
<file path=[Content_Types].xml><?xml version="1.0" encoding="utf-8"?>
<Types xmlns="http://schemas.openxmlformats.org/package/2006/content-types">
  <Default Extension="png" ContentType="image/png"/>
  <Default Extension="rels" ContentType="application/vnd.openxmlformats-package.relationships+xml"/>
  <Default Extension="jpeg" ContentType="image/jpeg"/>
  <Default Extension="xml" ContentType="application/xml"/>
  <Override PartName="/_rels/.rels" ContentType="application/vnd.openxmlformats-package.relationships+xml"/>
  <Override PartName="/xl/workbook.xml" ContentType="application/vnd.openxmlformats-officedocument.spreadsheetml.sheet.main+xml"/>
  <Override PartName="/xl/worksheets/sheet13.xml" ContentType="application/vnd.openxmlformats-officedocument.spreadsheetml.worksheet+xml"/>
  <Override PartName="/xl/worksheets/sheet4.xml" ContentType="application/vnd.openxmlformats-officedocument.spreadsheetml.worksheet+xml"/>
  <Override PartName="/xl/worksheets/_rels/sheet15.xml.rels" ContentType="application/vnd.openxmlformats-package.relationships+xml"/>
  <Override PartName="/xl/worksheets/_rels/sheet5.xml.rels" ContentType="application/vnd.openxmlformats-package.relationships+xml"/>
  <Override PartName="/xl/worksheets/_rels/sheet1.xml.rels" ContentType="application/vnd.openxmlformats-package.relationships+xml"/>
  <Override PartName="/xl/worksheets/_rels/sheet11.xml.rels" ContentType="application/vnd.openxmlformats-package.relationships+xml"/>
  <Override PartName="/xl/worksheets/_rels/sheet4.xml.rels" ContentType="application/vnd.openxmlformats-package.relationships+xml"/>
  <Override PartName="/xl/worksheets/_rels/sheet3.xml.rels" ContentType="application/vnd.openxmlformats-package.relationships+xml"/>
  <Override PartName="/xl/worksheets/_rels/sheet13.xml.rels" ContentType="application/vnd.openxmlformats-package.relationships+xml"/>
  <Override PartName="/xl/worksheets/sheet21.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18.xml" ContentType="application/vnd.openxmlformats-officedocument.spreadsheetml.worksheet+xml"/>
  <Override PartName="/xl/worksheets/sheet17.xml" ContentType="application/vnd.openxmlformats-officedocument.spreadsheetml.worksheet+xml"/>
  <Override PartName="/xl/worksheets/sheet16.xml" ContentType="application/vnd.openxmlformats-officedocument.spreadsheetml.worksheet+xml"/>
  <Override PartName="/xl/worksheets/sheet15.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11.xml" ContentType="application/vnd.openxmlformats-officedocument.spreadsheetml.worksheet+xml"/>
  <Override PartName="/xl/worksheets/sheet3.xml" ContentType="application/vnd.openxmlformats-officedocument.spreadsheetml.worksheet+xml"/>
  <Override PartName="/xl/externalLinks/_rels/externalLink1.xml.rels" ContentType="application/vnd.openxmlformats-package.relationships+xml"/>
  <Override PartName="/xl/externalLinks/externalLink1.xml" ContentType="application/vnd.openxmlformats-officedocument.spreadsheetml.externalLink+xml"/>
  <Override PartName="/xl/ctrlProps/ctrlProps4.xml" ContentType="application/vnd.ms-excel.controlproperties+xml"/>
  <Override PartName="/xl/sharedStrings.xml" ContentType="application/vnd.openxmlformats-officedocument.spreadsheetml.sharedStrings+xml"/>
  <Override PartName="/xl/media/image1.png" ContentType="image/png"/>
  <Override PartName="/xl/media/image3.jpeg" ContentType="image/jpeg"/>
  <Override PartName="/xl/media/image2.png" ContentType="image/png"/>
  <Override PartName="/xl/media/image4.jpeg" ContentType="image/jpeg"/>
  <Override PartName="/xl/charts/chart1.xml" ContentType="application/vnd.openxmlformats-officedocument.drawingml.chart+xml"/>
  <Override PartName="/xl/charts/chart2.xml" ContentType="application/vnd.openxmlformats-officedocument.drawingml.chart+xml"/>
  <Override PartName="/xl/drawings/_rels/drawing5.xml.rels" ContentType="application/vnd.openxmlformats-package.relationships+xml"/>
  <Override PartName="/xl/drawings/_rels/drawing2.xml.rels" ContentType="application/vnd.openxmlformats-package.relationships+xml"/>
  <Override PartName="/xl/drawings/_rels/drawing1.xml.rels" ContentType="application/vnd.openxmlformats-package.relationship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vmlDrawing1.vml" ContentType="application/vnd.openxmlformats-officedocument.vmlDrawing"/>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0.xml" ContentType="application/vnd.openxmlformats-officedocument.spreadsheetml.worksheet+xml"/>
  <Override PartName="/xl/worksheets/sheet1.xml" ContentType="application/vnd.openxmlformats-officedocument.spreadsheetml.worksheet+xml"/>
  <Override PartName="/xl/worksheets/sheet12.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tyles.xml" ContentType="application/vnd.openxmlformats-officedocument.spreadsheetml.styl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xl/_rels/workbook.xml.rels" ContentType="application/vnd.openxmlformats-package.relationships+xml"/>
  <Override PartName="/customXml/itemProps4.xml" ContentType="application/vnd.openxmlformats-officedocument.customXml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600" firstSheet="0" activeTab="14"/>
  </bookViews>
  <sheets>
    <sheet name="Front" sheetId="1" state="visible" r:id="rId2"/>
    <sheet name="OutputTables" sheetId="2" state="visible" r:id="rId3"/>
    <sheet name="OutputCharts" sheetId="3" state="visible" r:id="rId4"/>
    <sheet name="InpC" sheetId="4" state="visible" r:id="rId5"/>
    <sheet name="InpV" sheetId="5" state="visible" r:id="rId6"/>
    <sheet name="Time" sheetId="6" state="visible" r:id="rId7"/>
    <sheet name="Volume" sheetId="7" state="visible" r:id="rId8"/>
    <sheet name="Benefits" sheetId="8" state="visible" r:id="rId9"/>
    <sheet name="Project_Costs" sheetId="9" state="visible" r:id="rId10"/>
    <sheet name="BCA" sheetId="10" state="visible" r:id="rId11"/>
    <sheet name="Results_Lib" sheetId="11" state="visible" r:id="rId12"/>
    <sheet name="Check_Alert" sheetId="12" state="visible" r:id="rId13"/>
    <sheet name="T5_GATE_Estimate" sheetId="13" state="visible" r:id="rId14"/>
    <sheet name="T5_YARD_Estimate" sheetId="14" state="visible" r:id="rId15"/>
    <sheet name="Project_Elements" sheetId="15" state="visible" r:id="rId16"/>
    <sheet name="T5_Forecast" sheetId="16" state="visible" r:id="rId17"/>
    <sheet name="Import_Export_Ratio" sheetId="17" state="visible" r:id="rId18"/>
    <sheet name="FHWA_Study" sheetId="18" state="visible" r:id="rId19"/>
    <sheet name="GDP_Deflator" sheetId="19" state="visible" r:id="rId20"/>
    <sheet name="EMFAC2021_Emission_Rates" sheetId="20" state="visible" r:id="rId21"/>
    <sheet name="Export_Data" sheetId="21" state="visible" r:id="rId22"/>
  </sheets>
  <externalReferences>
    <externalReference r:id="rId23"/>
  </externalReferences>
  <definedNames>
    <definedName function="false" hidden="false" localSheetId="12" name="_xlnm.Print_Area" vbProcedure="false">T5_GATE_Estimate!$A$1:$G$95</definedName>
    <definedName function="false" hidden="false" localSheetId="13" name="_xlnm.Print_Area" vbProcedure="false">T5_YARD_Estimate!$A$1:$H$29</definedName>
    <definedName function="false" hidden="false" localSheetId="13" name="_xlnm.Print_Titles" vbProcedure="false">T5_YARD_Estimate!$1:$4</definedName>
    <definedName function="false" hidden="false" name="aaa" vbProcedure="false">{#N/A,#N/A,FALSE,"자금소요예측기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function="false" hidden="false" name="abc" vbProcedure="false">{"key inputs",#N/A,TRUE,"Key Inputs";"key outputs",#N/A,TRUE,"Outputs";"Other inputs",#N/A,TRUE,"Other Inputs";"Revenue",#N/A,TRUE,"Rev"}</definedName>
    <definedName function="false" hidden="false" name="ACON" vbProcedure="false">{#N/A,#N/A,TRUE,"일정"}</definedName>
    <definedName function="false" hidden="false" name="ACTIVE_CASE" vbProcedure="false">InpC!$F$9</definedName>
    <definedName function="false" hidden="false" name="ACTIVE_CASE_POS" vbProcedure="false">InpC!$F$10</definedName>
    <definedName function="false" hidden="false" name="anscount" vbProcedure="false">1</definedName>
    <definedName function="false" hidden="false" name="AS" vbProcedure="false">{#N/A,#N/A,FALSE,"자금소요예측기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function="false" hidden="false" name="AS2DocOpenMode" vbProcedure="false">"AS2DocumentEdit"</definedName>
    <definedName function="false" hidden="false" name="AS2NamedRange" vbProcedure="false">2</definedName>
    <definedName function="false" hidden="false" name="asa" vbProcedure="false">#REF!</definedName>
    <definedName function="false" hidden="false" name="asd" vbProcedure="false">{"key inputs",#N/A,FALSE,"Key Inputs";"key outputs",#N/A,FALSE,"Outputs";"Other inputs",#N/A,FALSE,"Other Inputs";"cashflow",#N/A,FALSE,"Statemnts"}</definedName>
    <definedName function="false" hidden="false" name="AT" vbProcedure="false">{#N/A,#N/A,FALSE,"인원";#N/A,#N/A,FALSE,"비용2";#N/A,#N/A,FALSE,"비용1";#N/A,#N/A,FALSE,"비용";#N/A,#N/A,FALSE,"보증2";#N/A,#N/A,FALSE,"보증1";#N/A,#N/A,FALSE,"보증";#N/A,#N/A,FALSE,"손익1";#N/A,#N/A,FALSE,"손익";#N/A,#N/A,FALSE,"부서별매출";#N/A,#N/A,FALSE,"매출"}</definedName>
    <definedName function="false" hidden="false" name="b" vbProcedure="false">{#N/A,#N/A,FALSE,"INPUTS";#N/A,#N/A,FALSE,"PROFORMA BSHEET";#N/A,#N/A,FALSE,"COMBINED";#N/A,#N/A,FALSE,"ACQUIROR";#N/A,#N/A,FALSE,"TARGET 1";#N/A,#N/A,FALSE,"TARGET 2";#N/A,#N/A,FALSE,"HIGH YIELD";#N/A,#N/A,FALSE,"OVERFUND"}</definedName>
    <definedName function="false" hidden="false" name="bb_NUFGNDdBQzQwOEM4NDIyNU" vbProcedure="false">#REF!</definedName>
    <definedName function="false" hidden="false" name="bb_ODAwRTQ4OEI5N0M4NDY2Nk" vbProcedure="false">#REF!</definedName>
    <definedName function="false" hidden="false" name="bb_QzlFMjIyQTFDNzk2NDU2Nj" vbProcedure="false">#REF!</definedName>
    <definedName function="false" hidden="false" name="BLPH10" vbProcedure="false">#REF!</definedName>
    <definedName function="false" hidden="false" name="BLPH11" vbProcedure="false">#REF!</definedName>
    <definedName function="false" hidden="false" name="BLPH12" vbProcedure="false">#REF!</definedName>
    <definedName function="false" hidden="false" name="BLPH2" vbProcedure="false">#REF!</definedName>
    <definedName function="false" hidden="false" name="BLPH3" vbProcedure="false">#REF!</definedName>
    <definedName function="false" hidden="false" name="BLPH4" vbProcedure="false">#REF!</definedName>
    <definedName function="false" hidden="false" name="BLPH6" vbProcedure="false">#REF!</definedName>
    <definedName function="false" hidden="false" name="BLPH7" vbProcedure="false">#REF!</definedName>
    <definedName function="false" hidden="false" name="BLPH9" vbProcedure="false">#REF!</definedName>
    <definedName function="false" hidden="false" name="CAPA" vbProcedure="false">{#N/A,#N/A,FALSE,"인원";#N/A,#N/A,FALSE,"비용2";#N/A,#N/A,FALSE,"비용1";#N/A,#N/A,FALSE,"비용";#N/A,#N/A,FALSE,"보증2";#N/A,#N/A,FALSE,"보증1";#N/A,#N/A,FALSE,"보증";#N/A,#N/A,FALSE,"손익1";#N/A,#N/A,FALSE,"손익";#N/A,#N/A,FALSE,"부서별매출";#N/A,#N/A,FALSE,"매출"}</definedName>
    <definedName function="false" hidden="false" name="CASES_LABEL" vbProcedure="false">InpC!$J$9:$N$9</definedName>
    <definedName function="false" hidden="false" name="CIQWBGuid" vbProcedure="false">"6365269f-efd8-4a40-993a-fe642d19b4b3"</definedName>
    <definedName function="false" hidden="false" name="COPY_SECTION" vbProcedure="false">Results_Lib!$E$19:$DK$168</definedName>
    <definedName function="false" hidden="false" name="d" vbProcedure="false">{"income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function="false" hidden="false" name="ddd" vbProcedure="false">{"FCST_byMonth",#N/A,FALSE,"Legal Entity Inc Stmt";"FCST_Report",#N/A,FALSE,"Legal Entity Inc Stmt";"FCST_byMonth",#N/A,FALSE,"Lyon_Corp Inc Stmt";"FCST_byMonth",#N/A,FALSE,"Fabrics Total Inc Stmt";"FCST_Report",#N/A,FALSE,"Fabrics Total Inc Stmt";"FCST_byMonth",#N/A,FALSE,"Architectural";"FCST_Report",#N/A,FALSE,"Architectural";"FCST_byMonth",#N/A,FALSE,"Reinforcement for Composites";"FCST_Report",#N/A,FALSE,"Reinforcement for Composites";"FCST_byMonth",#N/A,FALSE,"Electrical";"FCST_Report",#N/A,FALSE,"Electrical";"FCST_byMonth",#N/A,FALSE,"Ballistics";"FCST_Report",#N/A,FALSE,"Ballistics";"FCST_byMonth",#N/A,FALSE,"Protection";"FCST_Report",#N/A,FALSE,"Protection";"FCST_byMonth",#N/A,FALSE,"General Industrial";"FCST_Report",#N/A,FALSE,"General Industrial";"FCST_byMonth",#N/A,FALSE,"Total Prepreg Inc Stmt";"FCST_Report",#N/A,FALSE,"Total Prepreg Inc Stmt"}</definedName>
    <definedName function="false" hidden="false" name="divider" vbProcedure="false">{#N/A,#N/A,FALSE,"A"}</definedName>
    <definedName function="false" hidden="false" name="eee" vbProcedure="false">{#N/A,#N/A,FALSE,"Cashflow"}</definedName>
    <definedName function="false" hidden="false" name="ev.Calculation" vbProcedure="false">-4105</definedName>
    <definedName function="false" hidden="false" name="ev.Initialized" vbProcedure="false">FALSE()</definedName>
    <definedName function="false" hidden="false" name="f" vbProcedure="false">{#N/A,#N/A,FALSE,"ACQ_GRAPHS";#N/A,#N/A,FALSE,"T_1 GRAPHS";#N/A,#N/A,FALSE,"T_2 GRAPHS";#N/A,#N/A,FALSE,"COMB_GRAPHS"}</definedName>
    <definedName function="false" hidden="false" name="Falcon" vbProcedure="false">{#N/A,#N/A,FALSE,"A"}</definedName>
    <definedName function="false" hidden="false" name="fyujk" vbProcedure="false">{"Has Gets","$10, All Stock, Purchase",FALSE,"Has Gets";"Has Gets","$10, All Stock, Pooling",FALSE,"Has Gets";"Has Gets","$12, All Stock, Purchase",FALSE,"Has Gets";"Has Gets","$12, All Stock, Pooling",FALSE,"Has Gets";"Has Gets","$14, All Stock, Purchase",FALSE,"Has Gets";"Has Gets","$14, All Stock, Pooling",FALSE,"Has Gets"}</definedName>
    <definedName function="false" hidden="false" name="g" vbProcedure="false">{"vi1",#N/A,FALSE,"Financial Statements";"vi2",#N/A,FALSE,"Financial Statements";#N/A,#N/A,FALSE,"DCF"}</definedName>
    <definedName function="false" hidden="false" name="Globals" vbProcedure="false">{#N/A,#N/A,FALSE,"A"}</definedName>
    <definedName function="false" hidden="false" name="h" vbProcedure="false">{#N/A,#N/A,FALSE,"Valuation Assumptions";#N/A,#N/A,FALSE,"Summary";#N/A,#N/A,FALSE,"DCF";#N/A,#N/A,FALSE,"Valuation";#N/A,#N/A,FALSE,"WACC";#N/A,#N/A,FALSE,"UBVH";#N/A,#N/A,FALSE,"Free Cash Flow"}</definedName>
    <definedName function="false" hidden="false" name="Header1" vbProcedure="false">IF(COUNTA(#REF!)=0,0,INDEX(#REF!,MATCH(ROW(#REF!),#REF!,TRUE())))+1</definedName>
    <definedName function="false" hidden="false" name="Header2" vbProcedure="false">[3]!Header1-1 &amp; "." &amp; MAX(1,COUNTA(INDEX(#REF!,MATCH([3]!Header1-1,#REF!,FALSE())):#REF!))</definedName>
    <definedName function="false" hidden="false" name="hn.ExtDb" vbProcedure="false">FALSE()</definedName>
    <definedName function="false" hidden="false" name="hn.ModelType" vbProcedure="false">"DEAL"</definedName>
    <definedName function="false" hidden="false" name="hn.ModelVersion" vbProcedure="false">1</definedName>
    <definedName function="false" hidden="false" name="hn.NoUpload" vbProcedure="false">0</definedName>
    <definedName function="false" hidden="false" name="i" vbProcedure="false">{#N/A,#N/A,FALSE,"ACQ_GRAPHS";#N/A,#N/A,FALSE,"T_1 GRAPHS";#N/A,#N/A,FALSE,"T_2 GRAPHS";#N/A,#N/A,FALSE,"COMB_GRAPHS"}</definedName>
    <definedName function="false" hidden="false" name="INDEX" vbProcedure="false">T5_YARD_Estimate!$L$1:$M$27</definedName>
    <definedName function="false" hidden="false" name="INDEX2" vbProcedure="false">T5_YARD_Estimate!$J$1:$N$27</definedName>
    <definedName function="false" hidden="false" name="IQB_BOOKMARK_COUNT" vbProcedure="false">3</definedName>
    <definedName function="false" hidden="false" name="IQB_BOOKMARK_LOCATION_1" vbProcedure="false">#REF!</definedName>
    <definedName function="false" hidden="false" name="IQB_BOOKMARK_LOCATION_2" vbProcedure="false">#REF!</definedName>
    <definedName function="false" hidden="false" name="IQRX10" vbProcedure="false">"$X$11:$X$62"</definedName>
    <definedName function="false" hidden="false" name="IQ_1_4_FAMILY_JUNIOR_LIENS_CHARGE_OFFS_FDIC" vbProcedure="false">"c6605"</definedName>
    <definedName function="false" hidden="false" name="IQ_1_4_FAMILY_JUNIOR_LIENS_NET_CHARGE_OFFS_FDIC" vbProcedure="false">"c6643"</definedName>
    <definedName function="false" hidden="false" name="IQ_1_4_FAMILY_JUNIOR_LIENS_RECOVERIES_FDIC" vbProcedure="false">"c6624"</definedName>
    <definedName function="false" hidden="false" name="IQ_1_4_FAMILY_SENIOR_LIENS_CHARGE_OFFS_FDIC" vbProcedure="false">"c6604"</definedName>
    <definedName function="false" hidden="false" name="IQ_1_4_FAMILY_SENIOR_LIENS_NET_CHARGE_OFFS_FDIC" vbProcedure="false">"c6642"</definedName>
    <definedName function="false" hidden="false" name="IQ_1_4_FAMILY_SENIOR_LIENS_RECOVERIES_FDIC" vbProcedure="false">"c6623"</definedName>
    <definedName function="false" hidden="false" name="IQ_1_4_HOME_EQUITY_NET_LOANS_FDIC" vbProcedure="false">"c6441"</definedName>
    <definedName function="false" hidden="false" name="IQ_1_4_RESIDENTIAL_FIRST_LIENS_NET_LOANS_FDIC" vbProcedure="false">"c6439"</definedName>
    <definedName function="false" hidden="false" name="IQ_1_4_RESIDENTIAL_JUNIOR_LIENS_NET_LOANS_FDIC" vbProcedure="false">"c6440"</definedName>
    <definedName function="false" hidden="false" name="IQ_1_4_RESIDENTIAL_LOANS_FDIC" vbProcedure="false">"c6310"</definedName>
    <definedName function="false" hidden="false" name="IQ_ACCOUNTING_STANDARD" vbProcedure="false">"c4539"</definedName>
    <definedName function="false" hidden="false" name="IQ_ACCOUNTS_PAY" vbProcedure="false">"c1343"</definedName>
    <definedName function="false" hidden="false" name="IQ_ACCOUNT_CHANGE" vbProcedure="false">"c1449"</definedName>
    <definedName function="false" hidden="false" name="IQ_ACCRUED_EXP" vbProcedure="false">"c1341"</definedName>
    <definedName function="false" hidden="false" name="IQ_ACCR_INT_PAY" vbProcedure="false">"c1"</definedName>
    <definedName function="false" hidden="false" name="IQ_ACCR_INT_PAY_CF" vbProcedure="false">"c2"</definedName>
    <definedName function="false" hidden="false" name="IQ_ACCR_INT_RECEIV" vbProcedure="false">"c3"</definedName>
    <definedName function="false" hidden="false" name="IQ_ACCR_INT_RECEIV_CF" vbProcedure="false">"c4"</definedName>
    <definedName function="false" hidden="false" name="IQ_ACCT_RECV_10YR_ANN_GROWTH" vbProcedure="false">"c1924"</definedName>
    <definedName function="false" hidden="false" name="IQ_ACCT_RECV_1YR_ANN_GROWTH" vbProcedure="false">"c1919"</definedName>
    <definedName function="false" hidden="false" name="IQ_ACCT_RECV_2YR_ANN_GROWTH" vbProcedure="false">"c1920"</definedName>
    <definedName function="false" hidden="false" name="IQ_ACCT_RECV_3YR_ANN_GROWTH" vbProcedure="false">"c1921"</definedName>
    <definedName function="false" hidden="false" name="IQ_ACCT_RECV_5YR_ANN_GROWTH" vbProcedure="false">"c1922"</definedName>
    <definedName function="false" hidden="false" name="IQ_ACCT_RECV_7YR_ANN_GROWTH" vbProcedure="false">"c1923"</definedName>
    <definedName function="false" hidden="false" name="IQ_ACCUMULATED_PENSION_OBLIGATION" vbProcedure="false">"c2244"</definedName>
    <definedName function="false" hidden="false" name="IQ_ACCUMULATED_PENSION_OBLIGATION_DOMESTIC" vbProcedure="false">"c2657"</definedName>
    <definedName function="false" hidden="false" name="IQ_ACCUMULATED_PENSION_OBLIGATION_FOREIGN" vbProcedure="false">"c2665"</definedName>
    <definedName function="false" hidden="false" name="IQ_ACCUM_DEP" vbProcedure="false">"c1340"</definedName>
    <definedName function="false" hidden="false" name="IQ_ACQUIRED_BY_REPORTING_BANK_FDIC" vbProcedure="false">"c6535"</definedName>
    <definedName function="false" hidden="false" name="IQ_ACQUIRE_REAL_ESTATE_CF" vbProcedure="false">"c6"</definedName>
    <definedName function="false" hidden="false" name="IQ_ACQUISITION_RE_ASSETS" vbProcedure="false">"c1628"</definedName>
    <definedName function="false" hidden="false" name="IQ_ACQ_COSTS_CAPITALIZED" vbProcedure="false">"c5"</definedName>
    <definedName function="false" hidden="false" name="IQ_ACQ_COST_SUB" vbProcedure="false">"c2125"</definedName>
    <definedName function="false" hidden="false" name="IQ_AD" vbProcedure="false">"c7"</definedName>
    <definedName function="false" hidden="false" name="IQ_ADDIN" vbProcedure="false">"AUTO"</definedName>
    <definedName function="false" hidden="false" name="IQ_ADDITIONAL_NON_INT_INC_FDIC" vbProcedure="false">"c6574"</definedName>
    <definedName function="false" hidden="false" name="IQ_ADD_PAID_IN" vbProcedure="false">"c1344"</definedName>
    <definedName function="false" hidden="false" name="IQ_ADJUSTABLE_RATE_LOANS_FDIC" vbProcedure="false">"c6375"</definedName>
    <definedName function="false" hidden="false" name="IQ_ADJ_AVG_BANK_ASSETS" vbProcedure="false">"c2671"</definedName>
    <definedName function="false" hidden="false" name="IQ_ADMIN_RATIO" vbProcedure="false">"c2784"</definedName>
    <definedName function="false" hidden="false" name="IQ_ADVERTISING" vbProcedure="false">"c2246"</definedName>
    <definedName function="false" hidden="false" name="IQ_ADVERTISING_MARKETING" vbProcedure="false">"c1566"</definedName>
    <definedName function="false" hidden="false" name="IQ_AE" vbProcedure="false">"c8"</definedName>
    <definedName function="false" hidden="false" name="IQ_AE_BNK" vbProcedure="false">"c9"</definedName>
    <definedName function="false" hidden="false" name="IQ_AE_BR" vbProcedure="false">"c10"</definedName>
    <definedName function="false" hidden="false" name="IQ_AE_FIN" vbProcedure="false">"c11"</definedName>
    <definedName function="false" hidden="false" name="IQ_AE_INS" vbProcedure="false">"c12"</definedName>
    <definedName function="false" hidden="false" name="IQ_AE_REIT" vbProcedure="false">"c13"</definedName>
    <definedName function="false" hidden="false" name="IQ_AE_UTI" vbProcedure="false">"c14"</definedName>
    <definedName function="false" hidden="false" name="IQ_AFTER_TAX_INCOME_FDIC" vbProcedure="false">"c6583"</definedName>
    <definedName function="false" hidden="false" name="IQ_AGRICULTURAL_PRODUCTION_CHARGE_OFFS_FDIC" vbProcedure="false">"c6597"</definedName>
    <definedName function="false" hidden="false" name="IQ_AGRICULTURAL_PRODUCTION_CHARGE_OFFS_LESS_THAN_300M_FDIC" vbProcedure="false">"c6655"</definedName>
    <definedName function="false" hidden="false" name="IQ_AGRICULTURAL_PRODUCTION_NET_CHARGE_OFFS_FDIC" vbProcedure="false">"c6635"</definedName>
    <definedName function="false" hidden="false" name="IQ_AGRICULTURAL_PRODUCTION_NET_CHARGE_OFFS_LESS_THAN_300M_FDIC" vbProcedure="false">"c6657"</definedName>
    <definedName function="false" hidden="false" name="IQ_AGRICULTURAL_PRODUCTION_RECOVERIES_FDIC" vbProcedure="false">"c6616"</definedName>
    <definedName function="false" hidden="false" name="IQ_AGRICULTURAL_PRODUCTION_RECOVERIES_LESS_THAN_300M_FDIC" vbProcedure="false">"c6656"</definedName>
    <definedName function="false" hidden="false" name="IQ_AH_EARNED" vbProcedure="false">"c2744"</definedName>
    <definedName function="false" hidden="false" name="IQ_AH_POLICY_BENEFITS_EXP" vbProcedure="false">"c2789"</definedName>
    <definedName function="false" hidden="false" name="IQ_AIR_AIRPLANES_NOT_IN_SERVICE" vbProcedure="false">"c2842"</definedName>
    <definedName function="false" hidden="false" name="IQ_AIR_AIRPLANES_SUBLEASED" vbProcedure="false">"c2841"</definedName>
    <definedName function="false" hidden="false" name="IQ_AIR_ASK" vbProcedure="false">"c2813"</definedName>
    <definedName function="false" hidden="false" name="IQ_AIR_ASK_INCREASE" vbProcedure="false">"c2826"</definedName>
    <definedName function="false" hidden="false" name="IQ_AIR_ASM" vbProcedure="false">"c2812"</definedName>
    <definedName function="false" hidden="false" name="IQ_AIR_ASM_INCREASE" vbProcedure="false">"c2825"</definedName>
    <definedName function="false" hidden="false" name="IQ_AIR_AVG_AGE" vbProcedure="false">"c2843"</definedName>
    <definedName function="false" hidden="false" name="IQ_AIR_BREAK_EVEN_FACTOR" vbProcedure="false">"c2822"</definedName>
    <definedName function="false" hidden="false" name="IQ_AIR_CAPITAL_LEASE" vbProcedure="false">"c2833"</definedName>
    <definedName function="false" hidden="false" name="IQ_AIR_COMPLETION_FACTOR" vbProcedure="false">"c2824"</definedName>
    <definedName function="false" hidden="false" name="IQ_AIR_ENPLANED_PSGRS" vbProcedure="false">"c2809"</definedName>
    <definedName function="false" hidden="false" name="IQ_AIR_FUEL_CONSUMED" vbProcedure="false">"c2806"</definedName>
    <definedName function="false" hidden="false" name="IQ_AIR_FUEL_CONSUMED_L" vbProcedure="false">"c2807"</definedName>
    <definedName function="false" hidden="false" name="IQ_AIR_FUEL_COST" vbProcedure="false">"c2803"</definedName>
    <definedName function="false" hidden="false" name="IQ_AIR_FUEL_COST_L" vbProcedure="false">"c2804"</definedName>
    <definedName function="false" hidden="false" name="IQ_AIR_FUEL_EXP" vbProcedure="false">"c2802"</definedName>
    <definedName function="false" hidden="false" name="IQ_AIR_FUEL_EXP_PERCENT" vbProcedure="false">"c2805"</definedName>
    <definedName function="false" hidden="false" name="IQ_AIR_LEASED" vbProcedure="false">"c2835"</definedName>
    <definedName function="false" hidden="false" name="IQ_AIR_LOAD_FACTOR" vbProcedure="false">"c2823"</definedName>
    <definedName function="false" hidden="false" name="IQ_AIR_NEW_AIRPLANES" vbProcedure="false">"c2839"</definedName>
    <definedName function="false" hidden="false" name="IQ_AIR_OPER_EXP_ASK" vbProcedure="false">"c2821"</definedName>
    <definedName function="false" hidden="false" name="IQ_AIR_OPER_EXP_ASM" vbProcedure="false">"c2820"</definedName>
    <definedName function="false" hidden="false" name="IQ_AIR_OPER_LEASE" vbProcedure="false">"c2834"</definedName>
    <definedName function="false" hidden="false" name="IQ_AIR_OPER_REV_YIELD_ASK" vbProcedure="false">"c2819"</definedName>
    <definedName function="false" hidden="false" name="IQ_AIR_OPER_REV_YIELD_ASM" vbProcedure="false">"c2818"</definedName>
    <definedName function="false" hidden="false" name="IQ_AIR_OPTIONS" vbProcedure="false">"c2837"</definedName>
    <definedName function="false" hidden="false" name="IQ_AIR_ORDERS" vbProcedure="false">"c2836"</definedName>
    <definedName function="false" hidden="false" name="IQ_AIR_OWNED" vbProcedure="false">"c2832"</definedName>
    <definedName function="false" hidden="false" name="IQ_AIR_PSGR_REV_YIELD_ASK" vbProcedure="false">"c2817"</definedName>
    <definedName function="false" hidden="false" name="IQ_AIR_PSGR_REV_YIELD_ASM" vbProcedure="false">"c2816"</definedName>
    <definedName function="false" hidden="false" name="IQ_AIR_PSGR_REV_YIELD_RPK" vbProcedure="false">"c2815"</definedName>
    <definedName function="false" hidden="false" name="IQ_AIR_PSGR_REV_YIELD_RPM" vbProcedure="false">"c2814"</definedName>
    <definedName function="false" hidden="false" name="IQ_AIR_PURCHASE_RIGHTS" vbProcedure="false">"c2838"</definedName>
    <definedName function="false" hidden="false" name="IQ_AIR_RETIRED_AIRPLANES" vbProcedure="false">"c2840"</definedName>
    <definedName function="false" hidden="false" name="IQ_AIR_REV_PSGRS_CARRIED" vbProcedure="false">"c2808"</definedName>
    <definedName function="false" hidden="false" name="IQ_AIR_REV_SCHEDULED_SERVICE" vbProcedure="false">"c2830"</definedName>
    <definedName function="false" hidden="false" name="IQ_AIR_RPK" vbProcedure="false">"c2811"</definedName>
    <definedName function="false" hidden="false" name="IQ_AIR_RPM" vbProcedure="false">"c2810"</definedName>
    <definedName function="false" hidden="false" name="IQ_AIR_STAGE_LENGTH" vbProcedure="false">"c2828"</definedName>
    <definedName function="false" hidden="false" name="IQ_AIR_STAGE_LENGTH_KM" vbProcedure="false">"c2829"</definedName>
    <definedName function="false" hidden="false" name="IQ_AIR_TOTAL" vbProcedure="false">"c2831"</definedName>
    <definedName function="false" hidden="false" name="IQ_AIR_UTILIZATION" vbProcedure="false">"c2827"</definedName>
    <definedName function="false" hidden="false" name="IQ_ALLOWANCE_10YR_ANN_GROWTH" vbProcedure="false">"c18"</definedName>
    <definedName function="false" hidden="false" name="IQ_ALLOWANCE_1YR_ANN_GROWTH" vbProcedure="false">"c19"</definedName>
    <definedName function="false" hidden="false" name="IQ_ALLOWANCE_2YR_ANN_GROWTH" vbProcedure="false">"c20"</definedName>
    <definedName function="false" hidden="false" name="IQ_ALLOWANCE_3YR_ANN_GROWTH" vbProcedure="false">"c21"</definedName>
    <definedName function="false" hidden="false" name="IQ_ALLOWANCE_5YR_ANN_GROWTH" vbProcedure="false">"c22"</definedName>
    <definedName function="false" hidden="false" name="IQ_ALLOWANCE_7YR_ANN_GROWTH" vbProcedure="false">"c23"</definedName>
    <definedName function="false" hidden="false" name="IQ_ALLOWANCE_CHARGE_OFFS" vbProcedure="false">"c24"</definedName>
    <definedName function="false" hidden="false" name="IQ_ALLOWANCE_NON_PERF_LOANS" vbProcedure="false">"c25"</definedName>
    <definedName function="false" hidden="false" name="IQ_ALLOWANCE_TOTAL_LOANS" vbProcedure="false">"c26"</definedName>
    <definedName function="false" hidden="false" name="IQ_ALLOW_BORROW_CONST" vbProcedure="false">"c15"</definedName>
    <definedName function="false" hidden="false" name="IQ_ALLOW_CONST" vbProcedure="false">"c1342"</definedName>
    <definedName function="false" hidden="false" name="IQ_ALLOW_DOUBT_ACCT" vbProcedure="false">"c2092"</definedName>
    <definedName function="false" hidden="false" name="IQ_ALLOW_EQUITY_CONST" vbProcedure="false">"c16"</definedName>
    <definedName function="false" hidden="false" name="IQ_ALLOW_LL" vbProcedure="false">"c17"</definedName>
    <definedName function="false" hidden="false" name="IQ_AMENDED_BALANCE_PREVIOUS_YR_FDIC" vbProcedure="false">"c6499"</definedName>
    <definedName function="false" hidden="false" name="IQ_AMORTIZATION" vbProcedure="false">"c1591"</definedName>
    <definedName function="false" hidden="false" name="IQ_AMORTIZED_COST_FDIC" vbProcedure="false">"c6426"</definedName>
    <definedName function="false" hidden="false" name="IQ_AMORT_EXPENSE_FDIC" vbProcedure="false">"c6677"</definedName>
    <definedName function="false" hidden="false" name="IQ_AMT_OUT" vbProcedure="false">"c2145"</definedName>
    <definedName function="false" hidden="false" name="IQ_ANNUALIZED_DIVIDEND" vbProcedure="false">"c1579"</definedName>
    <definedName function="false" hidden="false" name="IQ_ANNUITY_LIAB" vbProcedure="false">"c27"</definedName>
    <definedName function="false" hidden="false" name="IQ_ANNUITY_PAY" vbProcedure="false">"c28"</definedName>
    <definedName function="false" hidden="false" name="IQ_ANNUITY_POLICY_EXP" vbProcedure="false">"c29"</definedName>
    <definedName function="false" hidden="false" name="IQ_ANNUITY_REC" vbProcedure="false">"c30"</definedName>
    <definedName function="false" hidden="false" name="IQ_ANNUITY_REV" vbProcedure="false">"c31"</definedName>
    <definedName function="false" hidden="false" name="IQ_ANNU_DISTRIBUTION_UNIT" vbProcedure="false">"c3004"</definedName>
    <definedName function="false" hidden="false" name="IQ_AP" vbProcedure="false">"c32"</definedName>
    <definedName function="false" hidden="false" name="IQ_APIC" vbProcedure="false">"c39"</definedName>
    <definedName function="false" hidden="false" name="IQ_AP_BNK" vbProcedure="false">"c33"</definedName>
    <definedName function="false" hidden="false" name="IQ_AP_BR" vbProcedure="false">"c34"</definedName>
    <definedName function="false" hidden="false" name="IQ_AP_FIN" vbProcedure="false">"c35"</definedName>
    <definedName function="false" hidden="false" name="IQ_AP_INS" vbProcedure="false">"c36"</definedName>
    <definedName function="false" hidden="false" name="IQ_AP_REIT" vbProcedure="false">"c37"</definedName>
    <definedName function="false" hidden="false" name="IQ_AP_UTI" vbProcedure="false">"c38"</definedName>
    <definedName function="false" hidden="false" name="IQ_AR" vbProcedure="false">"c40"</definedName>
    <definedName function="false" hidden="false" name="IQ_ARPU" vbProcedure="false">"c2126"</definedName>
    <definedName function="false" hidden="false" name="IQ_AR_BR" vbProcedure="false">"c41"</definedName>
    <definedName function="false" hidden="false" name="IQ_AR_LT" vbProcedure="false">"c42"</definedName>
    <definedName function="false" hidden="false" name="IQ_AR_REIT" vbProcedure="false">"c43"</definedName>
    <definedName function="false" hidden="false" name="IQ_AR_TURNS" vbProcedure="false">"c44"</definedName>
    <definedName function="false" hidden="false" name="IQ_AR_UTI" vbProcedure="false">"c45"</definedName>
    <definedName function="false" hidden="false" name="IQ_ASSETS_CAP_LEASE_DEPR" vbProcedure="false">"c2068"</definedName>
    <definedName function="false" hidden="false" name="IQ_ASSETS_CAP_LEASE_GROSS" vbProcedure="false">"c2069"</definedName>
    <definedName function="false" hidden="false" name="IQ_ASSETS_HELD_FDIC" vbProcedure="false">"c6305"</definedName>
    <definedName function="false" hidden="false" name="IQ_ASSETS_OPER_LEASE_DEPR" vbProcedure="false">"c2070"</definedName>
    <definedName function="false" hidden="false" name="IQ_ASSETS_OPER_LEASE_GROSS" vbProcedure="false">"c2071"</definedName>
    <definedName function="false" hidden="false" name="IQ_ASSETS_PER_EMPLOYEE_FDIC" vbProcedure="false">"c6737"</definedName>
    <definedName function="false" hidden="false" name="IQ_ASSETS_SOLD_1_4_FAMILY_LOANS_FDIC" vbProcedure="false">"c6686"</definedName>
    <definedName function="false" hidden="false" name="IQ_ASSETS_SOLD_AUTO_LOANS_FDIC" vbProcedure="false">"c6680"</definedName>
    <definedName function="false" hidden="false" name="IQ_ASSETS_SOLD_CL_LOANS_FDIC" vbProcedure="false">"c6681"</definedName>
    <definedName function="false" hidden="false" name="IQ_ASSETS_SOLD_CREDIT_CARDS_RECEIVABLES_FDIC" vbProcedure="false">"c6683"</definedName>
    <definedName function="false" hidden="false" name="IQ_ASSETS_SOLD_HOME_EQUITY_LINES_FDIC" vbProcedure="false">"c6684"</definedName>
    <definedName function="false" hidden="false" name="IQ_ASSETS_SOLD_OTHER_CONSUMER_LOANS_FDIC" vbProcedure="false">"c6682"</definedName>
    <definedName function="false" hidden="false" name="IQ_ASSETS_SOLD_OTHER_LOANS_FDIC" vbProcedure="false">"c6685"</definedName>
    <definedName function="false" hidden="false" name="IQ_ASSET_BACKED_FDIC" vbProcedure="false">"c6301"</definedName>
    <definedName function="false" hidden="false" name="IQ_ASSET_MGMT_FEE" vbProcedure="false">"c46"</definedName>
    <definedName function="false" hidden="false" name="IQ_ASSET_TURNS" vbProcedure="false">"c47"</definedName>
    <definedName function="false" hidden="false" name="IQ_ASSET_WRITEDOWN" vbProcedure="false">"c48"</definedName>
    <definedName function="false" hidden="false" name="IQ_ASSET_WRITEDOWN_BNK" vbProcedure="false">"c49"</definedName>
    <definedName function="false" hidden="false" name="IQ_ASSET_WRITEDOWN_BR" vbProcedure="false">"c50"</definedName>
    <definedName function="false" hidden="false" name="IQ_ASSET_WRITEDOWN_CF" vbProcedure="false">"c51"</definedName>
    <definedName function="false" hidden="false" name="IQ_ASSET_WRITEDOWN_CF_BNK" vbProcedure="false">"c52"</definedName>
    <definedName function="false" hidden="false" name="IQ_ASSET_WRITEDOWN_CF_BR" vbProcedure="false">"c53"</definedName>
    <definedName function="false" hidden="false" name="IQ_ASSET_WRITEDOWN_CF_FIN" vbProcedure="false">"c54"</definedName>
    <definedName function="false" hidden="false" name="IQ_ASSET_WRITEDOWN_CF_INS" vbProcedure="false">"c55"</definedName>
    <definedName function="false" hidden="false" name="IQ_ASSET_WRITEDOWN_CF_REIT" vbProcedure="false">"c56"</definedName>
    <definedName function="false" hidden="false" name="IQ_ASSET_WRITEDOWN_CF_UTI" vbProcedure="false">"c57"</definedName>
    <definedName function="false" hidden="false" name="IQ_ASSET_WRITEDOWN_FIN" vbProcedure="false">"c58"</definedName>
    <definedName function="false" hidden="false" name="IQ_ASSET_WRITEDOWN_INS" vbProcedure="false">"c59"</definedName>
    <definedName function="false" hidden="false" name="IQ_ASSET_WRITEDOWN_REIT" vbProcedure="false">"c60"</definedName>
    <definedName function="false" hidden="false" name="IQ_ASSET_WRITEDOWN_UTI" vbProcedure="false">"c61"</definedName>
    <definedName function="false" hidden="false" name="IQ_ASSUMED_AH_EARNED" vbProcedure="false">"c2741"</definedName>
    <definedName function="false" hidden="false" name="IQ_ASSUMED_EARNED" vbProcedure="false">"c2731"</definedName>
    <definedName function="false" hidden="false" name="IQ_ASSUMED_LIFE_EARNED" vbProcedure="false">"c2736"</definedName>
    <definedName function="false" hidden="false" name="IQ_ASSUMED_LIFE_IN_FORCE" vbProcedure="false">"c2766"</definedName>
    <definedName function="false" hidden="false" name="IQ_ASSUMED_PC_EARNED" vbProcedure="false">"c2746"</definedName>
    <definedName function="false" hidden="false" name="IQ_ASSUMED_WRITTEN" vbProcedure="false">"c2725"</definedName>
    <definedName function="false" hidden="false" name="IQ_AUDITOR_NAME" vbProcedure="false">"c1539"</definedName>
    <definedName function="false" hidden="false" name="IQ_AUDITOR_OPINION" vbProcedure="false">"c1540"</definedName>
    <definedName function="false" hidden="false" name="IQ_AUTO_WRITTEN" vbProcedure="false">"c62"</definedName>
    <definedName function="false" hidden="false" name="IQ_AVAILABLE_FOR_SALE_FDIC" vbProcedure="false">"c6409"</definedName>
    <definedName function="false" hidden="false" name="IQ_AVERAGE_ASSETS_FDIC" vbProcedure="false">"c6362"</definedName>
    <definedName function="false" hidden="false" name="IQ_AVERAGE_ASSETS_QUART_FDIC" vbProcedure="false">"c6363"</definedName>
    <definedName function="false" hidden="false" name="IQ_AVERAGE_EARNING_ASSETS_FDIC" vbProcedure="false">"c6748"</definedName>
    <definedName function="false" hidden="false" name="IQ_AVERAGE_EQUITY_FDIC" vbProcedure="false">"c6749"</definedName>
    <definedName function="false" hidden="false" name="IQ_AVERAGE_LOANS_FDIC" vbProcedure="false">"c6750"</definedName>
    <definedName function="false" hidden="false" name="IQ_AVG_BANK_ASSETS" vbProcedure="false">"c2072"</definedName>
    <definedName function="false" hidden="false" name="IQ_AVG_BANK_LOANS" vbProcedure="false">"c2073"</definedName>
    <definedName function="false" hidden="false" name="IQ_AVG_BROKER_REC" vbProcedure="false">"c63"</definedName>
    <definedName function="false" hidden="false" name="IQ_AVG_BROKER_REC_NO" vbProcedure="false">"c64"</definedName>
    <definedName function="false" hidden="false" name="IQ_AVG_BROKER_REC_NO_REUT" vbProcedure="false">"c5315"</definedName>
    <definedName function="false" hidden="false" name="IQ_AVG_BROKER_REC_REUT" vbProcedure="false">"c3630"</definedName>
    <definedName function="false" hidden="false" name="IQ_AVG_DAILY_VOL" vbProcedure="false">"c65"</definedName>
    <definedName function="false" hidden="false" name="IQ_AVG_INDUSTRY_REC" vbProcedure="false">"c4455"</definedName>
    <definedName function="false" hidden="false" name="IQ_AVG_INDUSTRY_REC_NO" vbProcedure="false">"c4454"</definedName>
    <definedName function="false" hidden="false" name="IQ_AVG_INT_BEAR_LIAB" vbProcedure="false">"c66"</definedName>
    <definedName function="false" hidden="false" name="IQ_AVG_INT_BEAR_LIAB_10YR_ANN_GROWTH" vbProcedure="false">"c67"</definedName>
    <definedName function="false" hidden="false" name="IQ_AVG_INT_BEAR_LIAB_1YR_ANN_GROWTH" vbProcedure="false">"c68"</definedName>
    <definedName function="false" hidden="false" name="IQ_AVG_INT_BEAR_LIAB_2YR_ANN_GROWTH" vbProcedure="false">"c69"</definedName>
    <definedName function="false" hidden="false" name="IQ_AVG_INT_BEAR_LIAB_3YR_ANN_GROWTH" vbProcedure="false">"c70"</definedName>
    <definedName function="false" hidden="false" name="IQ_AVG_INT_BEAR_LIAB_5YR_ANN_GROWTH" vbProcedure="false">"c71"</definedName>
    <definedName function="false" hidden="false" name="IQ_AVG_INT_BEAR_LIAB_7YR_ANN_GROWTH" vbProcedure="false">"c72"</definedName>
    <definedName function="false" hidden="false" name="IQ_AVG_INT_EARN_ASSETS" vbProcedure="false">"c73"</definedName>
    <definedName function="false" hidden="false" name="IQ_AVG_INT_EARN_ASSETS_10YR_ANN_GROWTH" vbProcedure="false">"c74"</definedName>
    <definedName function="false" hidden="false" name="IQ_AVG_INT_EARN_ASSETS_1YR_ANN_GROWTH" vbProcedure="false">"c75"</definedName>
    <definedName function="false" hidden="false" name="IQ_AVG_INT_EARN_ASSETS_2YR_ANN_GROWTH" vbProcedure="false">"c76"</definedName>
    <definedName function="false" hidden="false" name="IQ_AVG_INT_EARN_ASSETS_3YR_ANN_GROWTH" vbProcedure="false">"c77"</definedName>
    <definedName function="false" hidden="false" name="IQ_AVG_INT_EARN_ASSETS_5YR_ANN_GROWTH" vbProcedure="false">"c78"</definedName>
    <definedName function="false" hidden="false" name="IQ_AVG_INT_EARN_ASSETS_7YR_ANN_GROWTH" vbProcedure="false">"c79"</definedName>
    <definedName function="false" hidden="false" name="IQ_AVG_MKTCAP" vbProcedure="false">"c80"</definedName>
    <definedName function="false" hidden="false" name="IQ_AVG_PRICE" vbProcedure="false">"c81"</definedName>
    <definedName function="false" hidden="false" name="IQ_AVG_PRICE_TARGET" vbProcedure="false">"c82"</definedName>
    <definedName function="false" hidden="false" name="IQ_AVG_SHAREOUTSTANDING" vbProcedure="false">"c83"</definedName>
    <definedName function="false" hidden="false" name="IQ_AVG_TEV" vbProcedure="false">"c84"</definedName>
    <definedName function="false" hidden="false" name="IQ_AVG_VOLUME" vbProcedure="false">"c1346"</definedName>
    <definedName function="false" hidden="false" name="IQ_BALANCES_DUE_DEPOSITORY_INSTITUTIONS_FDIC" vbProcedure="false">"c6389"</definedName>
    <definedName function="false" hidden="false" name="IQ_BALANCES_DUE_FOREIGN_FDIC" vbProcedure="false">"c6391"</definedName>
    <definedName function="false" hidden="false" name="IQ_BALANCES_DUE_FRB_FDIC" vbProcedure="false">"c6393"</definedName>
    <definedName function="false" hidden="false" name="IQ_BALANCE_GOODS_APR_FC_UNUSED_UNUSED_UNUSED" vbProcedure="false">"c8353"</definedName>
    <definedName function="false" hidden="false" name="IQ_BALANCE_GOODS_APR_UNUSED_UNUSED_UNUSED" vbProcedure="false">"c7473"</definedName>
    <definedName function="false" hidden="false" name="IQ_BALANCE_GOODS_FC_UNUSED_UNUSED_UNUSED" vbProcedure="false">"c7693"</definedName>
    <definedName function="false" hidden="false" name="IQ_BALANCE_GOODS_POP_FC_UNUSED_UNUSED_UNUSED" vbProcedure="false">"c7913"</definedName>
    <definedName function="false" hidden="false" name="IQ_BALANCE_GOODS_POP_UNUSED_UNUSED_UNUSED" vbProcedure="false">"c7033"</definedName>
    <definedName function="false" hidden="false" name="IQ_BALANCE_GOODS_UNUSED_UNUSED_UNUSED" vbProcedure="false">"c6813"</definedName>
    <definedName function="false" hidden="false" name="IQ_BALANCE_GOODS_YOY_FC_UNUSED_UNUSED_UNUSED" vbProcedure="false">"c8133"</definedName>
    <definedName function="false" hidden="false" name="IQ_BALANCE_GOODS_YOY_UNUSED_UNUSED_UNUSED" vbProcedure="false">"c7253"</definedName>
    <definedName function="false" hidden="false" name="IQ_BALANCE_SERV_APR_FC_UNUSED_UNUSED_UNUSED" vbProcedure="false">"c8355"</definedName>
    <definedName function="false" hidden="false" name="IQ_BALANCE_SERV_APR_UNUSED_UNUSED_UNUSED" vbProcedure="false">"c7475"</definedName>
    <definedName function="false" hidden="false" name="IQ_BALANCE_SERV_FC_UNUSED_UNUSED_UNUSED" vbProcedure="false">"c7695"</definedName>
    <definedName function="false" hidden="false" name="IQ_BALANCE_SERV_POP_FC_UNUSED_UNUSED_UNUSED" vbProcedure="false">"c7915"</definedName>
    <definedName function="false" hidden="false" name="IQ_BALANCE_SERV_POP_UNUSED_UNUSED_UNUSED" vbProcedure="false">"c7035"</definedName>
    <definedName function="false" hidden="false" name="IQ_BALANCE_SERV_UNUSED_UNUSED_UNUSED" vbProcedure="false">"c6815"</definedName>
    <definedName function="false" hidden="false" name="IQ_BALANCE_SERV_YOY_FC_UNUSED_UNUSED_UNUSED" vbProcedure="false">"c8135"</definedName>
    <definedName function="false" hidden="false" name="IQ_BALANCE_SERV_YOY_UNUSED_UNUSED_UNUSED" vbProcedure="false">"c7255"</definedName>
    <definedName function="false" hidden="false" name="IQ_BALANCE_TRADE_APR_FC_UNUSED_UNUSED_UNUSED" vbProcedure="false">"c8357"</definedName>
    <definedName function="false" hidden="false" name="IQ_BALANCE_TRADE_APR_UNUSED_UNUSED_UNUSED" vbProcedure="false">"c7477"</definedName>
    <definedName function="false" hidden="false" name="IQ_BALANCE_TRADE_FC_UNUSED_UNUSED_UNUSED" vbProcedure="false">"c7697"</definedName>
    <definedName function="false" hidden="false" name="IQ_BALANCE_TRADE_POP_FC_UNUSED_UNUSED_UNUSED" vbProcedure="false">"c7917"</definedName>
    <definedName function="false" hidden="false" name="IQ_BALANCE_TRADE_POP_UNUSED_UNUSED_UNUSED" vbProcedure="false">"c7037"</definedName>
    <definedName function="false" hidden="false" name="IQ_BALANCE_TRADE_UNUSED_UNUSED_UNUSED" vbProcedure="false">"c6817"</definedName>
    <definedName function="false" hidden="false" name="IQ_BALANCE_TRADE_YOY_FC_UNUSED_UNUSED_UNUSED" vbProcedure="false">"c8137"</definedName>
    <definedName function="false" hidden="false" name="IQ_BALANCE_TRADE_YOY_UNUSED_UNUSED_UNUSED" vbProcedure="false">"c7257"</definedName>
    <definedName function="false" hidden="false" name="IQ_BANKS_FOREIGN_COUNTRIES_TOTAL_DEPOSITS_FDIC" vbProcedure="false">"c6475"</definedName>
    <definedName function="false" hidden="false" name="IQ_BANK_BENEFICIARY_FDIC" vbProcedure="false">"c6505"</definedName>
    <definedName function="false" hidden="false" name="IQ_BANK_DEBT" vbProcedure="false">"c2544"</definedName>
    <definedName function="false" hidden="false" name="IQ_BANK_DEBT_PCT" vbProcedure="false">"c2545"</definedName>
    <definedName function="false" hidden="false" name="IQ_BANK_GUARANTOR_FDIC" vbProcedure="false">"c6506"</definedName>
    <definedName function="false" hidden="false" name="IQ_BANK_PREMISES_FDIC" vbProcedure="false">"c6329"</definedName>
    <definedName function="false" hidden="false" name="IQ_BANK_SECURITIZATION_1_4_FAMILY_LOANS_FDIC" vbProcedure="false">"c6721"</definedName>
    <definedName function="false" hidden="false" name="IQ_BANK_SECURITIZATION_AUTO_LOANS_FDIC" vbProcedure="false">"c6715"</definedName>
    <definedName function="false" hidden="false" name="IQ_BANK_SECURITIZATION_CL_LOANS_FDIC" vbProcedure="false">"c6716"</definedName>
    <definedName function="false" hidden="false" name="IQ_BANK_SECURITIZATION_CREDIT_CARDS_RECEIVABLES_FDIC" vbProcedure="false">"c6718"</definedName>
    <definedName function="false" hidden="false" name="IQ_BANK_SECURITIZATION_HOME_EQUITY_LINES_FDIC" vbProcedure="false">"c6719"</definedName>
    <definedName function="false" hidden="false" name="IQ_BANK_SECURITIZATION_OTHER_CONSUMER_LOANS_FDIC" vbProcedure="false">"c6717"</definedName>
    <definedName function="false" hidden="false" name="IQ_BANK_SECURITIZATION_OTHER_LOANS_FDIC" vbProcedure="false">"c6720"</definedName>
    <definedName function="false" hidden="false" name="IQ_BASIC_EPS_EXCL" vbProcedure="false">"c85"</definedName>
    <definedName function="false" hidden="false" name="IQ_BASIC_EPS_INCL" vbProcedure="false">"c86"</definedName>
    <definedName function="false" hidden="false" name="IQ_BASIC_NORMAL_EPS" vbProcedure="false">"c1592"</definedName>
    <definedName function="false" hidden="false" name="IQ_BASIC_OUTSTANDING_CURRENT_EST" vbProcedure="false">"c4128"</definedName>
    <definedName function="false" hidden="false" name="IQ_BASIC_OUTSTANDING_CURRENT_HIGH_EST" vbProcedure="false">"c4129"</definedName>
    <definedName function="false" hidden="false" name="IQ_BASIC_OUTSTANDING_CURRENT_LOW_EST" vbProcedure="false">"c4130"</definedName>
    <definedName function="false" hidden="false" name="IQ_BASIC_OUTSTANDING_CURRENT_MEDIAN_EST" vbProcedure="false">"c4131"</definedName>
    <definedName function="false" hidden="false" name="IQ_BASIC_OUTSTANDING_CURRENT_NUM_EST" vbProcedure="false">"c4132"</definedName>
    <definedName function="false" hidden="false" name="IQ_BASIC_OUTSTANDING_CURRENT_STDDEV_EST" vbProcedure="false">"c4133"</definedName>
    <definedName function="false" hidden="false" name="IQ_BASIC_OUTSTANDING_EST" vbProcedure="false">"c4134"</definedName>
    <definedName function="false" hidden="false" name="IQ_BASIC_OUTSTANDING_HIGH_EST" vbProcedure="false">"c4135"</definedName>
    <definedName function="false" hidden="false" name="IQ_BASIC_OUTSTANDING_LOW_EST" vbProcedure="false">"c4136"</definedName>
    <definedName function="false" hidden="false" name="IQ_BASIC_OUTSTANDING_MEDIAN_EST" vbProcedure="false">"c4137"</definedName>
    <definedName function="false" hidden="false" name="IQ_BASIC_OUTSTANDING_NUM_EST" vbProcedure="false">"c4138"</definedName>
    <definedName function="false" hidden="false" name="IQ_BASIC_OUTSTANDING_STDDEV_EST" vbProcedure="false">"c4139"</definedName>
    <definedName function="false" hidden="false" name="IQ_BASIC_WEIGHT" vbProcedure="false">"c87"</definedName>
    <definedName function="false" hidden="false" name="IQ_BASIC_WEIGHT_EST" vbProcedure="false">"c4140"</definedName>
    <definedName function="false" hidden="false" name="IQ_BASIC_WEIGHT_GUIDANCE" vbProcedure="false">"c4141"</definedName>
    <definedName function="false" hidden="false" name="IQ_BASIC_WEIGHT_HIGH_EST" vbProcedure="false">"c4142"</definedName>
    <definedName function="false" hidden="false" name="IQ_BASIC_WEIGHT_LOW_EST" vbProcedure="false">"c4143"</definedName>
    <definedName function="false" hidden="false" name="IQ_BASIC_WEIGHT_MEDIAN_EST" vbProcedure="false">"c4144"</definedName>
    <definedName function="false" hidden="false" name="IQ_BASIC_WEIGHT_NUM_EST" vbProcedure="false">"c4145"</definedName>
    <definedName function="false" hidden="false" name="IQ_BASIC_WEIGHT_STDDEV_EST" vbProcedure="false">"c4146"</definedName>
    <definedName function="false" hidden="false" name="IQ_BENCHMARK_SECURITY" vbProcedure="false">"c2154"</definedName>
    <definedName function="false" hidden="false" name="IQ_BENCHMARK_SPRD" vbProcedure="false">"c2153"</definedName>
    <definedName function="false" hidden="false" name="IQ_BETA" vbProcedure="false">"c2133"</definedName>
    <definedName function="false" hidden="false" name="IQ_BETA_1YR" vbProcedure="false">"c1966"</definedName>
    <definedName function="false" hidden="false" name="IQ_BETA_1YR_RSQ" vbProcedure="false">"c2132"</definedName>
    <definedName function="false" hidden="false" name="IQ_BETA_2YR" vbProcedure="false">"c1965"</definedName>
    <definedName function="false" hidden="false" name="IQ_BETA_2YR_RSQ" vbProcedure="false">"c2131"</definedName>
    <definedName function="false" hidden="false" name="IQ_BETA_5YR" vbProcedure="false">"c88"</definedName>
    <definedName function="false" hidden="false" name="IQ_BETA_5YR_RSQ" vbProcedure="false">"c2130"</definedName>
    <definedName function="false" hidden="false" name="IQ_BIG_INT_BEAR_CD" vbProcedure="false">"c89"</definedName>
    <definedName function="false" hidden="false" name="IQ_BOARD_MEMBER" vbProcedure="false">"c96"</definedName>
    <definedName function="false" hidden="false" name="IQ_BOARD_MEMBER_BACKGROUND" vbProcedure="false">"c2101"</definedName>
    <definedName function="false" hidden="false" name="IQ_BOARD_MEMBER_TITLE" vbProcedure="false">"c97"</definedName>
    <definedName function="false" hidden="false" name="IQ_BOND_COUPON" vbProcedure="false">"c2183"</definedName>
    <definedName function="false" hidden="false" name="IQ_BOND_COUPON_TYPE" vbProcedure="false">"c2184"</definedName>
    <definedName function="false" hidden="false" name="IQ_BOND_PRICE" vbProcedure="false">"c2162"</definedName>
    <definedName function="false" hidden="false" name="IQ_BROKERED_DEPOSITS_FDIC" vbProcedure="false">"c6486"</definedName>
    <definedName function="false" hidden="false" name="IQ_BROK_COMISSION" vbProcedure="false">"c98"</definedName>
    <definedName function="false" hidden="false" name="IQ_BROK_COMMISSION" vbProcedure="false">"c3514"</definedName>
    <definedName function="false" hidden="false" name="IQ_BUDGET_BALANCE_APR_FC_UNUSED_UNUSED_UNUSED" vbProcedure="false">"c8359"</definedName>
    <definedName function="false" hidden="false" name="IQ_BUDGET_BALANCE_APR_UNUSED_UNUSED_UNUSED" vbProcedure="false">"c7479"</definedName>
    <definedName function="false" hidden="false" name="IQ_BUDGET_BALANCE_FC_UNUSED_UNUSED_UNUSED" vbProcedure="false">"c7699"</definedName>
    <definedName function="false" hidden="false" name="IQ_BUDGET_BALANCE_POP_FC_UNUSED_UNUSED_UNUSED" vbProcedure="false">"c7919"</definedName>
    <definedName function="false" hidden="false" name="IQ_BUDGET_BALANCE_POP_UNUSED_UNUSED_UNUSED" vbProcedure="false">"c7039"</definedName>
    <definedName function="false" hidden="false" name="IQ_BUDGET_BALANCE_UNUSED_UNUSED_UNUSED" vbProcedure="false">"c6819"</definedName>
    <definedName function="false" hidden="false" name="IQ_BUDGET_BALANCE_YOY_FC_UNUSED_UNUSED_UNUSED" vbProcedure="false">"c8139"</definedName>
    <definedName function="false" hidden="false" name="IQ_BUDGET_BALANCE_YOY_UNUSED_UNUSED_UNUSED" vbProcedure="false">"c7259"</definedName>
    <definedName function="false" hidden="false" name="IQ_BUDGET_RECEIPTS_APR_FC_UNUSED_UNUSED_UNUSED" vbProcedure="false">"c8361"</definedName>
    <definedName function="false" hidden="false" name="IQ_BUDGET_RECEIPTS_APR_UNUSED_UNUSED_UNUSED" vbProcedure="false">"c7481"</definedName>
    <definedName function="false" hidden="false" name="IQ_BUDGET_RECEIPTS_FC_UNUSED_UNUSED_UNUSED" vbProcedure="false">"c7701"</definedName>
    <definedName function="false" hidden="false" name="IQ_BUDGET_RECEIPTS_POP_FC_UNUSED_UNUSED_UNUSED" vbProcedure="false">"c7921"</definedName>
    <definedName function="false" hidden="false" name="IQ_BUDGET_RECEIPTS_POP_UNUSED_UNUSED_UNUSED" vbProcedure="false">"c7041"</definedName>
    <definedName function="false" hidden="false" name="IQ_BUDGET_RECEIPTS_UNUSED_UNUSED_UNUSED" vbProcedure="false">"c6821"</definedName>
    <definedName function="false" hidden="false" name="IQ_BUDGET_RECEIPTS_YOY_FC_UNUSED_UNUSED_UNUSED" vbProcedure="false">"c8141"</definedName>
    <definedName function="false" hidden="false" name="IQ_BUDGET_RECEIPTS_YOY_UNUSED_UNUSED_UNUSED" vbProcedure="false">"c7261"</definedName>
    <definedName function="false" hidden="false" name="IQ_BUILDINGS" vbProcedure="false">"c99"</definedName>
    <definedName function="false" hidden="false" name="IQ_BUSINESS_DESCRIPTION" vbProcedure="false">"c322"</definedName>
    <definedName function="false" hidden="false" name="IQ_BUS_SEG_ASSETS" vbProcedure="false">"c4067"</definedName>
    <definedName function="false" hidden="false" name="IQ_BUS_SEG_ASSETS_ABS" vbProcedure="false">"c4089"</definedName>
    <definedName function="false" hidden="false" name="IQ_BUS_SEG_ASSETS_TOTAL" vbProcedure="false">"c4112"</definedName>
    <definedName function="false" hidden="false" name="IQ_BUS_SEG_CAPEX" vbProcedure="false">"c4079"</definedName>
    <definedName function="false" hidden="false" name="IQ_BUS_SEG_CAPEX_ABS" vbProcedure="false">"c4101"</definedName>
    <definedName function="false" hidden="false" name="IQ_BUS_SEG_CAPEX_TOTAL" vbProcedure="false">"c4116"</definedName>
    <definedName function="false" hidden="false" name="IQ_BUS_SEG_DA" vbProcedure="false">"c4078"</definedName>
    <definedName function="false" hidden="false" name="IQ_BUS_SEG_DA_ABS" vbProcedure="false">"c4100"</definedName>
    <definedName function="false" hidden="false" name="IQ_BUS_SEG_DA_TOTAL" vbProcedure="false">"c4115"</definedName>
    <definedName function="false" hidden="false" name="IQ_BUS_SEG_EARNINGS_OP" vbProcedure="false">"c4063"</definedName>
    <definedName function="false" hidden="false" name="IQ_BUS_SEG_EARNINGS_OP_ABS" vbProcedure="false">"c4085"</definedName>
    <definedName function="false" hidden="false" name="IQ_BUS_SEG_EARNINGS_OP_TOTAL" vbProcedure="false">"c4108"</definedName>
    <definedName function="false" hidden="false" name="IQ_BUS_SEG_EBT" vbProcedure="false">"c4064"</definedName>
    <definedName function="false" hidden="false" name="IQ_BUS_SEG_EBT_ABS" vbProcedure="false">"c4086"</definedName>
    <definedName function="false" hidden="false" name="IQ_BUS_SEG_EBT_TOTAL" vbProcedure="false">"c4110"</definedName>
    <definedName function="false" hidden="false" name="IQ_BUS_SEG_GP" vbProcedure="false">"c4066"</definedName>
    <definedName function="false" hidden="false" name="IQ_BUS_SEG_GP_ABS" vbProcedure="false">"c4088"</definedName>
    <definedName function="false" hidden="false" name="IQ_BUS_SEG_GP_TOTAL" vbProcedure="false">"c4109"</definedName>
    <definedName function="false" hidden="false" name="IQ_BUS_SEG_INC_TAX" vbProcedure="false">"c4077"</definedName>
    <definedName function="false" hidden="false" name="IQ_BUS_SEG_INC_TAX_ABS" vbProcedure="false">"c4099"</definedName>
    <definedName function="false" hidden="false" name="IQ_BUS_SEG_INC_TAX_TOTAL" vbProcedure="false">"c4114"</definedName>
    <definedName function="false" hidden="false" name="IQ_BUS_SEG_INTEREST_EXP" vbProcedure="false">"c4076"</definedName>
    <definedName function="false" hidden="false" name="IQ_BUS_SEG_INTEREST_EXP_ABS" vbProcedure="false">"c4098"</definedName>
    <definedName function="false" hidden="false" name="IQ_BUS_SEG_INTEREST_EXP_TOTAL" vbProcedure="false">"c4113"</definedName>
    <definedName function="false" hidden="false" name="IQ_BUS_SEG_NAME" vbProcedure="false">"c5482"</definedName>
    <definedName function="false" hidden="false" name="IQ_BUS_SEG_NAME_ABS" vbProcedure="false">"c5483"</definedName>
    <definedName function="false" hidden="false" name="IQ_BUS_SEG_NI" vbProcedure="false">"c4065"</definedName>
    <definedName function="false" hidden="false" name="IQ_BUS_SEG_NI_ABS" vbProcedure="false">"c4087"</definedName>
    <definedName function="false" hidden="false" name="IQ_BUS_SEG_NI_TOTAL" vbProcedure="false">"c4111"</definedName>
    <definedName function="false" hidden="false" name="IQ_BUS_SEG_OPER_INC" vbProcedure="false">"c4062"</definedName>
    <definedName function="false" hidden="false" name="IQ_BUS_SEG_OPER_INC_ABS" vbProcedure="false">"c4084"</definedName>
    <definedName function="false" hidden="false" name="IQ_BUS_SEG_OPER_INC_TOTAL" vbProcedure="false">"c4107"</definedName>
    <definedName function="false" hidden="false" name="IQ_BUS_SEG_REV" vbProcedure="false">"c4068"</definedName>
    <definedName function="false" hidden="false" name="IQ_BUS_SEG_REV_ABS" vbProcedure="false">"c4090"</definedName>
    <definedName function="false" hidden="false" name="IQ_BUS_SEG_REV_TOTAL" vbProcedure="false">"c4106"</definedName>
    <definedName function="false" hidden="false" name="IQ_BV_EST" vbProcedure="false">"c5624"</definedName>
    <definedName function="false" hidden="false" name="IQ_BV_HIGH_EST" vbProcedure="false">"c5626"</definedName>
    <definedName function="false" hidden="false" name="IQ_BV_LOW_EST" vbProcedure="false">"c5627"</definedName>
    <definedName function="false" hidden="false" name="IQ_BV_MEDIAN_EST" vbProcedure="false">"c5625"</definedName>
    <definedName function="false" hidden="false" name="IQ_BV_NUM_EST" vbProcedure="false">"c5628"</definedName>
    <definedName function="false" hidden="false" name="IQ_BV_OVER_SHARES" vbProcedure="false">"c1349"</definedName>
    <definedName function="false" hidden="false" name="IQ_BV_SHARE" vbProcedure="false">"c100"</definedName>
    <definedName function="false" hidden="false" name="IQ_BV_SHARE_ACT_OR_EST" vbProcedure="false">"c3587"</definedName>
    <definedName function="false" hidden="false" name="IQ_BV_SHARE_ACT_OR_EST_REUT" vbProcedure="false">"c5477"</definedName>
    <definedName function="false" hidden="false" name="IQ_BV_SHARE_EST" vbProcedure="false">"c3541"</definedName>
    <definedName function="false" hidden="false" name="IQ_BV_SHARE_EST_REUT" vbProcedure="false">"c5439"</definedName>
    <definedName function="false" hidden="false" name="IQ_BV_SHARE_HIGH_EST" vbProcedure="false">"c3542"</definedName>
    <definedName function="false" hidden="false" name="IQ_BV_SHARE_HIGH_EST_REUT" vbProcedure="false">"c5441"</definedName>
    <definedName function="false" hidden="false" name="IQ_BV_SHARE_LOW_EST" vbProcedure="false">"c3543"</definedName>
    <definedName function="false" hidden="false" name="IQ_BV_SHARE_LOW_EST_REUT" vbProcedure="false">"c5442"</definedName>
    <definedName function="false" hidden="false" name="IQ_BV_SHARE_MEDIAN_EST" vbProcedure="false">"c3544"</definedName>
    <definedName function="false" hidden="false" name="IQ_BV_SHARE_MEDIAN_EST_REUT" vbProcedure="false">"c5440"</definedName>
    <definedName function="false" hidden="false" name="IQ_BV_SHARE_NUM_EST" vbProcedure="false">"c3539"</definedName>
    <definedName function="false" hidden="false" name="IQ_BV_SHARE_NUM_EST_REUT" vbProcedure="false">"c5443"</definedName>
    <definedName function="false" hidden="false" name="IQ_BV_SHARE_STDDEV_EST" vbProcedure="false">"c3540"</definedName>
    <definedName function="false" hidden="false" name="IQ_BV_SHARE_STDDEV_EST_REUT" vbProcedure="false">"c5444"</definedName>
    <definedName function="false" hidden="false" name="IQ_BV_STDDEV_EST" vbProcedure="false">"c5629"</definedName>
    <definedName function="false" hidden="false" name="IQ_CABLE_ARPU" vbProcedure="false">"c2869"</definedName>
    <definedName function="false" hidden="false" name="IQ_CABLE_ARPU_ANALOG" vbProcedure="false">"c2864"</definedName>
    <definedName function="false" hidden="false" name="IQ_CABLE_ARPU_BASIC" vbProcedure="false">"c2866"</definedName>
    <definedName function="false" hidden="false" name="IQ_CABLE_ARPU_BBAND" vbProcedure="false">"c2867"</definedName>
    <definedName function="false" hidden="false" name="IQ_CABLE_ARPU_DIG" vbProcedure="false">"c2865"</definedName>
    <definedName function="false" hidden="false" name="IQ_CABLE_ARPU_PHONE" vbProcedure="false">"c2868"</definedName>
    <definedName function="false" hidden="false" name="IQ_CABLE_BASIC_PENETRATION" vbProcedure="false">"c2850"</definedName>
    <definedName function="false" hidden="false" name="IQ_CABLE_BBAND_PENETRATION" vbProcedure="false">"c2852"</definedName>
    <definedName function="false" hidden="false" name="IQ_CABLE_BBAND_PENETRATION_THP" vbProcedure="false">"c2851"</definedName>
    <definedName function="false" hidden="false" name="IQ_CABLE_CHURN" vbProcedure="false">"c2874"</definedName>
    <definedName function="false" hidden="false" name="IQ_CABLE_CHURN_BASIC" vbProcedure="false">"c2871"</definedName>
    <definedName function="false" hidden="false" name="IQ_CABLE_CHURN_BBAND" vbProcedure="false">"c2872"</definedName>
    <definedName function="false" hidden="false" name="IQ_CABLE_CHURN_DIG" vbProcedure="false">"c2870"</definedName>
    <definedName function="false" hidden="false" name="IQ_CABLE_CHURN_PHONE" vbProcedure="false">"c2873"</definedName>
    <definedName function="false" hidden="false" name="IQ_CABLE_HOMES_PER_MILE" vbProcedure="false">"c2849"</definedName>
    <definedName function="false" hidden="false" name="IQ_CABLE_HP_BBAND" vbProcedure="false">"c2845"</definedName>
    <definedName function="false" hidden="false" name="IQ_CABLE_HP_DIG" vbProcedure="false">"c2844"</definedName>
    <definedName function="false" hidden="false" name="IQ_CABLE_HP_PHONE" vbProcedure="false">"c2846"</definedName>
    <definedName function="false" hidden="false" name="IQ_CABLE_MILES_PASSED" vbProcedure="false">"c2848"</definedName>
    <definedName function="false" hidden="false" name="IQ_CABLE_OTHER_REV" vbProcedure="false">"c2882"</definedName>
    <definedName function="false" hidden="false" name="IQ_CABLE_PHONE_PENETRATION" vbProcedure="false">"c2853"</definedName>
    <definedName function="false" hidden="false" name="IQ_CABLE_PROGRAMMING_COSTS" vbProcedure="false">"c2884"</definedName>
    <definedName function="false" hidden="false" name="IQ_CABLE_REV_ADVERT" vbProcedure="false">"c2880"</definedName>
    <definedName function="false" hidden="false" name="IQ_CABLE_REV_ANALOG" vbProcedure="false">"c2875"</definedName>
    <definedName function="false" hidden="false" name="IQ_CABLE_REV_BASIC" vbProcedure="false">"c2877"</definedName>
    <definedName function="false" hidden="false" name="IQ_CABLE_REV_BBAND" vbProcedure="false">"c2878"</definedName>
    <definedName function="false" hidden="false" name="IQ_CABLE_REV_COMMERCIAL" vbProcedure="false">"c2881"</definedName>
    <definedName function="false" hidden="false" name="IQ_CABLE_REV_DIG" vbProcedure="false">"c2876"</definedName>
    <definedName function="false" hidden="false" name="IQ_CABLE_REV_PHONE" vbProcedure="false">"c2879"</definedName>
    <definedName function="false" hidden="false" name="IQ_CABLE_RGU" vbProcedure="false">"c2863"</definedName>
    <definedName function="false" hidden="false" name="IQ_CABLE_SUBS_ANALOG" vbProcedure="false">"c2855"</definedName>
    <definedName function="false" hidden="false" name="IQ_CABLE_SUBS_BASIC" vbProcedure="false">"c2857"</definedName>
    <definedName function="false" hidden="false" name="IQ_CABLE_SUBS_BBAND" vbProcedure="false">"c2858"</definedName>
    <definedName function="false" hidden="false" name="IQ_CABLE_SUBS_BUNDLED" vbProcedure="false">"c2861"</definedName>
    <definedName function="false" hidden="false" name="IQ_CABLE_SUBS_DIG" vbProcedure="false">"c2856"</definedName>
    <definedName function="false" hidden="false" name="IQ_CABLE_SUBS_NON_VIDEO" vbProcedure="false">"c2860"</definedName>
    <definedName function="false" hidden="false" name="IQ_CABLE_SUBS_PHONE" vbProcedure="false">"c2859"</definedName>
    <definedName function="false" hidden="false" name="IQ_CABLE_SUBS_TOTAL" vbProcedure="false">"c2862"</definedName>
    <definedName function="false" hidden="false" name="IQ_CABLE_THP" vbProcedure="false">"c2847"</definedName>
    <definedName function="false" hidden="false" name="IQ_CABLE_TOTAL_PENETRATION" vbProcedure="false">"c2854"</definedName>
    <definedName function="false" hidden="false" name="IQ_CABLE_TOTAL_REV" vbProcedure="false">"c2883"</definedName>
    <definedName function="false" hidden="false" name="IQ_CALC_TYPE_BS" vbProcedure="false">"c3086"</definedName>
    <definedName function="false" hidden="false" name="IQ_CALC_TYPE_CF" vbProcedure="false">"c3085"</definedName>
    <definedName function="false" hidden="false" name="IQ_CALC_TYPE_IS" vbProcedure="false">"c3084"</definedName>
    <definedName function="false" hidden="false" name="IQ_CALLABLE" vbProcedure="false">"c2196"</definedName>
    <definedName function="false" hidden="false" name="IQ_CALL_DATE_SCHEDULE" vbProcedure="false">"c2481"</definedName>
    <definedName function="false" hidden="false" name="IQ_CALL_FEATURE" vbProcedure="false">"c2197"</definedName>
    <definedName function="false" hidden="false" name="IQ_CALL_PRICE_SCHEDULE" vbProcedure="false">"c2482"</definedName>
    <definedName function="false" hidden="false" name="IQ_CAL_Q" vbProcedure="false">"c101"</definedName>
    <definedName function="false" hidden="false" name="IQ_CAL_Y" vbProcedure="false">"c102"</definedName>
    <definedName function="false" hidden="false" name="IQ_CAPEX" vbProcedure="false">"c103"</definedName>
    <definedName function="false" hidden="false" name="IQ_CAPEX_10YR_ANN_GROWTH" vbProcedure="false">"c104"</definedName>
    <definedName function="false" hidden="false" name="IQ_CAPEX_1YR_ANN_GROWTH" vbProcedure="false">"c105"</definedName>
    <definedName function="false" hidden="false" name="IQ_CAPEX_2YR_ANN_GROWTH" vbProcedure="false">"c106"</definedName>
    <definedName function="false" hidden="false" name="IQ_CAPEX_3YR_ANN_GROWTH" vbProcedure="false">"c107"</definedName>
    <definedName function="false" hidden="false" name="IQ_CAPEX_5YR_ANN_GROWTH" vbProcedure="false">"c108"</definedName>
    <definedName function="false" hidden="false" name="IQ_CAPEX_7YR_ANN_GROWTH" vbProcedure="false">"c109"</definedName>
    <definedName function="false" hidden="false" name="IQ_CAPEX_ACT_OR_EST" vbProcedure="false">"c3584"</definedName>
    <definedName function="false" hidden="false" name="IQ_CAPEX_ACT_OR_EST_REUT" vbProcedure="false">"c5474"</definedName>
    <definedName function="false" hidden="false" name="IQ_CAPEX_BNK" vbProcedure="false">"c110"</definedName>
    <definedName function="false" hidden="false" name="IQ_CAPEX_BR" vbProcedure="false">"c111"</definedName>
    <definedName function="false" hidden="false" name="IQ_CAPEX_EST" vbProcedure="false">"c3523"</definedName>
    <definedName function="false" hidden="false" name="IQ_CAPEX_EST_REUT" vbProcedure="false">"c3969"</definedName>
    <definedName function="false" hidden="false" name="IQ_CAPEX_FIN" vbProcedure="false">"c112"</definedName>
    <definedName function="false" hidden="false" name="IQ_CAPEX_GUIDANCE" vbProcedure="false">"c4150"</definedName>
    <definedName function="false" hidden="false" name="IQ_CAPEX_HIGH_EST" vbProcedure="false">"c3524"</definedName>
    <definedName function="false" hidden="false" name="IQ_CAPEX_HIGH_EST_REUT" vbProcedure="false">"c3971"</definedName>
    <definedName function="false" hidden="false" name="IQ_CAPEX_HIGH_GUIDANCE" vbProcedure="false">"c4180"</definedName>
    <definedName function="false" hidden="false" name="IQ_CAPEX_INS" vbProcedure="false">"c113"</definedName>
    <definedName function="false" hidden="false" name="IQ_CAPEX_LOW_EST" vbProcedure="false">"c3525"</definedName>
    <definedName function="false" hidden="false" name="IQ_CAPEX_LOW_EST_REUT" vbProcedure="false">"c3972"</definedName>
    <definedName function="false" hidden="false" name="IQ_CAPEX_LOW_GUIDANCE" vbProcedure="false">"c4220"</definedName>
    <definedName function="false" hidden="false" name="IQ_CAPEX_MEDIAN_EST" vbProcedure="false">"c3526"</definedName>
    <definedName function="false" hidden="false" name="IQ_CAPEX_MEDIAN_EST_REUT" vbProcedure="false">"c3970"</definedName>
    <definedName function="false" hidden="false" name="IQ_CAPEX_NUM_EST" vbProcedure="false">"c3521"</definedName>
    <definedName function="false" hidden="false" name="IQ_CAPEX_NUM_EST_REUT" vbProcedure="false">"c3973"</definedName>
    <definedName function="false" hidden="false" name="IQ_CAPEX_STDDEV_EST" vbProcedure="false">"c3522"</definedName>
    <definedName function="false" hidden="false" name="IQ_CAPEX_STDDEV_EST_REUT" vbProcedure="false">"c3974"</definedName>
    <definedName function="false" hidden="false" name="IQ_CAPEX_UTI" vbProcedure="false">"c114"</definedName>
    <definedName function="false" hidden="false" name="IQ_CAPITALIZED_INTEREST" vbProcedure="false">"c3460"</definedName>
    <definedName function="false" hidden="false" name="IQ_CAPITALIZED_INTEREST_BOP" vbProcedure="false">"c3459"</definedName>
    <definedName function="false" hidden="false" name="IQ_CAPITALIZED_INTEREST_EOP" vbProcedure="false">"c3464"</definedName>
    <definedName function="false" hidden="false" name="IQ_CAPITALIZED_INTEREST_EXP" vbProcedure="false">"c3461"</definedName>
    <definedName function="false" hidden="false" name="IQ_CAPITALIZED_INTEREST_OTHER_ADJ" vbProcedure="false">"c3463"</definedName>
    <definedName function="false" hidden="false" name="IQ_CAPITALIZED_INTEREST_WRITE_OFF" vbProcedure="false">"c3462"</definedName>
    <definedName function="false" hidden="false" name="IQ_CAPITAL_LEASE" vbProcedure="false">"c1350"</definedName>
    <definedName function="false" hidden="false" name="IQ_CAPITAL_LEASES" vbProcedure="false">"c115"</definedName>
    <definedName function="false" hidden="false" name="IQ_CAPITAL_LEASES_TOTAL" vbProcedure="false">"c3031"</definedName>
    <definedName function="false" hidden="false" name="IQ_CAPITAL_LEASES_TOTAL_PCT" vbProcedure="false">"c2506"</definedName>
    <definedName function="false" hidden="false" name="IQ_CAP_LOSS_CF_1YR" vbProcedure="false">"c3474"</definedName>
    <definedName function="false" hidden="false" name="IQ_CAP_LOSS_CF_2YR" vbProcedure="false">"c3475"</definedName>
    <definedName function="false" hidden="false" name="IQ_CAP_LOSS_CF_3YR" vbProcedure="false">"c3476"</definedName>
    <definedName function="false" hidden="false" name="IQ_CAP_LOSS_CF_4YR" vbProcedure="false">"c3477"</definedName>
    <definedName function="false" hidden="false" name="IQ_CAP_LOSS_CF_5YR" vbProcedure="false">"c3478"</definedName>
    <definedName function="false" hidden="false" name="IQ_CAP_LOSS_CF_AFTER_FIVE" vbProcedure="false">"c3479"</definedName>
    <definedName function="false" hidden="false" name="IQ_CAP_LOSS_CF_MAX_YEAR" vbProcedure="false">"c3482"</definedName>
    <definedName function="false" hidden="false" name="IQ_CAP_LOSS_CF_NO_EXP" vbProcedure="false">"c3480"</definedName>
    <definedName function="false" hidden="false" name="IQ_CAP_LOSS_CF_TOTAL" vbProcedure="false">"c3481"</definedName>
    <definedName function="false" hidden="false" name="IQ_CASH" vbProcedure="false">"c1458"</definedName>
    <definedName function="false" hidden="false" name="IQ_CASH_ACQUIRE_CF" vbProcedure="false">"c116"</definedName>
    <definedName function="false" hidden="false" name="IQ_CASH_CONVERSION" vbProcedure="false">"c117"</definedName>
    <definedName function="false" hidden="false" name="IQ_CASH_DIVIDENDS_NET_INCOME_FDIC" vbProcedure="false">"c6738"</definedName>
    <definedName function="false" hidden="false" name="IQ_CASH_DUE_BANKS" vbProcedure="false">"c1351"</definedName>
    <definedName function="false" hidden="false" name="IQ_CASH_EPS_ACT_OR_EST" vbProcedure="false">"c5638"</definedName>
    <definedName function="false" hidden="false" name="IQ_CASH_EPS_EST" vbProcedure="false">"c5631"</definedName>
    <definedName function="false" hidden="false" name="IQ_CASH_EPS_HIGH_EST" vbProcedure="false">"c5633"</definedName>
    <definedName function="false" hidden="false" name="IQ_CASH_EPS_LOW_EST" vbProcedure="false">"c5634"</definedName>
    <definedName function="false" hidden="false" name="IQ_CASH_EPS_MEDIAN_EST" vbProcedure="false">"c5632"</definedName>
    <definedName function="false" hidden="false" name="IQ_CASH_EPS_NUM_EST" vbProcedure="false">"c5635"</definedName>
    <definedName function="false" hidden="false" name="IQ_CASH_EPS_STDDEV_EST" vbProcedure="false">"c5636"</definedName>
    <definedName function="false" hidden="false" name="IQ_CASH_EQUIV" vbProcedure="false">"c118"</definedName>
    <definedName function="false" hidden="false" name="IQ_CASH_FINAN" vbProcedure="false">"c119"</definedName>
    <definedName function="false" hidden="false" name="IQ_CASH_FLOW_ACT_OR_EST" vbProcedure="false">"c4154"</definedName>
    <definedName function="false" hidden="false" name="IQ_CASH_FLOW_EST" vbProcedure="false">"c4153"</definedName>
    <definedName function="false" hidden="false" name="IQ_CASH_FLOW_GUIDANCE" vbProcedure="false">"c4155"</definedName>
    <definedName function="false" hidden="false" name="IQ_CASH_FLOW_HIGH_EST" vbProcedure="false">"c4156"</definedName>
    <definedName function="false" hidden="false" name="IQ_CASH_FLOW_HIGH_GUIDANCE" vbProcedure="false">"c4201"</definedName>
    <definedName function="false" hidden="false" name="IQ_CASH_FLOW_LOW_EST" vbProcedure="false">"c4157"</definedName>
    <definedName function="false" hidden="false" name="IQ_CASH_FLOW_LOW_GUIDANCE" vbProcedure="false">"c4241"</definedName>
    <definedName function="false" hidden="false" name="IQ_CASH_FLOW_MEDIAN_EST" vbProcedure="false">"c4158"</definedName>
    <definedName function="false" hidden="false" name="IQ_CASH_FLOW_NUM_EST" vbProcedure="false">"c4159"</definedName>
    <definedName function="false" hidden="false" name="IQ_CASH_FLOW_STDDEV_EST" vbProcedure="false">"c4160"</definedName>
    <definedName function="false" hidden="false" name="IQ_CASH_INTEREST" vbProcedure="false">"c120"</definedName>
    <definedName function="false" hidden="false" name="IQ_CASH_INVEST" vbProcedure="false">"c121"</definedName>
    <definedName function="false" hidden="false" name="IQ_CASH_IN_PROCESS_FDIC" vbProcedure="false">"c6386"</definedName>
    <definedName function="false" hidden="false" name="IQ_CASH_OPER" vbProcedure="false">"c122"</definedName>
    <definedName function="false" hidden="false" name="IQ_CASH_OPER_ACT_OR_EST" vbProcedure="false">"c4164"</definedName>
    <definedName function="false" hidden="false" name="IQ_CASH_OPER_EST" vbProcedure="false">"c4163"</definedName>
    <definedName function="false" hidden="false" name="IQ_CASH_OPER_GUIDANCE" vbProcedure="false">"c4165"</definedName>
    <definedName function="false" hidden="false" name="IQ_CASH_OPER_HIGH_EST" vbProcedure="false">"c4166"</definedName>
    <definedName function="false" hidden="false" name="IQ_CASH_OPER_HIGH_GUIDANCE" vbProcedure="false">"c4185"</definedName>
    <definedName function="false" hidden="false" name="IQ_CASH_OPER_LOW_EST" vbProcedure="false">"c4244"</definedName>
    <definedName function="false" hidden="false" name="IQ_CASH_OPER_LOW_GUIDANCE" vbProcedure="false">"c4225"</definedName>
    <definedName function="false" hidden="false" name="IQ_CASH_OPER_MEDIAN_EST" vbProcedure="false">"c4245"</definedName>
    <definedName function="false" hidden="false" name="IQ_CASH_OPER_NUM_EST" vbProcedure="false">"c4246"</definedName>
    <definedName function="false" hidden="false" name="IQ_CASH_OPER_STDDEV_EST" vbProcedure="false">"c4247"</definedName>
    <definedName function="false" hidden="false" name="IQ_CASH_SEGREG" vbProcedure="false">"c123"</definedName>
    <definedName function="false" hidden="false" name="IQ_CASH_SHARE" vbProcedure="false">"c1911"</definedName>
    <definedName function="false" hidden="false" name="IQ_CASH_ST" vbProcedure="false">"c1355"</definedName>
    <definedName function="false" hidden="false" name="IQ_CASH_ST_INVEST" vbProcedure="false">"c124"</definedName>
    <definedName function="false" hidden="false" name="IQ_CASH_ST_INVEST_EST" vbProcedure="false">"c4249"</definedName>
    <definedName function="false" hidden="false" name="IQ_CASH_ST_INVEST_GUIDANCE" vbProcedure="false">"c4250"</definedName>
    <definedName function="false" hidden="false" name="IQ_CASH_ST_INVEST_HIGH_EST" vbProcedure="false">"c4251"</definedName>
    <definedName function="false" hidden="false" name="IQ_CASH_ST_INVEST_HIGH_GUIDANCE" vbProcedure="false">"c4195"</definedName>
    <definedName function="false" hidden="false" name="IQ_CASH_ST_INVEST_LOW_EST" vbProcedure="false">"c4252"</definedName>
    <definedName function="false" hidden="false" name="IQ_CASH_ST_INVEST_LOW_GUIDANCE" vbProcedure="false">"c4235"</definedName>
    <definedName function="false" hidden="false" name="IQ_CASH_ST_INVEST_MEDIAN_EST" vbProcedure="false">"c4253"</definedName>
    <definedName function="false" hidden="false" name="IQ_CASH_ST_INVEST_NUM_EST" vbProcedure="false">"c4254"</definedName>
    <definedName function="false" hidden="false" name="IQ_CASH_ST_INVEST_STDDEV_EST" vbProcedure="false">"c4255"</definedName>
    <definedName function="false" hidden="false" name="IQ_CASH_TAXES" vbProcedure="false">"c125"</definedName>
    <definedName function="false" hidden="false" name="IQ_CCE_FDIC" vbProcedure="false">"c6296"</definedName>
    <definedName function="false" hidden="false" name="IQ_CEDED_AH_EARNED" vbProcedure="false">"c2743"</definedName>
    <definedName function="false" hidden="false" name="IQ_CEDED_CLAIM_EXP_INCUR" vbProcedure="false">"c2756"</definedName>
    <definedName function="false" hidden="false" name="IQ_CEDED_CLAIM_EXP_PAID" vbProcedure="false">"c2759"</definedName>
    <definedName function="false" hidden="false" name="IQ_CEDED_CLAIM_EXP_RES" vbProcedure="false">"c2753"</definedName>
    <definedName function="false" hidden="false" name="IQ_CEDED_EARNED" vbProcedure="false">"c2733"</definedName>
    <definedName function="false" hidden="false" name="IQ_CEDED_LIFE_EARNED" vbProcedure="false">"c2738"</definedName>
    <definedName function="false" hidden="false" name="IQ_CEDED_LIFE_IN_FORCE" vbProcedure="false">"c2768"</definedName>
    <definedName function="false" hidden="false" name="IQ_CEDED_PC_EARNED" vbProcedure="false">"c2748"</definedName>
    <definedName function="false" hidden="false" name="IQ_CEDED_WRITTEN" vbProcedure="false">"c2727"</definedName>
    <definedName function="false" hidden="false" name="IQ_CFO_10YR_ANN_GROWTH" vbProcedure="false">"c126"</definedName>
    <definedName function="false" hidden="false" name="IQ_CFO_1YR_ANN_GROWTH" vbProcedure="false">"c127"</definedName>
    <definedName function="false" hidden="false" name="IQ_CFO_2YR_ANN_GROWTH" vbProcedure="false">"c128"</definedName>
    <definedName function="false" hidden="false" name="IQ_CFO_3YR_ANN_GROWTH" vbProcedure="false">"c129"</definedName>
    <definedName function="false" hidden="false" name="IQ_CFO_5YR_ANN_GROWTH" vbProcedure="false">"c130"</definedName>
    <definedName function="false" hidden="false" name="IQ_CFO_7YR_ANN_GROWTH" vbProcedure="false">"c131"</definedName>
    <definedName function="false" hidden="false" name="IQ_CFO_CURRENT_LIAB" vbProcedure="false">"c132"</definedName>
    <definedName function="false" hidden="false" name="IQ_CFPS_ACT_OR_EST" vbProcedure="false">"c2217"</definedName>
    <definedName function="false" hidden="false" name="IQ_CFPS_ACT_OR_EST_REUT" vbProcedure="false">"c5463"</definedName>
    <definedName function="false" hidden="false" name="IQ_CFPS_EST" vbProcedure="false">"c1667"</definedName>
    <definedName function="false" hidden="false" name="IQ_CFPS_EST_REUT" vbProcedure="false">"c3844"</definedName>
    <definedName function="false" hidden="false" name="IQ_CFPS_GUIDANCE" vbProcedure="false">"c4256"</definedName>
    <definedName function="false" hidden="false" name="IQ_CFPS_HIGH_EST" vbProcedure="false">"c1669"</definedName>
    <definedName function="false" hidden="false" name="IQ_CFPS_HIGH_EST_REUT" vbProcedure="false">"c3846"</definedName>
    <definedName function="false" hidden="false" name="IQ_CFPS_HIGH_GUIDANCE" vbProcedure="false">"c4167"</definedName>
    <definedName function="false" hidden="false" name="IQ_CFPS_LOW_EST" vbProcedure="false">"c1670"</definedName>
    <definedName function="false" hidden="false" name="IQ_CFPS_LOW_EST_REUT" vbProcedure="false">"c3847"</definedName>
    <definedName function="false" hidden="false" name="IQ_CFPS_LOW_GUIDANCE" vbProcedure="false">"c4207"</definedName>
    <definedName function="false" hidden="false" name="IQ_CFPS_MEDIAN_EST" vbProcedure="false">"c1668"</definedName>
    <definedName function="false" hidden="false" name="IQ_CFPS_MEDIAN_EST_REUT" vbProcedure="false">"c3845"</definedName>
    <definedName function="false" hidden="false" name="IQ_CFPS_NUM_EST" vbProcedure="false">"c1671"</definedName>
    <definedName function="false" hidden="false" name="IQ_CFPS_NUM_EST_REUT" vbProcedure="false">"c3848"</definedName>
    <definedName function="false" hidden="false" name="IQ_CFPS_STDDEV_EST" vbProcedure="false">"c1672"</definedName>
    <definedName function="false" hidden="false" name="IQ_CFPS_STDDEV_EST_REUT" vbProcedure="false">"c3849"</definedName>
    <definedName function="false" hidden="false" name="IQ_CH" vbProcedure="false">110000</definedName>
    <definedName function="false" hidden="false" name="IQ_CHANGES_WORK_CAP" vbProcedure="false">"c1357"</definedName>
    <definedName function="false" hidden="false" name="IQ_CHANGE_AP" vbProcedure="false">"c133"</definedName>
    <definedName function="false" hidden="false" name="IQ_CHANGE_AP_BNK" vbProcedure="false">"c134"</definedName>
    <definedName function="false" hidden="false" name="IQ_CHANGE_AP_BR" vbProcedure="false">"c135"</definedName>
    <definedName function="false" hidden="false" name="IQ_CHANGE_AP_FIN" vbProcedure="false">"c136"</definedName>
    <definedName function="false" hidden="false" name="IQ_CHANGE_AP_INS" vbProcedure="false">"c137"</definedName>
    <definedName function="false" hidden="false" name="IQ_CHANGE_AP_REIT" vbProcedure="false">"c138"</definedName>
    <definedName function="false" hidden="false" name="IQ_CHANGE_AP_UTI" vbProcedure="false">"c139"</definedName>
    <definedName function="false" hidden="false" name="IQ_CHANGE_AR" vbProcedure="false">"c140"</definedName>
    <definedName function="false" hidden="false" name="IQ_CHANGE_AR_BNK" vbProcedure="false">"c141"</definedName>
    <definedName function="false" hidden="false" name="IQ_CHANGE_AR_BR" vbProcedure="false">"c142"</definedName>
    <definedName function="false" hidden="false" name="IQ_CHANGE_AR_FIN" vbProcedure="false">"c143"</definedName>
    <definedName function="false" hidden="false" name="IQ_CHANGE_AR_INS" vbProcedure="false">"c144"</definedName>
    <definedName function="false" hidden="false" name="IQ_CHANGE_AR_REIT" vbProcedure="false">"c145"</definedName>
    <definedName function="false" hidden="false" name="IQ_CHANGE_AR_UTI" vbProcedure="false">"c146"</definedName>
    <definedName function="false" hidden="false" name="IQ_CHANGE_DEF_TAX" vbProcedure="false">"c147"</definedName>
    <definedName function="false" hidden="false" name="IQ_CHANGE_DEPOSIT_ACCT" vbProcedure="false">"c148"</definedName>
    <definedName function="false" hidden="false" name="IQ_CHANGE_INC_TAX" vbProcedure="false">"c149"</definedName>
    <definedName function="false" hidden="false" name="IQ_CHANGE_INS_RES_LIAB" vbProcedure="false">"c150"</definedName>
    <definedName function="false" hidden="false" name="IQ_CHANGE_INVENTORY" vbProcedure="false">"c151"</definedName>
    <definedName function="false" hidden="false" name="IQ_CHANGE_INVENT_REAL_APR_FC_UNUSED_UNUSED_UNUSED" vbProcedure="false">"c8500"</definedName>
    <definedName function="false" hidden="false" name="IQ_CHANGE_INVENT_REAL_APR_UNUSED_UNUSED_UNUSED" vbProcedure="false">"c7620"</definedName>
    <definedName function="false" hidden="false" name="IQ_CHANGE_INVENT_REAL_FC_UNUSED_UNUSED_UNUSED" vbProcedure="false">"c7840"</definedName>
    <definedName function="false" hidden="false" name="IQ_CHANGE_INVENT_REAL_POP_FC_UNUSED_UNUSED_UNUSED" vbProcedure="false">"c8060"</definedName>
    <definedName function="false" hidden="false" name="IQ_CHANGE_INVENT_REAL_POP_UNUSED_UNUSED_UNUSED" vbProcedure="false">"c7180"</definedName>
    <definedName function="false" hidden="false" name="IQ_CHANGE_INVENT_REAL_UNUSED_UNUSED_UNUSED" vbProcedure="false">"c6960"</definedName>
    <definedName function="false" hidden="false" name="IQ_CHANGE_INVENT_REAL_YOY_FC_UNUSED_UNUSED_UNUSED" vbProcedure="false">"c8280"</definedName>
    <definedName function="false" hidden="false" name="IQ_CHANGE_INVENT_REAL_YOY_UNUSED_UNUSED_UNUSED" vbProcedure="false">"c7400"</definedName>
    <definedName function="false" hidden="false" name="IQ_CHANGE_NET_OPER_ASSETS" vbProcedure="false">"c3592"</definedName>
    <definedName function="false" hidden="false" name="IQ_CHANGE_NET_WORKING_CAPITAL" vbProcedure="false">"c1909"</definedName>
    <definedName function="false" hidden="false" name="IQ_CHANGE_OTHER_NET_OPER_ASSETS" vbProcedure="false">"c3593"</definedName>
    <definedName function="false" hidden="false" name="IQ_CHANGE_OTHER_NET_OPER_ASSETS_BNK" vbProcedure="false">"c3594"</definedName>
    <definedName function="false" hidden="false" name="IQ_CHANGE_OTHER_NET_OPER_ASSETS_BR" vbProcedure="false">"c3595"</definedName>
    <definedName function="false" hidden="false" name="IQ_CHANGE_OTHER_NET_OPER_ASSETS_FIN" vbProcedure="false">"c3596"</definedName>
    <definedName function="false" hidden="false" name="IQ_CHANGE_OTHER_NET_OPER_ASSETS_INS" vbProcedure="false">"c3597"</definedName>
    <definedName function="false" hidden="false" name="IQ_CHANGE_OTHER_NET_OPER_ASSETS_REIT" vbProcedure="false">"c3598"</definedName>
    <definedName function="false" hidden="false" name="IQ_CHANGE_OTHER_NET_OPER_ASSETS_UTI" vbProcedure="false">"c3599"</definedName>
    <definedName function="false" hidden="false" name="IQ_CHANGE_OTHER_WORK_CAP" vbProcedure="false">"c152"</definedName>
    <definedName function="false" hidden="false" name="IQ_CHANGE_OTHER_WORK_CAP_BNK" vbProcedure="false">"c153"</definedName>
    <definedName function="false" hidden="false" name="IQ_CHANGE_OTHER_WORK_CAP_BR" vbProcedure="false">"c154"</definedName>
    <definedName function="false" hidden="false" name="IQ_CHANGE_OTHER_WORK_CAP_FIN" vbProcedure="false">"c155"</definedName>
    <definedName function="false" hidden="false" name="IQ_CHANGE_OTHER_WORK_CAP_INS" vbProcedure="false">"c156"</definedName>
    <definedName function="false" hidden="false" name="IQ_CHANGE_OTHER_WORK_CAP_REIT" vbProcedure="false">"c157"</definedName>
    <definedName function="false" hidden="false" name="IQ_CHANGE_OTHER_WORK_CAP_UTI" vbProcedure="false">"c158"</definedName>
    <definedName function="false" hidden="false" name="IQ_CHANGE_TRADING_ASSETS" vbProcedure="false">"c159"</definedName>
    <definedName function="false" hidden="false" name="IQ_CHANGE_UNEARN_REV" vbProcedure="false">"c160"</definedName>
    <definedName function="false" hidden="false" name="IQ_CHANGE_WORK_CAP" vbProcedure="false">"c161"</definedName>
    <definedName function="false" hidden="false" name="IQ_CHARGE_OFFS_1_4_FAMILY_FDIC" vbProcedure="false">"c6756"</definedName>
    <definedName function="false" hidden="false" name="IQ_CHARGE_OFFS_1_4_FAMILY_LOANS_FDIC" vbProcedure="false">"c6714"</definedName>
    <definedName function="false" hidden="false" name="IQ_CHARGE_OFFS_AUTO_LOANS_FDIC" vbProcedure="false">"c6708"</definedName>
    <definedName function="false" hidden="false" name="IQ_CHARGE_OFFS_CL_LOANS_FDIC" vbProcedure="false">"c6709"</definedName>
    <definedName function="false" hidden="false" name="IQ_CHARGE_OFFS_COMMERCIAL_INDUSTRIAL_FDIC" vbProcedure="false">"c6759"</definedName>
    <definedName function="false" hidden="false" name="IQ_CHARGE_OFFS_COMMERCIAL_RE_FDIC" vbProcedure="false">"c6754"</definedName>
    <definedName function="false" hidden="false" name="IQ_CHARGE_OFFS_COMMERCIAL_RE_NOT_SECURED_FDIC" vbProcedure="false">"c6764"</definedName>
    <definedName function="false" hidden="false" name="IQ_CHARGE_OFFS_CONSTRUCTION_DEVELOPMENT_FDIC" vbProcedure="false">"c6753"</definedName>
    <definedName function="false" hidden="false" name="IQ_CHARGE_OFFS_CREDIT_CARDS_FDIC" vbProcedure="false">"c6761"</definedName>
    <definedName function="false" hidden="false" name="IQ_CHARGE_OFFS_CREDIT_CARDS_RECEIVABLES_FDIC" vbProcedure="false">"c6711"</definedName>
    <definedName function="false" hidden="false" name="IQ_CHARGE_OFFS_GROSS" vbProcedure="false">"c162"</definedName>
    <definedName function="false" hidden="false" name="IQ_CHARGE_OFFS_HOME_EQUITY_FDIC" vbProcedure="false">"c6757"</definedName>
    <definedName function="false" hidden="false" name="IQ_CHARGE_OFFS_HOME_EQUITY_LINES_FDIC" vbProcedure="false">"c6712"</definedName>
    <definedName function="false" hidden="false" name="IQ_CHARGE_OFFS_INDIVIDUALS_FDIC" vbProcedure="false">"c6760"</definedName>
    <definedName function="false" hidden="false" name="IQ_CHARGE_OFFS_MULTI_FAMILY_FDIC" vbProcedure="false">"c6755"</definedName>
    <definedName function="false" hidden="false" name="IQ_CHARGE_OFFS_NET" vbProcedure="false">"c163"</definedName>
    <definedName function="false" hidden="false" name="IQ_CHARGE_OFFS_OTHER_1_4_FAMILY_FDIC" vbProcedure="false">"c6758"</definedName>
    <definedName function="false" hidden="false" name="IQ_CHARGE_OFFS_OTHER_CONSUMER_LOANS_FDIC" vbProcedure="false">"c6710"</definedName>
    <definedName function="false" hidden="false" name="IQ_CHARGE_OFFS_OTHER_INDIVIDUAL_FDIC" vbProcedure="false">"c6762"</definedName>
    <definedName function="false" hidden="false" name="IQ_CHARGE_OFFS_OTHER_LOANS_FDIC" vbProcedure="false">"c6763"</definedName>
    <definedName function="false" hidden="false" name="IQ_CHARGE_OFFS_OTHER_LOANS_OTHER_FDIC" vbProcedure="false">"c6713"</definedName>
    <definedName function="false" hidden="false" name="IQ_CHARGE_OFFS_RECOVERED" vbProcedure="false">"c164"</definedName>
    <definedName function="false" hidden="false" name="IQ_CHARGE_OFFS_RE_LOANS_FDIC" vbProcedure="false">"c6752"</definedName>
    <definedName function="false" hidden="false" name="IQ_CHARGE_OFFS_TOTAL_AVG_LOANS" vbProcedure="false">"c165"</definedName>
    <definedName function="false" hidden="false" name="IQ_CITY" vbProcedure="false">"c166"</definedName>
    <definedName function="false" hidden="false" name="IQ_CLASSA_OPTIONS_BEG_OS" vbProcedure="false">"c2679"</definedName>
    <definedName function="false" hidden="false" name="IQ_CLASSA_OPTIONS_CANCELLED" vbProcedure="false">"c2682"</definedName>
    <definedName function="false" hidden="false" name="IQ_CLASSA_OPTIONS_END_OS" vbProcedure="false">"c2683"</definedName>
    <definedName function="false" hidden="false" name="IQ_CLASSA_OPTIONS_EXERCISED" vbProcedure="false">"c2681"</definedName>
    <definedName function="false" hidden="false" name="IQ_CLASSA_OPTIONS_GRANTED" vbProcedure="false">"c2680"</definedName>
    <definedName function="false" hidden="false" name="IQ_CLASSA_OPTIONS_STRIKE_PRICE_OS" vbProcedure="false">"c2684"</definedName>
    <definedName function="false" hidden="false" name="IQ_CLASSA_OUTSTANDING_BS_DATE" vbProcedure="false">"c1971"</definedName>
    <definedName function="false" hidden="false" name="IQ_CLASSA_OUTSTANDING_FILING_DATE" vbProcedure="false">"c1973"</definedName>
    <definedName function="false" hidden="false" name="IQ_CLASSA_STRIKE_PRICE_GRANTED" vbProcedure="false">"c2685"</definedName>
    <definedName function="false" hidden="false" name="IQ_CLASSA_WARRANTS_BEG_OS" vbProcedure="false">"c2705"</definedName>
    <definedName function="false" hidden="false" name="IQ_CLASSA_WARRANTS_CANCELLED" vbProcedure="false">"c2708"</definedName>
    <definedName function="false" hidden="false" name="IQ_CLASSA_WARRANTS_END_OS" vbProcedure="false">"c2709"</definedName>
    <definedName function="false" hidden="false" name="IQ_CLASSA_WARRANTS_EXERCISED" vbProcedure="false">"c2707"</definedName>
    <definedName function="false" hidden="false" name="IQ_CLASSA_WARRANTS_ISSUED" vbProcedure="false">"c2706"</definedName>
    <definedName function="false" hidden="false" name="IQ_CLASSA_WARRANTS_STRIKE_PRICE_ISSUED" vbProcedure="false">"c2711"</definedName>
    <definedName function="false" hidden="false" name="IQ_CLASSA_WARRANTS_STRIKE_PRICE_OS" vbProcedure="false">"c2710"</definedName>
    <definedName function="false" hidden="false" name="IQ_CLOSEPRICE" vbProcedure="false">"c174"</definedName>
    <definedName function="false" hidden="false" name="IQ_CLOSEPRICE_ADJ" vbProcedure="false">"c2115"</definedName>
    <definedName function="false" hidden="false" name="IQ_CL_DUE_AFTER_FIVE" vbProcedure="false">"c167"</definedName>
    <definedName function="false" hidden="false" name="IQ_CL_DUE_CY" vbProcedure="false">"c168"</definedName>
    <definedName function="false" hidden="false" name="IQ_CL_DUE_CY1" vbProcedure="false">"c169"</definedName>
    <definedName function="false" hidden="false" name="IQ_CL_DUE_CY2" vbProcedure="false">"c170"</definedName>
    <definedName function="false" hidden="false" name="IQ_CL_DUE_CY3" vbProcedure="false">"c171"</definedName>
    <definedName function="false" hidden="false" name="IQ_CL_DUE_CY4" vbProcedure="false">"c172"</definedName>
    <definedName function="false" hidden="false" name="IQ_CL_DUE_NEXT_FIVE" vbProcedure="false">"c173"</definedName>
    <definedName function="false" hidden="false" name="IQ_CL_OBLIGATION_IMMEDIATE" vbProcedure="false">"c2253"</definedName>
    <definedName function="false" hidden="false" name="IQ_CMO_FDIC" vbProcedure="false">"c6406"</definedName>
    <definedName function="false" hidden="false" name="IQ_COGS" vbProcedure="false">"c175"</definedName>
    <definedName function="false" hidden="false" name="IQ_COLLECTION_DOMESTIC_FDIC" vbProcedure="false">"c6387"</definedName>
    <definedName function="false" hidden="false" name="IQ_COMBINED_RATIO" vbProcedure="false">"c176"</definedName>
    <definedName function="false" hidden="false" name="IQ_COMMERCIAL_BANKS_DEPOSITS_FOREIGN_FDIC" vbProcedure="false">"c6480"</definedName>
    <definedName function="false" hidden="false" name="IQ_COMMERCIAL_BANKS_LOANS_FDIC" vbProcedure="false">"c6434"</definedName>
    <definedName function="false" hidden="false" name="IQ_COMMERCIAL_BANKS_NONTRANSACTION_ACCOUNTS_FDIC" vbProcedure="false">"c6548"</definedName>
    <definedName function="false" hidden="false" name="IQ_COMMERCIAL_BANKS_TOTAL_DEPOSITS_FDIC" vbProcedure="false">"c6474"</definedName>
    <definedName function="false" hidden="false" name="IQ_COMMERCIAL_BANKS_TOTAL_LOANS_FOREIGN_FDIC" vbProcedure="false">"c6444"</definedName>
    <definedName function="false" hidden="false" name="IQ_COMMERCIAL_BANKS_TRANSACTION_ACCOUNTS_FDIC" vbProcedure="false">"c6540"</definedName>
    <definedName function="false" hidden="false" name="IQ_COMMERCIAL_DOM" vbProcedure="false">"c177"</definedName>
    <definedName function="false" hidden="false" name="IQ_COMMERCIAL_FIRE_WRITTEN" vbProcedure="false">"c178"</definedName>
    <definedName function="false" hidden="false" name="IQ_COMMERCIAL_INDUSTRIAL_CHARGE_OFFS_FDIC" vbProcedure="false">"c6598"</definedName>
    <definedName function="false" hidden="false" name="IQ_COMMERCIAL_INDUSTRIAL_LOANS_NET_FDIC" vbProcedure="false">"c6317"</definedName>
    <definedName function="false" hidden="false" name="IQ_COMMERCIAL_INDUSTRIAL_NET_CHARGE_OFFS_FDIC" vbProcedure="false">"c6636"</definedName>
    <definedName function="false" hidden="false" name="IQ_COMMERCIAL_INDUSTRIAL_RECOVERIES_FDIC" vbProcedure="false">"c6617"</definedName>
    <definedName function="false" hidden="false" name="IQ_COMMERCIAL_INDUSTRIAL_TOTAL_LOANS_FOREIGN_FDIC" vbProcedure="false">"c6451"</definedName>
    <definedName function="false" hidden="false" name="IQ_COMMERCIAL_MORT" vbProcedure="false">"c179"</definedName>
    <definedName function="false" hidden="false" name="IQ_COMMERCIAL_RE_CONSTRUCTION_LAND_DEV_FDIC" vbProcedure="false">"c6526"</definedName>
    <definedName function="false" hidden="false" name="IQ_COMMERCIAL_RE_LOANS_FDIC" vbProcedure="false">"c6312"</definedName>
    <definedName function="false" hidden="false" name="IQ_COMMISSION_DEF" vbProcedure="false">"c181"</definedName>
    <definedName function="false" hidden="false" name="IQ_COMMISS_FEES" vbProcedure="false">"c180"</definedName>
    <definedName function="false" hidden="false" name="IQ_COMMITMENTS_MATURITY_EXCEEDING_1YR_FDIC" vbProcedure="false">"c6531"</definedName>
    <definedName function="false" hidden="false" name="IQ_COMMITMENTS_NOT_SECURED_RE_FDIC" vbProcedure="false">"c6528"</definedName>
    <definedName function="false" hidden="false" name="IQ_COMMITMENTS_SECURED_RE_FDIC" vbProcedure="false">"c6527"</definedName>
    <definedName function="false" hidden="false" name="IQ_COMMODITY_EXPOSURES_FDIC" vbProcedure="false">"c6665"</definedName>
    <definedName function="false" hidden="false" name="IQ_COMMON" vbProcedure="false">"c182"</definedName>
    <definedName function="false" hidden="false" name="IQ_COMMON_APIC" vbProcedure="false">"c183"</definedName>
    <definedName function="false" hidden="false" name="IQ_COMMON_APIC_BNK" vbProcedure="false">"c184"</definedName>
    <definedName function="false" hidden="false" name="IQ_COMMON_APIC_BR" vbProcedure="false">"c185"</definedName>
    <definedName function="false" hidden="false" name="IQ_COMMON_APIC_FIN" vbProcedure="false">"c186"</definedName>
    <definedName function="false" hidden="false" name="IQ_COMMON_APIC_INS" vbProcedure="false">"c187"</definedName>
    <definedName function="false" hidden="false" name="IQ_COMMON_APIC_REIT" vbProcedure="false">"c188"</definedName>
    <definedName function="false" hidden="false" name="IQ_COMMON_APIC_UTI" vbProcedure="false">"c189"</definedName>
    <definedName function="false" hidden="false" name="IQ_COMMON_DIV" vbProcedure="false">"c3006"</definedName>
    <definedName function="false" hidden="false" name="IQ_COMMON_DIV_CF" vbProcedure="false">"c190"</definedName>
    <definedName function="false" hidden="false" name="IQ_COMMON_EQUITY_10YR_ANN_GROWTH" vbProcedure="false">"c191"</definedName>
    <definedName function="false" hidden="false" name="IQ_COMMON_EQUITY_1YR_ANN_GROWTH" vbProcedure="false">"c192"</definedName>
    <definedName function="false" hidden="false" name="IQ_COMMON_EQUITY_2YR_ANN_GROWTH" vbProcedure="false">"c193"</definedName>
    <definedName function="false" hidden="false" name="IQ_COMMON_EQUITY_3YR_ANN_GROWTH" vbProcedure="false">"c194"</definedName>
    <definedName function="false" hidden="false" name="IQ_COMMON_EQUITY_5YR_ANN_GROWTH" vbProcedure="false">"c195"</definedName>
    <definedName function="false" hidden="false" name="IQ_COMMON_EQUITY_7YR_ANN_GROWTH" vbProcedure="false">"c196"</definedName>
    <definedName function="false" hidden="false" name="IQ_COMMON_FDIC" vbProcedure="false">"c6350"</definedName>
    <definedName function="false" hidden="false" name="IQ_COMMON_ISSUED" vbProcedure="false">"c197"</definedName>
    <definedName function="false" hidden="false" name="IQ_COMMON_ISSUED_BNK" vbProcedure="false">"c198"</definedName>
    <definedName function="false" hidden="false" name="IQ_COMMON_ISSUED_BR" vbProcedure="false">"c199"</definedName>
    <definedName function="false" hidden="false" name="IQ_COMMON_ISSUED_FIN" vbProcedure="false">"c200"</definedName>
    <definedName function="false" hidden="false" name="IQ_COMMON_ISSUED_INS" vbProcedure="false">"c201"</definedName>
    <definedName function="false" hidden="false" name="IQ_COMMON_ISSUED_REIT" vbProcedure="false">"c202"</definedName>
    <definedName function="false" hidden="false" name="IQ_COMMON_ISSUED_UTI" vbProcedure="false">"c203"</definedName>
    <definedName function="false" hidden="false" name="IQ_COMMON_PER_ADR" vbProcedure="false">"c204"</definedName>
    <definedName function="false" hidden="false" name="IQ_COMMON_PREF_DIV_CF" vbProcedure="false">"c205"</definedName>
    <definedName function="false" hidden="false" name="IQ_COMMON_REP" vbProcedure="false">"c206"</definedName>
    <definedName function="false" hidden="false" name="IQ_COMMON_REP_BNK" vbProcedure="false">"c207"</definedName>
    <definedName function="false" hidden="false" name="IQ_COMMON_REP_BR" vbProcedure="false">"c208"</definedName>
    <definedName function="false" hidden="false" name="IQ_COMMON_REP_FIN" vbProcedure="false">"c209"</definedName>
    <definedName function="false" hidden="false" name="IQ_COMMON_REP_INS" vbProcedure="false">"c210"</definedName>
    <definedName function="false" hidden="false" name="IQ_COMMON_REP_REIT" vbProcedure="false">"c211"</definedName>
    <definedName function="false" hidden="false" name="IQ_COMMON_REP_UTI" vbProcedure="false">"c212"</definedName>
    <definedName function="false" hidden="false" name="IQ_COMMON_STOCK" vbProcedure="false">"c1358"</definedName>
    <definedName function="false" hidden="false" name="IQ_COMPANY_ADDRESS" vbProcedure="false">"c214"</definedName>
    <definedName function="false" hidden="false" name="IQ_COMPANY_ID" vbProcedure="false">"c3513"</definedName>
    <definedName function="false" hidden="false" name="IQ_COMPANY_NAME" vbProcedure="false">"c215"</definedName>
    <definedName function="false" hidden="false" name="IQ_COMPANY_NAME_LONG" vbProcedure="false">"c1585"</definedName>
    <definedName function="false" hidden="false" name="IQ_COMPANY_PHONE" vbProcedure="false">"c216"</definedName>
    <definedName function="false" hidden="false" name="IQ_COMPANY_STATUS" vbProcedure="false">"c2097"</definedName>
    <definedName function="false" hidden="false" name="IQ_COMPANY_STREET1" vbProcedure="false">"c217"</definedName>
    <definedName function="false" hidden="false" name="IQ_COMPANY_STREET2" vbProcedure="false">"c218"</definedName>
    <definedName function="false" hidden="false" name="IQ_COMPANY_TICKER" vbProcedure="false">"c219"</definedName>
    <definedName function="false" hidden="false" name="IQ_COMPANY_TYPE" vbProcedure="false">"c2096"</definedName>
    <definedName function="false" hidden="false" name="IQ_COMPANY_WEBSITE" vbProcedure="false">"c220"</definedName>
    <definedName function="false" hidden="false" name="IQ_COMPANY_ZIP" vbProcedure="false">"c221"</definedName>
    <definedName function="false" hidden="false" name="IQ_COMP_BENEFITS" vbProcedure="false">"c213"</definedName>
    <definedName function="false" hidden="false" name="IQ_CONSTRUCTION_DEV_LOANS_FDIC" vbProcedure="false">"c6313"</definedName>
    <definedName function="false" hidden="false" name="IQ_CONSTRUCTION_LAND_DEVELOPMENT_CHARGE_OFFS_FDIC" vbProcedure="false">"c6594"</definedName>
    <definedName function="false" hidden="false" name="IQ_CONSTRUCTION_LAND_DEVELOPMENT_NET_CHARGE_OFFS_FDIC" vbProcedure="false">"c6632"</definedName>
    <definedName function="false" hidden="false" name="IQ_CONSTRUCTION_LAND_DEVELOPMENT_RECOVERIES_FDIC" vbProcedure="false">"c6613"</definedName>
    <definedName function="false" hidden="false" name="IQ_CONSTRUCTION_LOANS" vbProcedure="false">"c222"</definedName>
    <definedName function="false" hidden="false" name="IQ_CONSUMER_LOANS" vbProcedure="false">"c223"</definedName>
    <definedName function="false" hidden="false" name="IQ_CONTRACTS_OTHER_COMMODITIES_EQUITIES._FDIC" vbProcedure="false">"c6522"</definedName>
    <definedName function="false" hidden="false" name="IQ_CONVERT" vbProcedure="false">"c2536"</definedName>
    <definedName function="false" hidden="false" name="IQ_CONVERT_PCT" vbProcedure="false">"c2537"</definedName>
    <definedName function="false" hidden="false" name="IQ_CONVEXITY" vbProcedure="false">"c2182"</definedName>
    <definedName function="false" hidden="false" name="IQ_CONVEYED_TO_OTHERS_FDIC" vbProcedure="false">"c6534"</definedName>
    <definedName function="false" hidden="false" name="IQ_CONV_DATE" vbProcedure="false">"c2191"</definedName>
    <definedName function="false" hidden="false" name="IQ_CONV_EXP_DATE" vbProcedure="false">"c3043"</definedName>
    <definedName function="false" hidden="false" name="IQ_CONV_PREMIUM" vbProcedure="false">"c2195"</definedName>
    <definedName function="false" hidden="false" name="IQ_CONV_PRICE" vbProcedure="false">"c2193"</definedName>
    <definedName function="false" hidden="false" name="IQ_CONV_RATE" vbProcedure="false">"c2192"</definedName>
    <definedName function="false" hidden="false" name="IQ_CONV_RATIO" vbProcedure="false">"c2192"</definedName>
    <definedName function="false" hidden="false" name="IQ_CONV_SECURITY" vbProcedure="false">"c2189"</definedName>
    <definedName function="false" hidden="false" name="IQ_CONV_SECURITY_ISSUER" vbProcedure="false">"c2190"</definedName>
    <definedName function="false" hidden="false" name="IQ_CONV_SECURITY_PRICE" vbProcedure="false">"c2194"</definedName>
    <definedName function="false" hidden="false" name="IQ_CORE_CAPITAL_RATIO_FDIC" vbProcedure="false">"c6745"</definedName>
    <definedName function="false" hidden="false" name="IQ_CORP_GOODS_PRICE_INDEX_APR_FC_UNUSED_UNUSED_UNUSED" vbProcedure="false">"c8381"</definedName>
    <definedName function="false" hidden="false" name="IQ_CORP_GOODS_PRICE_INDEX_APR_UNUSED_UNUSED_UNUSED" vbProcedure="false">"c7501"</definedName>
    <definedName function="false" hidden="false" name="IQ_CORP_GOODS_PRICE_INDEX_FC_UNUSED_UNUSED_UNUSED" vbProcedure="false">"c7721"</definedName>
    <definedName function="false" hidden="false" name="IQ_CORP_GOODS_PRICE_INDEX_POP_FC_UNUSED_UNUSED_UNUSED" vbProcedure="false">"c7941"</definedName>
    <definedName function="false" hidden="false" name="IQ_CORP_GOODS_PRICE_INDEX_POP_UNUSED_UNUSED_UNUSED" vbProcedure="false">"c7061"</definedName>
    <definedName function="false" hidden="false" name="IQ_CORP_GOODS_PRICE_INDEX_UNUSED_UNUSED_UNUSED" vbProcedure="false">"c6841"</definedName>
    <definedName function="false" hidden="false" name="IQ_CORP_GOODS_PRICE_INDEX_YOY_FC_UNUSED_UNUSED_UNUSED" vbProcedure="false">"c8161"</definedName>
    <definedName function="false" hidden="false" name="IQ_CORP_GOODS_PRICE_INDEX_YOY_UNUSED_UNUSED_UNUSED" vbProcedure="false">"c7281"</definedName>
    <definedName function="false" hidden="false" name="IQ_COST_BORROWING" vbProcedure="false">"c2936"</definedName>
    <definedName function="false" hidden="false" name="IQ_COST_BORROWINGS" vbProcedure="false">"c225"</definedName>
    <definedName function="false" hidden="false" name="IQ_COST_OF_FUNDING_ASSETS_FDIC" vbProcedure="false">"c6725"</definedName>
    <definedName function="false" hidden="false" name="IQ_COST_REV" vbProcedure="false">"c226"</definedName>
    <definedName function="false" hidden="false" name="IQ_COST_REVENUE" vbProcedure="false">"c1359"</definedName>
    <definedName function="false" hidden="false" name="IQ_COST_SAVINGS" vbProcedure="false">"c227"</definedName>
    <definedName function="false" hidden="false" name="IQ_COST_SERVICE" vbProcedure="false">"c228"</definedName>
    <definedName function="false" hidden="false" name="IQ_COST_TOTAL_BORROWINGS" vbProcedure="false">"c229"</definedName>
    <definedName function="false" hidden="false" name="IQ_COUNTRY_NAME" vbProcedure="false">"c230"</definedName>
    <definedName function="false" hidden="false" name="IQ_COVERED_POPS" vbProcedure="false">"c2124"</definedName>
    <definedName function="false" hidden="false" name="IQ_CP" vbProcedure="false">"c2495"</definedName>
    <definedName function="false" hidden="false" name="IQ_CP_PCT" vbProcedure="false">"c2496"</definedName>
    <definedName function="false" hidden="false" name="IQ_CQ" vbProcedure="false">5000</definedName>
    <definedName function="false" hidden="false" name="IQ_CREDIT_CARD_CHARGE_OFFS_FDIC" vbProcedure="false">"c6652"</definedName>
    <definedName function="false" hidden="false" name="IQ_CREDIT_CARD_FEE_BNK" vbProcedure="false">"c231"</definedName>
    <definedName function="false" hidden="false" name="IQ_CREDIT_CARD_FEE_FIN" vbProcedure="false">"c1583"</definedName>
    <definedName function="false" hidden="false" name="IQ_CREDIT_CARD_LINES_FDIC" vbProcedure="false">"c6525"</definedName>
    <definedName function="false" hidden="false" name="IQ_CREDIT_CARD_LOANS_FDIC" vbProcedure="false">"c6319"</definedName>
    <definedName function="false" hidden="false" name="IQ_CREDIT_CARD_NET_CHARGE_OFFS_FDIC" vbProcedure="false">"c6654"</definedName>
    <definedName function="false" hidden="false" name="IQ_CREDIT_CARD_RECOVERIES_FDIC" vbProcedure="false">"c6653"</definedName>
    <definedName function="false" hidden="false" name="IQ_CREDIT_LOSS_CF" vbProcedure="false">"c232"</definedName>
    <definedName function="false" hidden="false" name="IQ_CREDIT_LOSS_PROVISION_NET_CHARGE_OFFS_FDIC" vbProcedure="false">"c6734"</definedName>
    <definedName function="false" hidden="false" name="IQ_CUMULATIVE_SPLIT_FACTOR" vbProcedure="false">"c2094"</definedName>
    <definedName function="false" hidden="false" name="IQ_CURRENCY_COIN_DOMESTIC_FDIC" vbProcedure="false">"c6388"</definedName>
    <definedName function="false" hidden="false" name="IQ_CURRENCY_FACTOR_BS" vbProcedure="false">"c233"</definedName>
    <definedName function="false" hidden="false" name="IQ_CURRENCY_FACTOR_IS" vbProcedure="false">"c234"</definedName>
    <definedName function="false" hidden="false" name="IQ_CURRENCY_GAIN" vbProcedure="false">"c235"</definedName>
    <definedName function="false" hidden="false" name="IQ_CURRENCY_GAIN_BR" vbProcedure="false">"c236"</definedName>
    <definedName function="false" hidden="false" name="IQ_CURRENCY_GAIN_FIN" vbProcedure="false">"c237"</definedName>
    <definedName function="false" hidden="false" name="IQ_CURRENCY_GAIN_INS" vbProcedure="false">"c238"</definedName>
    <definedName function="false" hidden="false" name="IQ_CURRENCY_GAIN_REIT" vbProcedure="false">"c239"</definedName>
    <definedName function="false" hidden="false" name="IQ_CURRENCY_GAIN_UTI" vbProcedure="false">"c240"</definedName>
    <definedName function="false" hidden="false" name="IQ_CURRENT_PORT" vbProcedure="false">"c241"</definedName>
    <definedName function="false" hidden="false" name="IQ_CURRENT_PORT_BNK" vbProcedure="false">"c242"</definedName>
    <definedName function="false" hidden="false" name="IQ_CURRENT_PORT_DEBT" vbProcedure="false">"c243"</definedName>
    <definedName function="false" hidden="false" name="IQ_CURRENT_PORT_DEBT_BNK" vbProcedure="false">"c244"</definedName>
    <definedName function="false" hidden="false" name="IQ_CURRENT_PORT_DEBT_BR" vbProcedure="false">"c1567"</definedName>
    <definedName function="false" hidden="false" name="IQ_CURRENT_PORT_DEBT_FIN" vbProcedure="false">"c1568"</definedName>
    <definedName function="false" hidden="false" name="IQ_CURRENT_PORT_DEBT_INS" vbProcedure="false">"c1569"</definedName>
    <definedName function="false" hidden="false" name="IQ_CURRENT_PORT_DEBT_REIT" vbProcedure="false">"c1570"</definedName>
    <definedName function="false" hidden="false" name="IQ_CURRENT_PORT_DEBT_UTI" vbProcedure="false">"c1571"</definedName>
    <definedName function="false" hidden="false" name="IQ_CURRENT_PORT_LEASES" vbProcedure="false">"c245"</definedName>
    <definedName function="false" hidden="false" name="IQ_CURRENT_PORT_PCT" vbProcedure="false">"c2541"</definedName>
    <definedName function="false" hidden="false" name="IQ_CURRENT_RATIO" vbProcedure="false">"c246"</definedName>
    <definedName function="false" hidden="false" name="IQ_CURR_ACCT_BALANCE_APR_FC_UNUSED_UNUSED_UNUSED" vbProcedure="false">"c8387"</definedName>
    <definedName function="false" hidden="false" name="IQ_CURR_ACCT_BALANCE_APR_UNUSED_UNUSED_UNUSED" vbProcedure="false">"c7507"</definedName>
    <definedName function="false" hidden="false" name="IQ_CURR_ACCT_BALANCE_FC_UNUSED_UNUSED_UNUSED" vbProcedure="false">"c7727"</definedName>
    <definedName function="false" hidden="false" name="IQ_CURR_ACCT_BALANCE_POP_FC_UNUSED_UNUSED_UNUSED" vbProcedure="false">"c7947"</definedName>
    <definedName function="false" hidden="false" name="IQ_CURR_ACCT_BALANCE_POP_UNUSED_UNUSED_UNUSED" vbProcedure="false">"c7067"</definedName>
    <definedName function="false" hidden="false" name="IQ_CURR_ACCT_BALANCE_UNUSED_UNUSED_UNUSED" vbProcedure="false">"c6847"</definedName>
    <definedName function="false" hidden="false" name="IQ_CURR_ACCT_BALANCE_YOY_FC_UNUSED_UNUSED_UNUSED" vbProcedure="false">"c8167"</definedName>
    <definedName function="false" hidden="false" name="IQ_CURR_ACCT_BALANCE_YOY_UNUSED_UNUSED_UNUSED" vbProcedure="false">"c7287"</definedName>
    <definedName function="false" hidden="false" name="IQ_CURR_DOMESTIC_TAXES" vbProcedure="false">"c2074"</definedName>
    <definedName function="false" hidden="false" name="IQ_CURR_FOREIGN_TAXES" vbProcedure="false">"c2075"</definedName>
    <definedName function="false" hidden="false" name="IQ_CY" vbProcedure="false">10000</definedName>
    <definedName function="false" hidden="false" name="IQ_DA" vbProcedure="false">"c247"</definedName>
    <definedName function="false" hidden="false" name="IQ_DAILY" vbProcedure="false">500000</definedName>
    <definedName function="false" hidden="false" name="IQ_DATED_DATE" vbProcedure="false">"c2185"</definedName>
    <definedName function="false" hidden="false" name="IQ_DAYS_COVER_SHORT" vbProcedure="false">"c1578"</definedName>
    <definedName function="false" hidden="false" name="IQ_DAYS_INVENTORY_OUT" vbProcedure="false">"c273"</definedName>
    <definedName function="false" hidden="false" name="IQ_DAYS_PAYABLE_OUT" vbProcedure="false">"c274"</definedName>
    <definedName function="false" hidden="false" name="IQ_DAYS_PAY_OUTST" vbProcedure="false">"c1362"</definedName>
    <definedName function="false" hidden="false" name="IQ_DAYS_SALES_OUT" vbProcedure="false">"c275"</definedName>
    <definedName function="false" hidden="false" name="IQ_DAYS_SALES_OUTST" vbProcedure="false">"c1363"</definedName>
    <definedName function="false" hidden="false" name="IQ_DAY_COUNT" vbProcedure="false">"c2161"</definedName>
    <definedName function="false" hidden="false" name="IQ_DA_BR" vbProcedure="false">"c248"</definedName>
    <definedName function="false" hidden="false" name="IQ_DA_CF" vbProcedure="false">"c249"</definedName>
    <definedName function="false" hidden="false" name="IQ_DA_CF_BNK" vbProcedure="false">"c250"</definedName>
    <definedName function="false" hidden="false" name="IQ_DA_CF_BR" vbProcedure="false">"c251"</definedName>
    <definedName function="false" hidden="false" name="IQ_DA_CF_FIN" vbProcedure="false">"c252"</definedName>
    <definedName function="false" hidden="false" name="IQ_DA_CF_INS" vbProcedure="false">"c253"</definedName>
    <definedName function="false" hidden="false" name="IQ_DA_CF_REIT" vbProcedure="false">"c254"</definedName>
    <definedName function="false" hidden="false" name="IQ_DA_CF_UTI" vbProcedure="false">"c255"</definedName>
    <definedName function="false" hidden="false" name="IQ_DA_EBITDA" vbProcedure="false">"c5528"</definedName>
    <definedName function="false" hidden="false" name="IQ_DA_FIN" vbProcedure="false">"c256"</definedName>
    <definedName function="false" hidden="false" name="IQ_DA_INS" vbProcedure="false">"c257"</definedName>
    <definedName function="false" hidden="false" name="IQ_DA_REIT" vbProcedure="false">"c258"</definedName>
    <definedName function="false" hidden="false" name="IQ_DA_SUPPL" vbProcedure="false">"c259"</definedName>
    <definedName function="false" hidden="false" name="IQ_DA_SUPPL_BR" vbProcedure="false">"c260"</definedName>
    <definedName function="false" hidden="false" name="IQ_DA_SUPPL_CF" vbProcedure="false">"c261"</definedName>
    <definedName function="false" hidden="false" name="IQ_DA_SUPPL_CF_BNK" vbProcedure="false">"c262"</definedName>
    <definedName function="false" hidden="false" name="IQ_DA_SUPPL_CF_BR" vbProcedure="false">"c263"</definedName>
    <definedName function="false" hidden="false" name="IQ_DA_SUPPL_CF_FIN" vbProcedure="false">"c264"</definedName>
    <definedName function="false" hidden="false" name="IQ_DA_SUPPL_CF_INS" vbProcedure="false">"c265"</definedName>
    <definedName function="false" hidden="false" name="IQ_DA_SUPPL_CF_REIT" vbProcedure="false">"c266"</definedName>
    <definedName function="false" hidden="false" name="IQ_DA_SUPPL_CF_UTI" vbProcedure="false">"c267"</definedName>
    <definedName function="false" hidden="false" name="IQ_DA_SUPPL_FIN" vbProcedure="false">"c268"</definedName>
    <definedName function="false" hidden="false" name="IQ_DA_SUPPL_INS" vbProcedure="false">"c269"</definedName>
    <definedName function="false" hidden="false" name="IQ_DA_SUPPL_REIT" vbProcedure="false">"c270"</definedName>
    <definedName function="false" hidden="false" name="IQ_DA_SUPPL_UTI" vbProcedure="false">"c271"</definedName>
    <definedName function="false" hidden="false" name="IQ_DA_UTI" vbProcedure="false">"c272"</definedName>
    <definedName function="false" hidden="false" name="IQ_DEBT_ADJ" vbProcedure="false">"c2515"</definedName>
    <definedName function="false" hidden="false" name="IQ_DEBT_ADJ_PCT" vbProcedure="false">"c2516"</definedName>
    <definedName function="false" hidden="false" name="IQ_DEBT_EQUITY_EST" vbProcedure="false">"c4257"</definedName>
    <definedName function="false" hidden="false" name="IQ_DEBT_EQUITY_HIGH_EST" vbProcedure="false">"c4258"</definedName>
    <definedName function="false" hidden="false" name="IQ_DEBT_EQUITY_LOW_EST" vbProcedure="false">"c4259"</definedName>
    <definedName function="false" hidden="false" name="IQ_DEBT_EQUITY_MEDIAN_EST" vbProcedure="false">"c4260"</definedName>
    <definedName function="false" hidden="false" name="IQ_DEBT_EQUITY_NUM_EST" vbProcedure="false">"c4261"</definedName>
    <definedName function="false" hidden="false" name="IQ_DEBT_EQUITY_STDDEV_EST" vbProcedure="false">"c4262"</definedName>
    <definedName function="false" hidden="false" name="IQ_DEBT_EQUIV_NET_PBO" vbProcedure="false">"c2938"</definedName>
    <definedName function="false" hidden="false" name="IQ_DEBT_EQUIV_OPER_LEASE" vbProcedure="false">"c2935"</definedName>
    <definedName function="false" hidden="false" name="IQ_DEFERRED_DOMESTIC_TAXES" vbProcedure="false">"c2077"</definedName>
    <definedName function="false" hidden="false" name="IQ_DEFERRED_FOREIGN_TAXES" vbProcedure="false">"c2078"</definedName>
    <definedName function="false" hidden="false" name="IQ_DEFERRED_INC_TAX" vbProcedure="false">"c1447"</definedName>
    <definedName function="false" hidden="false" name="IQ_DEFERRED_TAXES" vbProcedure="false">"c1356"</definedName>
    <definedName function="false" hidden="false" name="IQ_DEF_ACQ_CST" vbProcedure="false">"c1364"</definedName>
    <definedName function="false" hidden="false" name="IQ_DEF_AMORT" vbProcedure="false">"c276"</definedName>
    <definedName function="false" hidden="false" name="IQ_DEF_AMORT_BNK" vbProcedure="false">"c277"</definedName>
    <definedName function="false" hidden="false" name="IQ_DEF_AMORT_BR" vbProcedure="false">"c278"</definedName>
    <definedName function="false" hidden="false" name="IQ_DEF_AMORT_FIN" vbProcedure="false">"c279"</definedName>
    <definedName function="false" hidden="false" name="IQ_DEF_AMORT_INS" vbProcedure="false">"c280"</definedName>
    <definedName function="false" hidden="false" name="IQ_DEF_AMORT_REIT" vbProcedure="false">"c281"</definedName>
    <definedName function="false" hidden="false" name="IQ_DEF_AMORT_UTI" vbProcedure="false">"c282"</definedName>
    <definedName function="false" hidden="false" name="IQ_DEF_BENEFIT_INTEREST_COST" vbProcedure="false">"c283"</definedName>
    <definedName function="false" hidden="false" name="IQ_DEF_BENEFIT_INTEREST_COST_DOMESTIC" vbProcedure="false">"c2652"</definedName>
    <definedName function="false" hidden="false" name="IQ_DEF_BENEFIT_INTEREST_COST_FOREIGN" vbProcedure="false">"c2660"</definedName>
    <definedName function="false" hidden="false" name="IQ_DEF_BENEFIT_OTHER_COST" vbProcedure="false">"c284"</definedName>
    <definedName function="false" hidden="false" name="IQ_DEF_BENEFIT_OTHER_COST_DOMESTIC" vbProcedure="false">"c2654"</definedName>
    <definedName function="false" hidden="false" name="IQ_DEF_BENEFIT_OTHER_COST_FOREIGN" vbProcedure="false">"c2662"</definedName>
    <definedName function="false" hidden="false" name="IQ_DEF_BENEFIT_ROA" vbProcedure="false">"c285"</definedName>
    <definedName function="false" hidden="false" name="IQ_DEF_BENEFIT_ROA_DOMESTIC" vbProcedure="false">"c2653"</definedName>
    <definedName function="false" hidden="false" name="IQ_DEF_BENEFIT_ROA_FOREIGN" vbProcedure="false">"c2661"</definedName>
    <definedName function="false" hidden="false" name="IQ_DEF_BENEFIT_SERVICE_COST" vbProcedure="false">"c286"</definedName>
    <definedName function="false" hidden="false" name="IQ_DEF_BENEFIT_SERVICE_COST_DOMESTIC" vbProcedure="false">"c2651"</definedName>
    <definedName function="false" hidden="false" name="IQ_DEF_BENEFIT_SERVICE_COST_FOREIGN" vbProcedure="false">"c2659"</definedName>
    <definedName function="false" hidden="false" name="IQ_DEF_BENEFIT_TOTAL_COST" vbProcedure="false">"c287"</definedName>
    <definedName function="false" hidden="false" name="IQ_DEF_BENEFIT_TOTAL_COST_DOMESTIC" vbProcedure="false">"c2655"</definedName>
    <definedName function="false" hidden="false" name="IQ_DEF_BENEFIT_TOTAL_COST_FOREIGN" vbProcedure="false">"c2663"</definedName>
    <definedName function="false" hidden="false" name="IQ_DEF_CHARGES_BR" vbProcedure="false">"c288"</definedName>
    <definedName function="false" hidden="false" name="IQ_DEF_CHARGES_CF" vbProcedure="false">"c289"</definedName>
    <definedName function="false" hidden="false" name="IQ_DEF_CHARGES_FIN" vbProcedure="false">"c290"</definedName>
    <definedName function="false" hidden="false" name="IQ_DEF_CHARGES_INS" vbProcedure="false">"c291"</definedName>
    <definedName function="false" hidden="false" name="IQ_DEF_CHARGES_LT" vbProcedure="false">"c292"</definedName>
    <definedName function="false" hidden="false" name="IQ_DEF_CHARGES_LT_BNK" vbProcedure="false">"c293"</definedName>
    <definedName function="false" hidden="false" name="IQ_DEF_CHARGES_LT_BR" vbProcedure="false">"c294"</definedName>
    <definedName function="false" hidden="false" name="IQ_DEF_CHARGES_LT_FIN" vbProcedure="false">"c295"</definedName>
    <definedName function="false" hidden="false" name="IQ_DEF_CHARGES_LT_INS" vbProcedure="false">"c296"</definedName>
    <definedName function="false" hidden="false" name="IQ_DEF_CHARGES_LT_REIT" vbProcedure="false">"c297"</definedName>
    <definedName function="false" hidden="false" name="IQ_DEF_CHARGES_LT_UTI" vbProcedure="false">"c298"</definedName>
    <definedName function="false" hidden="false" name="IQ_DEF_CHARGES_REIT" vbProcedure="false">"c299"</definedName>
    <definedName function="false" hidden="false" name="IQ_DEF_CONTRIBUTION_TOTAL_COST" vbProcedure="false">"c300"</definedName>
    <definedName function="false" hidden="false" name="IQ_DEF_INC_TAX" vbProcedure="false">"c1365"</definedName>
    <definedName function="false" hidden="false" name="IQ_DEF_POLICY_ACQ_COSTS" vbProcedure="false">"c301"</definedName>
    <definedName function="false" hidden="false" name="IQ_DEF_POLICY_ACQ_COSTS_CF" vbProcedure="false">"c302"</definedName>
    <definedName function="false" hidden="false" name="IQ_DEF_POLICY_AMORT" vbProcedure="false">"c303"</definedName>
    <definedName function="false" hidden="false" name="IQ_DEF_TAX_ASSETS_CURRENT" vbProcedure="false">"c309"</definedName>
    <definedName function="false" hidden="false" name="IQ_DEF_TAX_ASSETS_LT" vbProcedure="false">"c310"</definedName>
    <definedName function="false" hidden="false" name="IQ_DEF_TAX_ASSETS_LT_BNK" vbProcedure="false">"c311"</definedName>
    <definedName function="false" hidden="false" name="IQ_DEF_TAX_ASSET_LT_BR" vbProcedure="false">"c304"</definedName>
    <definedName function="false" hidden="false" name="IQ_DEF_TAX_ASSET_LT_FIN" vbProcedure="false">"c305"</definedName>
    <definedName function="false" hidden="false" name="IQ_DEF_TAX_ASSET_LT_INS" vbProcedure="false">"c306"</definedName>
    <definedName function="false" hidden="false" name="IQ_DEF_TAX_ASSET_LT_REIT" vbProcedure="false">"c307"</definedName>
    <definedName function="false" hidden="false" name="IQ_DEF_TAX_ASSET_LT_UTI" vbProcedure="false">"c308"</definedName>
    <definedName function="false" hidden="false" name="IQ_DEF_TAX_LIAB_CURRENT" vbProcedure="false">"c312"</definedName>
    <definedName function="false" hidden="false" name="IQ_DEF_TAX_LIAB_LT" vbProcedure="false">"c313"</definedName>
    <definedName function="false" hidden="false" name="IQ_DEF_TAX_LIAB_LT_BNK" vbProcedure="false">"c314"</definedName>
    <definedName function="false" hidden="false" name="IQ_DEF_TAX_LIAB_LT_BR" vbProcedure="false">"c315"</definedName>
    <definedName function="false" hidden="false" name="IQ_DEF_TAX_LIAB_LT_FIN" vbProcedure="false">"c316"</definedName>
    <definedName function="false" hidden="false" name="IQ_DEF_TAX_LIAB_LT_INS" vbProcedure="false">"c317"</definedName>
    <definedName function="false" hidden="false" name="IQ_DEF_TAX_LIAB_LT_REIT" vbProcedure="false">"c318"</definedName>
    <definedName function="false" hidden="false" name="IQ_DEF_TAX_LIAB_LT_UTI" vbProcedure="false">"c319"</definedName>
    <definedName function="false" hidden="false" name="IQ_DEMAND_DEP" vbProcedure="false">"c320"</definedName>
    <definedName function="false" hidden="false" name="IQ_DEMAND_DEPOSITS_FDIC" vbProcedure="false">"c6489"</definedName>
    <definedName function="false" hidden="false" name="IQ_DEPOSITORY_INSTITUTIONS_CHARGE_OFFS_FDIC" vbProcedure="false">"c6596"</definedName>
    <definedName function="false" hidden="false" name="IQ_DEPOSITORY_INSTITUTIONS_NET_CHARGE_OFFS_FDIC" vbProcedure="false">"c6634"</definedName>
    <definedName function="false" hidden="false" name="IQ_DEPOSITORY_INSTITUTIONS_RECOVERIES_FDIC" vbProcedure="false">"c6615"</definedName>
    <definedName function="false" hidden="false" name="IQ_DEPOSITS_FIN" vbProcedure="false">"c321"</definedName>
    <definedName function="false" hidden="false" name="IQ_DEPOSITS_HELD_DOMESTIC_FDIC" vbProcedure="false">"c6340"</definedName>
    <definedName function="false" hidden="false" name="IQ_DEPOSITS_HELD_FOREIGN_FDIC" vbProcedure="false">"c6341"</definedName>
    <definedName function="false" hidden="false" name="IQ_DEPOSITS_INTEREST_SECURITIES" vbProcedure="false">"c5509"</definedName>
    <definedName function="false" hidden="false" name="IQ_DEPOSITS_LESS_THAN_100K_AFTER_THREE_YEARS_FDIC" vbProcedure="false">"c6464"</definedName>
    <definedName function="false" hidden="false" name="IQ_DEPOSITS_LESS_THAN_100K_THREE_MONTHS_FDIC" vbProcedure="false">"c6461"</definedName>
    <definedName function="false" hidden="false" name="IQ_DEPOSITS_LESS_THAN_100K_THREE_YEARS_FDIC" vbProcedure="false">"c6463"</definedName>
    <definedName function="false" hidden="false" name="IQ_DEPOSITS_LESS_THAN_100K_TWELVE_MONTHS_FDIC" vbProcedure="false">"c6462"</definedName>
    <definedName function="false" hidden="false" name="IQ_DEPOSITS_MORE_THAN_100K_AFTER_THREE_YEARS_FDIC" vbProcedure="false">"c6469"</definedName>
    <definedName function="false" hidden="false" name="IQ_DEPOSITS_MORE_THAN_100K_THREE_MONTHS_FDIC" vbProcedure="false">"c6466"</definedName>
    <definedName function="false" hidden="false" name="IQ_DEPOSITS_MORE_THAN_100K_THREE_YEARS_FDIC" vbProcedure="false">"c6468"</definedName>
    <definedName function="false" hidden="false" name="IQ_DEPOSITS_MORE_THAN_100K_TWELVE_MONTHS_FDIC" vbProcedure="false">"c6467"</definedName>
    <definedName function="false" hidden="false" name="IQ_DEPOSIT_ACCOUNTS_LESS_THAN_100K_FDIC" vbProcedure="false">"c6494"</definedName>
    <definedName function="false" hidden="false" name="IQ_DEPOSIT_ACCOUNTS_MORE_THAN_100K_FDIC" vbProcedure="false">"c6492"</definedName>
    <definedName function="false" hidden="false" name="IQ_DEPRE_AMORT" vbProcedure="false">"c1360"</definedName>
    <definedName function="false" hidden="false" name="IQ_DEPRE_AMORT_SUPPL" vbProcedure="false">"c1593"</definedName>
    <definedName function="false" hidden="false" name="IQ_DEPRE_DEPLE" vbProcedure="false">"c1361"</definedName>
    <definedName function="false" hidden="false" name="IQ_DEPRE_SUPP" vbProcedure="false">"c1443"</definedName>
    <definedName function="false" hidden="false" name="IQ_DERIVATIVES_FDIC" vbProcedure="false">"c6523"</definedName>
    <definedName function="false" hidden="false" name="IQ_DESCRIPTION_LONG" vbProcedure="false">"c1520"</definedName>
    <definedName function="false" hidden="false" name="IQ_DEVELOP_LAND" vbProcedure="false">"c323"</definedName>
    <definedName function="false" hidden="false" name="IQ_DIFF_LASTCLOSE_TARGET_PRICE" vbProcedure="false">"c1854"</definedName>
    <definedName function="false" hidden="false" name="IQ_DIFF_LASTCLOSE_TARGET_PRICE_REUT" vbProcedure="false">"c5436"</definedName>
    <definedName function="false" hidden="false" name="IQ_DILUT_ADJUST" vbProcedure="false">"c1621"</definedName>
    <definedName function="false" hidden="false" name="IQ_DILUT_EPS_EXCL" vbProcedure="false">"c324"</definedName>
    <definedName function="false" hidden="false" name="IQ_DILUT_EPS_INCL" vbProcedure="false">"c325"</definedName>
    <definedName function="false" hidden="false" name="IQ_DILUT_EPS_NORM" vbProcedure="false">"c1903"</definedName>
    <definedName function="false" hidden="false" name="IQ_DILUT_NI" vbProcedure="false">"c2079"</definedName>
    <definedName function="false" hidden="false" name="IQ_DILUT_NORMAL_EPS" vbProcedure="false">"c1594"</definedName>
    <definedName function="false" hidden="false" name="IQ_DILUT_OUTSTANDING_CURRENT_EST" vbProcedure="false">"c4263"</definedName>
    <definedName function="false" hidden="false" name="IQ_DILUT_OUTSTANDING_CURRENT_HIGH_EST" vbProcedure="false">"c4264"</definedName>
    <definedName function="false" hidden="false" name="IQ_DILUT_OUTSTANDING_CURRENT_LOW_EST" vbProcedure="false">"c4265"</definedName>
    <definedName function="false" hidden="false" name="IQ_DILUT_OUTSTANDING_CURRENT_MEDIAN_EST" vbProcedure="false">"c4266"</definedName>
    <definedName function="false" hidden="false" name="IQ_DILUT_OUTSTANDING_CURRENT_NUM_EST" vbProcedure="false">"c4267"</definedName>
    <definedName function="false" hidden="false" name="IQ_DILUT_OUTSTANDING_CURRENT_STDDEV_EST" vbProcedure="false">"c4268"</definedName>
    <definedName function="false" hidden="false" name="IQ_DILUT_WEIGHT" vbProcedure="false">"c326"</definedName>
    <definedName function="false" hidden="false" name="IQ_DILUT_WEIGHT_EST" vbProcedure="false">"c4269"</definedName>
    <definedName function="false" hidden="false" name="IQ_DILUT_WEIGHT_GUIDANCE" vbProcedure="false">"c4270"</definedName>
    <definedName function="false" hidden="false" name="IQ_DILUT_WEIGHT_HIGH_EST" vbProcedure="false">"c4271"</definedName>
    <definedName function="false" hidden="false" name="IQ_DILUT_WEIGHT_LOW_EST" vbProcedure="false">"c4272"</definedName>
    <definedName function="false" hidden="false" name="IQ_DILUT_WEIGHT_MEDIAN_EST" vbProcedure="false">"c4273"</definedName>
    <definedName function="false" hidden="false" name="IQ_DILUT_WEIGHT_NUM_EST" vbProcedure="false">"c4274"</definedName>
    <definedName function="false" hidden="false" name="IQ_DILUT_WEIGHT_STDDEV_EST" vbProcedure="false">"c4275"</definedName>
    <definedName function="false" hidden="false" name="IQ_DIRECT_AH_EARNED" vbProcedure="false">"c2740"</definedName>
    <definedName function="false" hidden="false" name="IQ_DIRECT_EARNED" vbProcedure="false">"c2730"</definedName>
    <definedName function="false" hidden="false" name="IQ_DIRECT_LIFE_EARNED" vbProcedure="false">"c2735"</definedName>
    <definedName function="false" hidden="false" name="IQ_DIRECT_LIFE_IN_FORCE" vbProcedure="false">"c2765"</definedName>
    <definedName function="false" hidden="false" name="IQ_DIRECT_PC_EARNED" vbProcedure="false">"c2745"</definedName>
    <definedName function="false" hidden="false" name="IQ_DIRECT_WRITTEN" vbProcedure="false">"c2724"</definedName>
    <definedName function="false" hidden="false" name="IQ_DISCONT_OPER" vbProcedure="false">"c1367"</definedName>
    <definedName function="false" hidden="false" name="IQ_DISCOUNT_RATE_PENSION_DOMESTIC" vbProcedure="false">"c327"</definedName>
    <definedName function="false" hidden="false" name="IQ_DISCOUNT_RATE_PENSION_FOREIGN" vbProcedure="false">"c328"</definedName>
    <definedName function="false" hidden="false" name="IQ_DISTRIBUTABLE_CASH" vbProcedure="false">"c3002"</definedName>
    <definedName function="false" hidden="false" name="IQ_DISTRIBUTABLE_CASH_ACT_OR_EST" vbProcedure="false">"c4278"</definedName>
    <definedName function="false" hidden="false" name="IQ_DISTRIBUTABLE_CASH_EST" vbProcedure="false">"c4277"</definedName>
    <definedName function="false" hidden="false" name="IQ_DISTRIBUTABLE_CASH_GUIDANCE" vbProcedure="false">"c4279"</definedName>
    <definedName function="false" hidden="false" name="IQ_DISTRIBUTABLE_CASH_HIGH_EST" vbProcedure="false">"c4280"</definedName>
    <definedName function="false" hidden="false" name="IQ_DISTRIBUTABLE_CASH_HIGH_GUIDANCE" vbProcedure="false">"c4198"</definedName>
    <definedName function="false" hidden="false" name="IQ_DISTRIBUTABLE_CASH_LOW_EST" vbProcedure="false">"c4281"</definedName>
    <definedName function="false" hidden="false" name="IQ_DISTRIBUTABLE_CASH_LOW_GUIDANCE" vbProcedure="false">"c4238"</definedName>
    <definedName function="false" hidden="false" name="IQ_DISTRIBUTABLE_CASH_MEDIAN_EST" vbProcedure="false">"c4282"</definedName>
    <definedName function="false" hidden="false" name="IQ_DISTRIBUTABLE_CASH_NUM_EST" vbProcedure="false">"c4283"</definedName>
    <definedName function="false" hidden="false" name="IQ_DISTRIBUTABLE_CASH_PAYOUT" vbProcedure="false">"c3005"</definedName>
    <definedName function="false" hidden="false" name="IQ_DISTRIBUTABLE_CASH_SHARE" vbProcedure="false">"c3003"</definedName>
    <definedName function="false" hidden="false" name="IQ_DISTRIBUTABLE_CASH_SHARE_ACT_OR_EST" vbProcedure="false">"c4286"</definedName>
    <definedName function="false" hidden="false" name="IQ_DISTRIBUTABLE_CASH_SHARE_EST" vbProcedure="false">"c4285"</definedName>
    <definedName function="false" hidden="false" name="IQ_DISTRIBUTABLE_CASH_SHARE_GUIDANCE" vbProcedure="false">"c4287"</definedName>
    <definedName function="false" hidden="false" name="IQ_DISTRIBUTABLE_CASH_SHARE_HIGH_EST" vbProcedure="false">"c4288"</definedName>
    <definedName function="false" hidden="false" name="IQ_DISTRIBUTABLE_CASH_SHARE_HIGH_GUIDANCE" vbProcedure="false">"c4199"</definedName>
    <definedName function="false" hidden="false" name="IQ_DISTRIBUTABLE_CASH_SHARE_LOW_EST" vbProcedure="false">"c4289"</definedName>
    <definedName function="false" hidden="false" name="IQ_DISTRIBUTABLE_CASH_SHARE_LOW_GUIDANCE" vbProcedure="false">"c4239"</definedName>
    <definedName function="false" hidden="false" name="IQ_DISTRIBUTABLE_CASH_SHARE_MEDIAN_EST" vbProcedure="false">"c4290"</definedName>
    <definedName function="false" hidden="false" name="IQ_DISTRIBUTABLE_CASH_SHARE_NUM_EST" vbProcedure="false">"c4291"</definedName>
    <definedName function="false" hidden="false" name="IQ_DISTRIBUTABLE_CASH_SHARE_STDDEV_EST" vbProcedure="false">"c4292"</definedName>
    <definedName function="false" hidden="false" name="IQ_DISTRIBUTABLE_CASH_STDDEV_EST" vbProcedure="false">"c4294"</definedName>
    <definedName function="false" hidden="false" name="IQ_DISTR_EXCESS_EARN" vbProcedure="false">"c329"</definedName>
    <definedName function="false" hidden="false" name="IQ_DIVEST_CF" vbProcedure="false">"c331"</definedName>
    <definedName function="false" hidden="false" name="IQ_DIVIDENDS_DECLARED_COMMON_FDIC" vbProcedure="false">"c6659"</definedName>
    <definedName function="false" hidden="false" name="IQ_DIVIDENDS_DECLARED_PREFERRED_FDIC" vbProcedure="false">"c6658"</definedName>
    <definedName function="false" hidden="false" name="IQ_DIVIDENDS_FDIC" vbProcedure="false">"c6660"</definedName>
    <definedName function="false" hidden="false" name="IQ_DIVIDEND_EST" vbProcedure="false">"c4296"</definedName>
    <definedName function="false" hidden="false" name="IQ_DIVIDEND_HIGH_EST" vbProcedure="false">"c4297"</definedName>
    <definedName function="false" hidden="false" name="IQ_DIVIDEND_LOW_EST" vbProcedure="false">"c4298"</definedName>
    <definedName function="false" hidden="false" name="IQ_DIVIDEND_MEDIAN_EST" vbProcedure="false">"c4299"</definedName>
    <definedName function="false" hidden="false" name="IQ_DIVIDEND_NUM_EST" vbProcedure="false">"c4300"</definedName>
    <definedName function="false" hidden="false" name="IQ_DIVIDEND_STDDEV_EST" vbProcedure="false">"c4301"</definedName>
    <definedName function="false" hidden="false" name="IQ_DIVIDEND_YIELD" vbProcedure="false">"c332"</definedName>
    <definedName function="false" hidden="false" name="IQ_DIVID_SHARE" vbProcedure="false">"c1366"</definedName>
    <definedName function="false" hidden="false" name="IQ_DIV_AMOUNT" vbProcedure="false">"c3041"</definedName>
    <definedName function="false" hidden="false" name="IQ_DIV_PAYMENT_DATE" vbProcedure="false">"c2205"</definedName>
    <definedName function="false" hidden="false" name="IQ_DIV_RECORD_DATE" vbProcedure="false">"c2204"</definedName>
    <definedName function="false" hidden="false" name="IQ_DIV_SHARE" vbProcedure="false">"c330"</definedName>
    <definedName function="false" hidden="false" name="IQ_DNTM" vbProcedure="false">700000</definedName>
    <definedName function="false" hidden="false" name="IQ_DO" vbProcedure="false">"c333"</definedName>
    <definedName function="false" hidden="false" name="IQ_DO_ASSETS_CURRENT" vbProcedure="false">"c334"</definedName>
    <definedName function="false" hidden="false" name="IQ_DO_ASSETS_LT" vbProcedure="false">"c335"</definedName>
    <definedName function="false" hidden="false" name="IQ_DO_CF" vbProcedure="false">"c336"</definedName>
    <definedName function="false" hidden="false" name="IQ_DPAC_ACC" vbProcedure="false">"c2799"</definedName>
    <definedName function="false" hidden="false" name="IQ_DPAC_AMORT" vbProcedure="false">"c2795"</definedName>
    <definedName function="false" hidden="false" name="IQ_DPAC_BEG" vbProcedure="false">"c2791"</definedName>
    <definedName function="false" hidden="false" name="IQ_DPAC_COMMISSIONS" vbProcedure="false">"c2792"</definedName>
    <definedName function="false" hidden="false" name="IQ_DPAC_END" vbProcedure="false">"c2801"</definedName>
    <definedName function="false" hidden="false" name="IQ_DPAC_FX" vbProcedure="false">"c2798"</definedName>
    <definedName function="false" hidden="false" name="IQ_DPAC_OTHERS" vbProcedure="false">"c2793"</definedName>
    <definedName function="false" hidden="false" name="IQ_DPAC_OTHER_ADJ" vbProcedure="false">"c2800"</definedName>
    <definedName function="false" hidden="false" name="IQ_DPAC_PERIOD" vbProcedure="false">"c2794"</definedName>
    <definedName function="false" hidden="false" name="IQ_DPAC_REAL_GAIN" vbProcedure="false">"c2797"</definedName>
    <definedName function="false" hidden="false" name="IQ_DPAC_UNREAL_GAIN" vbProcedure="false">"c2796"</definedName>
    <definedName function="false" hidden="false" name="IQ_DPS_10YR_ANN_GROWTH" vbProcedure="false">"c337"</definedName>
    <definedName function="false" hidden="false" name="IQ_DPS_1YR_ANN_GROWTH" vbProcedure="false">"c338"</definedName>
    <definedName function="false" hidden="false" name="IQ_DPS_2YR_ANN_GROWTH" vbProcedure="false">"c339"</definedName>
    <definedName function="false" hidden="false" name="IQ_DPS_3YR_ANN_GROWTH" vbProcedure="false">"c340"</definedName>
    <definedName function="false" hidden="false" name="IQ_DPS_5YR_ANN_GROWTH" vbProcedure="false">"c341"</definedName>
    <definedName function="false" hidden="false" name="IQ_DPS_7YR_ANN_GROWTH" vbProcedure="false">"c342"</definedName>
    <definedName function="false" hidden="false" name="IQ_DPS_ACT_OR_EST" vbProcedure="false">"c2218"</definedName>
    <definedName function="false" hidden="false" name="IQ_DPS_ACT_OR_EST_REUT" vbProcedure="false">"c5464"</definedName>
    <definedName function="false" hidden="false" name="IQ_DPS_EST" vbProcedure="false">"c1674"</definedName>
    <definedName function="false" hidden="false" name="IQ_DPS_EST_BOTTOM_UP" vbProcedure="false">"c5493"</definedName>
    <definedName function="false" hidden="false" name="IQ_DPS_EST_BOTTOM_UP_REUT" vbProcedure="false">"c5501"</definedName>
    <definedName function="false" hidden="false" name="IQ_DPS_EST_REUT" vbProcedure="false">"c3851"</definedName>
    <definedName function="false" hidden="false" name="IQ_DPS_GUIDANCE" vbProcedure="false">"c4302"</definedName>
    <definedName function="false" hidden="false" name="IQ_DPS_HIGH_EST" vbProcedure="false">"c1676"</definedName>
    <definedName function="false" hidden="false" name="IQ_DPS_HIGH_EST_REUT" vbProcedure="false">"c3853"</definedName>
    <definedName function="false" hidden="false" name="IQ_DPS_HIGH_GUIDANCE" vbProcedure="false">"c4168"</definedName>
    <definedName function="false" hidden="false" name="IQ_DPS_LOW_EST" vbProcedure="false">"c1677"</definedName>
    <definedName function="false" hidden="false" name="IQ_DPS_LOW_EST_REUT" vbProcedure="false">"c3854"</definedName>
    <definedName function="false" hidden="false" name="IQ_DPS_LOW_GUIDANCE" vbProcedure="false">"c4208"</definedName>
    <definedName function="false" hidden="false" name="IQ_DPS_MEDIAN_EST" vbProcedure="false">"c1675"</definedName>
    <definedName function="false" hidden="false" name="IQ_DPS_MEDIAN_EST_REUT" vbProcedure="false">"c3852"</definedName>
    <definedName function="false" hidden="false" name="IQ_DPS_NUM_EST" vbProcedure="false">"c1678"</definedName>
    <definedName function="false" hidden="false" name="IQ_DPS_NUM_EST_REUT" vbProcedure="false">"c3855"</definedName>
    <definedName function="false" hidden="false" name="IQ_DPS_STDDEV_EST" vbProcedure="false">"c1679"</definedName>
    <definedName function="false" hidden="false" name="IQ_DPS_STDDEV_EST_REUT" vbProcedure="false">"c3856"</definedName>
    <definedName function="false" hidden="false" name="IQ_DURATION" vbProcedure="false">"c2181"</definedName>
    <definedName function="false" hidden="false" name="IQ_EARNINGS_ANNOUNCE_DATE" vbProcedure="false">"c1649"</definedName>
    <definedName function="false" hidden="false" name="IQ_EARNINGS_ANNOUNCE_DATE_REUT" vbProcedure="false">"c5314"</definedName>
    <definedName function="false" hidden="false" name="IQ_EARNINGS_COVERAGE_NET_CHARGE_OFFS_FDIC" vbProcedure="false">"c6735"</definedName>
    <definedName function="false" hidden="false" name="IQ_EARNING_ASSETS_FDIC" vbProcedure="false">"c6360"</definedName>
    <definedName function="false" hidden="false" name="IQ_EARNING_ASSETS_YIELD_FDIC" vbProcedure="false">"c6724"</definedName>
    <definedName function="false" hidden="false" name="IQ_EARNING_ASSET_YIELD" vbProcedure="false">"c343"</definedName>
    <definedName function="false" hidden="false" name="IQ_EARNING_CO" vbProcedure="false">"c344"</definedName>
    <definedName function="false" hidden="false" name="IQ_EARNING_CO_10YR_ANN_GROWTH" vbProcedure="false">"c345"</definedName>
    <definedName function="false" hidden="false" name="IQ_EARNING_CO_1YR_ANN_GROWTH" vbProcedure="false">"c346"</definedName>
    <definedName function="false" hidden="false" name="IQ_EARNING_CO_2YR_ANN_GROWTH" vbProcedure="false">"c347"</definedName>
    <definedName function="false" hidden="false" name="IQ_EARNING_CO_3YR_ANN_GROWTH" vbProcedure="false">"c348"</definedName>
    <definedName function="false" hidden="false" name="IQ_EARNING_CO_5YR_ANN_GROWTH" vbProcedure="false">"c349"</definedName>
    <definedName function="false" hidden="false" name="IQ_EARNING_CO_7YR_ANN_GROWTH" vbProcedure="false">"c350"</definedName>
    <definedName function="false" hidden="false" name="IQ_EARNING_CO_MARGIN" vbProcedure="false">"c351"</definedName>
    <definedName function="false" hidden="false" name="IQ_EBIT" vbProcedure="false">"c352"</definedName>
    <definedName function="false" hidden="false" name="IQ_EBITA" vbProcedure="false">"c1910"</definedName>
    <definedName function="false" hidden="false" name="IQ_EBITA_10YR_ANN_GROWTH" vbProcedure="false">"c1954"</definedName>
    <definedName function="false" hidden="false" name="IQ_EBITA_1YR_ANN_GROWTH" vbProcedure="false">"c1949"</definedName>
    <definedName function="false" hidden="false" name="IQ_EBITA_2YR_ANN_GROWTH" vbProcedure="false">"c1950"</definedName>
    <definedName function="false" hidden="false" name="IQ_EBITA_3YR_ANN_GROWTH" vbProcedure="false">"c1951"</definedName>
    <definedName function="false" hidden="false" name="IQ_EBITA_5YR_ANN_GROWTH" vbProcedure="false">"c1952"</definedName>
    <definedName function="false" hidden="false" name="IQ_EBITA_7YR_ANN_GROWTH" vbProcedure="false">"c1953"</definedName>
    <definedName function="false" hidden="false" name="IQ_EBITA_EQ_INC" vbProcedure="false">"c3497"</definedName>
    <definedName function="false" hidden="false" name="IQ_EBITA_EQ_INC_EXCL_SBC" vbProcedure="false">"c3501"</definedName>
    <definedName function="false" hidden="false" name="IQ_EBITA_EXCL_SBC" vbProcedure="false">"c3080"</definedName>
    <definedName function="false" hidden="false" name="IQ_EBITA_MARGIN" vbProcedure="false">"c1963"</definedName>
    <definedName function="false" hidden="false" name="IQ_EBITDA" vbProcedure="false">"c361"</definedName>
    <definedName function="false" hidden="false" name="IQ_EBITDAR" vbProcedure="false">"c2989"</definedName>
    <definedName function="false" hidden="false" name="IQ_EBITDAR_EQ_INC" vbProcedure="false">"c3499"</definedName>
    <definedName function="false" hidden="false" name="IQ_EBITDAR_EQ_INC_EXCL_SBC" vbProcedure="false">"c3503"</definedName>
    <definedName function="false" hidden="false" name="IQ_EBITDAR_EXCL_SBC" vbProcedure="false">"c3083"</definedName>
    <definedName function="false" hidden="false" name="IQ_EBITDA_10YR_ANN_GROWTH" vbProcedure="false">"c362"</definedName>
    <definedName function="false" hidden="false" name="IQ_EBITDA_1YR_ANN_GROWTH" vbProcedure="false">"c363"</definedName>
    <definedName function="false" hidden="false" name="IQ_EBITDA_2YR_ANN_GROWTH" vbProcedure="false">"c364"</definedName>
    <definedName function="false" hidden="false" name="IQ_EBITDA_3YR_ANN_GROWTH" vbProcedure="false">"c365"</definedName>
    <definedName function="false" hidden="false" name="IQ_EBITDA_5YR_ANN_GROWTH" vbProcedure="false">"c366"</definedName>
    <definedName function="false" hidden="false" name="IQ_EBITDA_7YR_ANN_GROWTH" vbProcedure="false">"c367"</definedName>
    <definedName function="false" hidden="false" name="IQ_EBITDA_ACT_OR_EST" vbProcedure="false">"c2215"</definedName>
    <definedName function="false" hidden="false" name="IQ_EBITDA_ACT_OR_EST_REUT" vbProcedure="false">"c5462"</definedName>
    <definedName function="false" hidden="false" name="IQ_EBITDA_CAPEX_INT" vbProcedure="false">"c368"</definedName>
    <definedName function="false" hidden="false" name="IQ_EBITDA_CAPEX_OVER_TOTAL_IE" vbProcedure="false">"c1370"</definedName>
    <definedName function="false" hidden="false" name="IQ_EBITDA_EQ_INC" vbProcedure="false">"c3496"</definedName>
    <definedName function="false" hidden="false" name="IQ_EBITDA_EQ_INC_EXCL_SBC" vbProcedure="false">"c3500"</definedName>
    <definedName function="false" hidden="false" name="IQ_EBITDA_EST" vbProcedure="false">"c369"</definedName>
    <definedName function="false" hidden="false" name="IQ_EBITDA_EST_REUT" vbProcedure="false">"c3640"</definedName>
    <definedName function="false" hidden="false" name="IQ_EBITDA_EXCL_SBC" vbProcedure="false">"c3081"</definedName>
    <definedName function="false" hidden="false" name="IQ_EBITDA_GUIDANCE" vbProcedure="false">"c4334"</definedName>
    <definedName function="false" hidden="false" name="IQ_EBITDA_HIGH_EST" vbProcedure="false">"c370"</definedName>
    <definedName function="false" hidden="false" name="IQ_EBITDA_HIGH_EST_REUT" vbProcedure="false">"c3642"</definedName>
    <definedName function="false" hidden="false" name="IQ_EBITDA_HIGH_GUIDANCE" vbProcedure="false">"c4170"</definedName>
    <definedName function="false" hidden="false" name="IQ_EBITDA_INT" vbProcedure="false">"c373"</definedName>
    <definedName function="false" hidden="false" name="IQ_EBITDA_LOW_EST" vbProcedure="false">"c371"</definedName>
    <definedName function="false" hidden="false" name="IQ_EBITDA_LOW_EST_REUT" vbProcedure="false">"c3643"</definedName>
    <definedName function="false" hidden="false" name="IQ_EBITDA_LOW_GUIDANCE" vbProcedure="false">"c4210"</definedName>
    <definedName function="false" hidden="false" name="IQ_EBITDA_MARGIN" vbProcedure="false">"c372"</definedName>
    <definedName function="false" hidden="false" name="IQ_EBITDA_MEDIAN_EST" vbProcedure="false">"c1663"</definedName>
    <definedName function="false" hidden="false" name="IQ_EBITDA_MEDIAN_EST_REUT" vbProcedure="false">"c3641"</definedName>
    <definedName function="false" hidden="false" name="IQ_EBITDA_NUM_EST" vbProcedure="false">"c374"</definedName>
    <definedName function="false" hidden="false" name="IQ_EBITDA_NUM_EST_REUT" vbProcedure="false">"c3644"</definedName>
    <definedName function="false" hidden="false" name="IQ_EBITDA_OVER_TOTAL_IE" vbProcedure="false">"c1371"</definedName>
    <definedName function="false" hidden="false" name="IQ_EBITDA_SBC_ACT_OR_EST" vbProcedure="false">"c4337"</definedName>
    <definedName function="false" hidden="false" name="IQ_EBITDA_SBC_EST" vbProcedure="false">"c4336"</definedName>
    <definedName function="false" hidden="false" name="IQ_EBITDA_SBC_GUIDANCE" vbProcedure="false">"c4338"</definedName>
    <definedName function="false" hidden="false" name="IQ_EBITDA_SBC_HIGH_EST" vbProcedure="false">"c4339"</definedName>
    <definedName function="false" hidden="false" name="IQ_EBITDA_SBC_HIGH_GUIDANCE" vbProcedure="false">"c4194"</definedName>
    <definedName function="false" hidden="false" name="IQ_EBITDA_SBC_LOW_EST" vbProcedure="false">"c4340"</definedName>
    <definedName function="false" hidden="false" name="IQ_EBITDA_SBC_LOW_GUIDANCE" vbProcedure="false">"c4234"</definedName>
    <definedName function="false" hidden="false" name="IQ_EBITDA_SBC_MEDIAN_EST" vbProcedure="false">"c4341"</definedName>
    <definedName function="false" hidden="false" name="IQ_EBITDA_SBC_NUM_EST" vbProcedure="false">"c4342"</definedName>
    <definedName function="false" hidden="false" name="IQ_EBITDA_SBC_STDDEV_EST" vbProcedure="false">"c4343"</definedName>
    <definedName function="false" hidden="false" name="IQ_EBITDA_STDDEV_EST" vbProcedure="false">"c375"</definedName>
    <definedName function="false" hidden="false" name="IQ_EBITDA_STDDEV_EST_REUT" vbProcedure="false">"c3645"</definedName>
    <definedName function="false" hidden="false" name="IQ_EBIT_10YR_ANN_GROWTH" vbProcedure="false">"c353"</definedName>
    <definedName function="false" hidden="false" name="IQ_EBIT_1YR_ANN_GROWTH" vbProcedure="false">"c354"</definedName>
    <definedName function="false" hidden="false" name="IQ_EBIT_2YR_ANN_GROWTH" vbProcedure="false">"c355"</definedName>
    <definedName function="false" hidden="false" name="IQ_EBIT_3YR_ANN_GROWTH" vbProcedure="false">"c356"</definedName>
    <definedName function="false" hidden="false" name="IQ_EBIT_5YR_ANN_GROWTH" vbProcedure="false">"c357"</definedName>
    <definedName function="false" hidden="false" name="IQ_EBIT_7YR_ANN_GROWTH" vbProcedure="false">"c358"</definedName>
    <definedName function="false" hidden="false" name="IQ_EBIT_ACT_OR_EST" vbProcedure="false">"c2219"</definedName>
    <definedName function="false" hidden="false" name="IQ_EBIT_ACT_OR_EST_REUT" vbProcedure="false">"c5465"</definedName>
    <definedName function="false" hidden="false" name="IQ_EBIT_EQ_INC" vbProcedure="false">"c3498"</definedName>
    <definedName function="false" hidden="false" name="IQ_EBIT_EQ_INC_EXCL_SBC" vbProcedure="false">"c3502"</definedName>
    <definedName function="false" hidden="false" name="IQ_EBIT_EST" vbProcedure="false">"c1681"</definedName>
    <definedName function="false" hidden="false" name="IQ_EBIT_EST_REUT" vbProcedure="false">"c5333"</definedName>
    <definedName function="false" hidden="false" name="IQ_EBIT_EXCL_SBC" vbProcedure="false">"c3082"</definedName>
    <definedName function="false" hidden="false" name="IQ_EBIT_GUIDANCE" vbProcedure="false">"c4303"</definedName>
    <definedName function="false" hidden="false" name="IQ_EBIT_GW_ACT_OR_EST" vbProcedure="false">"c4306"</definedName>
    <definedName function="false" hidden="false" name="IQ_EBIT_GW_EST" vbProcedure="false">"c4305"</definedName>
    <definedName function="false" hidden="false" name="IQ_EBIT_GW_GUIDANCE" vbProcedure="false">"c4307"</definedName>
    <definedName function="false" hidden="false" name="IQ_EBIT_GW_HIGH_EST" vbProcedure="false">"c4308"</definedName>
    <definedName function="false" hidden="false" name="IQ_EBIT_GW_HIGH_GUIDANCE" vbProcedure="false">"c4171"</definedName>
    <definedName function="false" hidden="false" name="IQ_EBIT_GW_LOW_EST" vbProcedure="false">"c4309"</definedName>
    <definedName function="false" hidden="false" name="IQ_EBIT_GW_LOW_GUIDANCE" vbProcedure="false">"c4211"</definedName>
    <definedName function="false" hidden="false" name="IQ_EBIT_GW_MEDIAN_EST" vbProcedure="false">"c4310"</definedName>
    <definedName function="false" hidden="false" name="IQ_EBIT_GW_NUM_EST" vbProcedure="false">"c4311"</definedName>
    <definedName function="false" hidden="false" name="IQ_EBIT_GW_STDDEV_EST" vbProcedure="false">"c4312"</definedName>
    <definedName function="false" hidden="false" name="IQ_EBIT_HIGH_EST" vbProcedure="false">"c1683"</definedName>
    <definedName function="false" hidden="false" name="IQ_EBIT_HIGH_EST_REUT" vbProcedure="false">"c5335"</definedName>
    <definedName function="false" hidden="false" name="IQ_EBIT_HIGH_GUIDANCE" vbProcedure="false">"c4172"</definedName>
    <definedName function="false" hidden="false" name="IQ_EBIT_INT" vbProcedure="false">"c360"</definedName>
    <definedName function="false" hidden="false" name="IQ_EBIT_LOW_EST" vbProcedure="false">"c1684"</definedName>
    <definedName function="false" hidden="false" name="IQ_EBIT_LOW_EST_REUT" vbProcedure="false">"c5336"</definedName>
    <definedName function="false" hidden="false" name="IQ_EBIT_LOW_GUIDANCE" vbProcedure="false">"c4212"</definedName>
    <definedName function="false" hidden="false" name="IQ_EBIT_MARGIN" vbProcedure="false">"c359"</definedName>
    <definedName function="false" hidden="false" name="IQ_EBIT_MEDIAN_EST" vbProcedure="false">"c1682"</definedName>
    <definedName function="false" hidden="false" name="IQ_EBIT_MEDIAN_EST_REUT" vbProcedure="false">"c5334"</definedName>
    <definedName function="false" hidden="false" name="IQ_EBIT_NUM_EST" vbProcedure="false">"c1685"</definedName>
    <definedName function="false" hidden="false" name="IQ_EBIT_NUM_EST_REUT" vbProcedure="false">"c5337"</definedName>
    <definedName function="false" hidden="false" name="IQ_EBIT_OVER_IE" vbProcedure="false">"c1369"</definedName>
    <definedName function="false" hidden="false" name="IQ_EBIT_SBC_ACT_OR_EST" vbProcedure="false">"c4316"</definedName>
    <definedName function="false" hidden="false" name="IQ_EBIT_SBC_EST" vbProcedure="false">"c4315"</definedName>
    <definedName function="false" hidden="false" name="IQ_EBIT_SBC_GUIDANCE" vbProcedure="false">"c4317"</definedName>
    <definedName function="false" hidden="false" name="IQ_EBIT_SBC_GW_ACT_OR_EST" vbProcedure="false">"c4320"</definedName>
    <definedName function="false" hidden="false" name="IQ_EBIT_SBC_GW_EST" vbProcedure="false">"c4319"</definedName>
    <definedName function="false" hidden="false" name="IQ_EBIT_SBC_GW_GUIDANCE" vbProcedure="false">"c4321"</definedName>
    <definedName function="false" hidden="false" name="IQ_EBIT_SBC_GW_HIGH_EST" vbProcedure="false">"c4322"</definedName>
    <definedName function="false" hidden="false" name="IQ_EBIT_SBC_GW_HIGH_GUIDANCE" vbProcedure="false">"c4193"</definedName>
    <definedName function="false" hidden="false" name="IQ_EBIT_SBC_GW_LOW_EST" vbProcedure="false">"c4323"</definedName>
    <definedName function="false" hidden="false" name="IQ_EBIT_SBC_GW_LOW_GUIDANCE" vbProcedure="false">"c4233"</definedName>
    <definedName function="false" hidden="false" name="IQ_EBIT_SBC_GW_MEDIAN_EST" vbProcedure="false">"c4324"</definedName>
    <definedName function="false" hidden="false" name="IQ_EBIT_SBC_GW_NUM_EST" vbProcedure="false">"c4325"</definedName>
    <definedName function="false" hidden="false" name="IQ_EBIT_SBC_GW_STDDEV_EST" vbProcedure="false">"c4326"</definedName>
    <definedName function="false" hidden="false" name="IQ_EBIT_SBC_HIGH_EST" vbProcedure="false">"c4328"</definedName>
    <definedName function="false" hidden="false" name="IQ_EBIT_SBC_HIGH_GUIDANCE" vbProcedure="false">"c4192"</definedName>
    <definedName function="false" hidden="false" name="IQ_EBIT_SBC_LOW_EST" vbProcedure="false">"c4329"</definedName>
    <definedName function="false" hidden="false" name="IQ_EBIT_SBC_LOW_GUIDANCE" vbProcedure="false">"c4232"</definedName>
    <definedName function="false" hidden="false" name="IQ_EBIT_SBC_MEDIAN_EST" vbProcedure="false">"c4330"</definedName>
    <definedName function="false" hidden="false" name="IQ_EBIT_SBC_NUM_EST" vbProcedure="false">"c4331"</definedName>
    <definedName function="false" hidden="false" name="IQ_EBIT_SBC_STDDEV_EST" vbProcedure="false">"c4332"</definedName>
    <definedName function="false" hidden="false" name="IQ_EBIT_STDDEV_EST" vbProcedure="false">"c1686"</definedName>
    <definedName function="false" hidden="false" name="IQ_EBIT_STDDEV_EST_REUT" vbProcedure="false">"c5338"</definedName>
    <definedName function="false" hidden="false" name="IQ_EBT" vbProcedure="false">"c376"</definedName>
    <definedName function="false" hidden="false" name="IQ_EBT_BNK" vbProcedure="false">"c377"</definedName>
    <definedName function="false" hidden="false" name="IQ_EBT_BR" vbProcedure="false">"c378"</definedName>
    <definedName function="false" hidden="false" name="IQ_EBT_EXCL" vbProcedure="false">"c379"</definedName>
    <definedName function="false" hidden="false" name="IQ_EBT_EXCL_BNK" vbProcedure="false">"c380"</definedName>
    <definedName function="false" hidden="false" name="IQ_EBT_EXCL_BR" vbProcedure="false">"c381"</definedName>
    <definedName function="false" hidden="false" name="IQ_EBT_EXCL_FIN" vbProcedure="false">"c382"</definedName>
    <definedName function="false" hidden="false" name="IQ_EBT_EXCL_INS" vbProcedure="false">"c383"</definedName>
    <definedName function="false" hidden="false" name="IQ_EBT_EXCL_MARGIN" vbProcedure="false">"c1462"</definedName>
    <definedName function="false" hidden="false" name="IQ_EBT_EXCL_REIT" vbProcedure="false">"c384"</definedName>
    <definedName function="false" hidden="false" name="IQ_EBT_EXCL_UTI" vbProcedure="false">"c385"</definedName>
    <definedName function="false" hidden="false" name="IQ_EBT_FIN" vbProcedure="false">"c386"</definedName>
    <definedName function="false" hidden="false" name="IQ_EBT_GAAP_GUIDANCE" vbProcedure="false">"c4345"</definedName>
    <definedName function="false" hidden="false" name="IQ_EBT_GAAP_HIGH_GUIDANCE" vbProcedure="false">"c4174"</definedName>
    <definedName function="false" hidden="false" name="IQ_EBT_GAAP_LOW_GUIDANCE" vbProcedure="false">"c4214"</definedName>
    <definedName function="false" hidden="false" name="IQ_EBT_GUIDANCE" vbProcedure="false">"c4346"</definedName>
    <definedName function="false" hidden="false" name="IQ_EBT_GW_GUIDANCE" vbProcedure="false">"c4347"</definedName>
    <definedName function="false" hidden="false" name="IQ_EBT_GW_HIGH_GUIDANCE" vbProcedure="false">"c4175"</definedName>
    <definedName function="false" hidden="false" name="IQ_EBT_GW_LOW_GUIDANCE" vbProcedure="false">"c4215"</definedName>
    <definedName function="false" hidden="false" name="IQ_EBT_HIGH_GUIDANCE" vbProcedure="false">"c4173"</definedName>
    <definedName function="false" hidden="false" name="IQ_EBT_INCL_MARGIN" vbProcedure="false">"c387"</definedName>
    <definedName function="false" hidden="false" name="IQ_EBT_INS" vbProcedure="false">"c388"</definedName>
    <definedName function="false" hidden="false" name="IQ_EBT_LOW_GUIDANCE" vbProcedure="false">"c4213"</definedName>
    <definedName function="false" hidden="false" name="IQ_EBT_REIT" vbProcedure="false">"c389"</definedName>
    <definedName function="false" hidden="false" name="IQ_EBT_SBC_ACT_OR_EST" vbProcedure="false">"c4350"</definedName>
    <definedName function="false" hidden="false" name="IQ_EBT_SBC_EST" vbProcedure="false">"c4349"</definedName>
    <definedName function="false" hidden="false" name="IQ_EBT_SBC_GUIDANCE" vbProcedure="false">"c4351"</definedName>
    <definedName function="false" hidden="false" name="IQ_EBT_SBC_GW_ACT_OR_EST" vbProcedure="false">"c4354"</definedName>
    <definedName function="false" hidden="false" name="IQ_EBT_SBC_GW_EST" vbProcedure="false">"c4353"</definedName>
    <definedName function="false" hidden="false" name="IQ_EBT_SBC_GW_GUIDANCE" vbProcedure="false">"c4355"</definedName>
    <definedName function="false" hidden="false" name="IQ_EBT_SBC_GW_HIGH_EST" vbProcedure="false">"c4356"</definedName>
    <definedName function="false" hidden="false" name="IQ_EBT_SBC_GW_HIGH_GUIDANCE" vbProcedure="false">"c4191"</definedName>
    <definedName function="false" hidden="false" name="IQ_EBT_SBC_GW_LOW_EST" vbProcedure="false">"c4357"</definedName>
    <definedName function="false" hidden="false" name="IQ_EBT_SBC_GW_LOW_GUIDANCE" vbProcedure="false">"c4231"</definedName>
    <definedName function="false" hidden="false" name="IQ_EBT_SBC_GW_MEDIAN_EST" vbProcedure="false">"c4358"</definedName>
    <definedName function="false" hidden="false" name="IQ_EBT_SBC_GW_NUM_EST" vbProcedure="false">"c4359"</definedName>
    <definedName function="false" hidden="false" name="IQ_EBT_SBC_GW_STDDEV_EST" vbProcedure="false">"c4360"</definedName>
    <definedName function="false" hidden="false" name="IQ_EBT_SBC_HIGH_EST" vbProcedure="false">"c4362"</definedName>
    <definedName function="false" hidden="false" name="IQ_EBT_SBC_HIGH_GUIDANCE" vbProcedure="false">"c4190"</definedName>
    <definedName function="false" hidden="false" name="IQ_EBT_SBC_LOW_EST" vbProcedure="false">"c4363"</definedName>
    <definedName function="false" hidden="false" name="IQ_EBT_SBC_LOW_GUIDANCE" vbProcedure="false">"c4230"</definedName>
    <definedName function="false" hidden="false" name="IQ_EBT_SBC_MEDIAN_EST" vbProcedure="false">"c4364"</definedName>
    <definedName function="false" hidden="false" name="IQ_EBT_SBC_NUM_EST" vbProcedure="false">"c4365"</definedName>
    <definedName function="false" hidden="false" name="IQ_EBT_SBC_STDDEV_EST" vbProcedure="false">"c4366"</definedName>
    <definedName function="false" hidden="false" name="IQ_EBT_UTI" vbProcedure="false">"c390"</definedName>
    <definedName function="false" hidden="false" name="IQ_ECO_METRIC_6825_UNUSED_UNUSED_UNUSED" vbProcedure="false">"c6825"</definedName>
    <definedName function="false" hidden="false" name="IQ_ECO_METRIC_6839_UNUSED_UNUSED_UNUSED" vbProcedure="false">"c6839"</definedName>
    <definedName function="false" hidden="false" name="IQ_ECO_METRIC_6896_UNUSED_UNUSED_UNUSED" vbProcedure="false">"c6896"</definedName>
    <definedName function="false" hidden="false" name="IQ_ECO_METRIC_6897_UNUSED_UNUSED_UNUSED" vbProcedure="false">"c6897"</definedName>
    <definedName function="false" hidden="false" name="IQ_ECO_METRIC_6988_UNUSED_UNUSED_UNUSED" vbProcedure="false">"c6988"</definedName>
    <definedName function="false" hidden="false" name="IQ_ECO_METRIC_7045_UNUSED_UNUSED_UNUSED" vbProcedure="false">"c7045"</definedName>
    <definedName function="false" hidden="false" name="IQ_ECO_METRIC_7059_UNUSED_UNUSED_UNUSED" vbProcedure="false">"c7059"</definedName>
    <definedName function="false" hidden="false" name="IQ_ECO_METRIC_7116_UNUSED_UNUSED_UNUSED" vbProcedure="false">"c7116"</definedName>
    <definedName function="false" hidden="false" name="IQ_ECO_METRIC_7117_UNUSED_UNUSED_UNUSED" vbProcedure="false">"c7117"</definedName>
    <definedName function="false" hidden="false" name="IQ_ECO_METRIC_7208_UNUSED_UNUSED_UNUSED" vbProcedure="false">"c7208"</definedName>
    <definedName function="false" hidden="false" name="IQ_ECO_METRIC_7265_UNUSED_UNUSED_UNUSED" vbProcedure="false">"c7265"</definedName>
    <definedName function="false" hidden="false" name="IQ_ECO_METRIC_7279_UNUSED_UNUSED_UNUSED" vbProcedure="false">"c7279"</definedName>
    <definedName function="false" hidden="false" name="IQ_ECO_METRIC_7336_UNUSED_UNUSED_UNUSED" vbProcedure="false">"c7336"</definedName>
    <definedName function="false" hidden="false" name="IQ_ECO_METRIC_7337_UNUSED_UNUSED_UNUSED" vbProcedure="false">"c7337"</definedName>
    <definedName function="false" hidden="false" name="IQ_ECO_METRIC_7428_UNUSED_UNUSED_UNUSED" vbProcedure="false">"c7428"</definedName>
    <definedName function="false" hidden="false" name="IQ_ECO_METRIC_7556_UNUSED_UNUSED_UNUSED" vbProcedure="false">"c7556"</definedName>
    <definedName function="false" hidden="false" name="IQ_ECO_METRIC_7557_UNUSED_UNUSED_UNUSED" vbProcedure="false">"c7557"</definedName>
    <definedName function="false" hidden="false" name="IQ_ECO_METRIC_7648_UNUSED_UNUSED_UNUSED" vbProcedure="false">"c7648"</definedName>
    <definedName function="false" hidden="false" name="IQ_ECO_METRIC_7705_UNUSED_UNUSED_UNUSED" vbProcedure="false">"c7705"</definedName>
    <definedName function="false" hidden="false" name="IQ_ECO_METRIC_7719_UNUSED_UNUSED_UNUSED" vbProcedure="false">"c7719"</definedName>
    <definedName function="false" hidden="false" name="IQ_ECO_METRIC_7776_UNUSED_UNUSED_UNUSED" vbProcedure="false">"c7776"</definedName>
    <definedName function="false" hidden="false" name="IQ_ECO_METRIC_7777_UNUSED_UNUSED_UNUSED" vbProcedure="false">"c7777"</definedName>
    <definedName function="false" hidden="false" name="IQ_ECO_METRIC_7868_UNUSED_UNUSED_UNUSED" vbProcedure="false">"c7868"</definedName>
    <definedName function="false" hidden="false" name="IQ_ECO_METRIC_7925_UNUSED_UNUSED_UNUSED" vbProcedure="false">"c7925"</definedName>
    <definedName function="false" hidden="false" name="IQ_ECO_METRIC_7939_UNUSED_UNUSED_UNUSED" vbProcedure="false">"c7939"</definedName>
    <definedName function="false" hidden="false" name="IQ_ECO_METRIC_7996_UNUSED_UNUSED_UNUSED" vbProcedure="false">"c7996"</definedName>
    <definedName function="false" hidden="false" name="IQ_ECO_METRIC_7997_UNUSED_UNUSED_UNUSED" vbProcedure="false">"c7997"</definedName>
    <definedName function="false" hidden="false" name="IQ_ECO_METRIC_8088_UNUSED_UNUSED_UNUSED" vbProcedure="false">"c8088"</definedName>
    <definedName function="false" hidden="false" name="IQ_ECO_METRIC_8145_UNUSED_UNUSED_UNUSED" vbProcedure="false">"c8145"</definedName>
    <definedName function="false" hidden="false" name="IQ_ECO_METRIC_8159_UNUSED_UNUSED_UNUSED" vbProcedure="false">"c8159"</definedName>
    <definedName function="false" hidden="false" name="IQ_ECO_METRIC_8216_UNUSED_UNUSED_UNUSED" vbProcedure="false">"c8216"</definedName>
    <definedName function="false" hidden="false" name="IQ_ECO_METRIC_8217_UNUSED_UNUSED_UNUSED" vbProcedure="false">"c8217"</definedName>
    <definedName function="false" hidden="false" name="IQ_ECO_METRIC_8308_UNUSED_UNUSED_UNUSED" vbProcedure="false">"c8308"</definedName>
    <definedName function="false" hidden="false" name="IQ_ECO_METRIC_8436_UNUSED_UNUSED_UNUSED" vbProcedure="false">"c8436"</definedName>
    <definedName function="false" hidden="false" name="IQ_ECO_METRIC_8437_UNUSED_UNUSED_UNUSED" vbProcedure="false">"c8437"</definedName>
    <definedName function="false" hidden="false" name="IQ_ECO_METRIC_8528_UNUSED_UNUSED_UNUSED" vbProcedure="false">"c8528"</definedName>
    <definedName function="false" hidden="false" name="IQ_EFFECT_SPECIAL_CHARGE" vbProcedure="false">"c1595"</definedName>
    <definedName function="false" hidden="false" name="IQ_EFFECT_TAX_RATE" vbProcedure="false">"c1899"</definedName>
    <definedName function="false" hidden="false" name="IQ_EFFICIENCY_RATIO" vbProcedure="false">"c391"</definedName>
    <definedName function="false" hidden="false" name="IQ_EFFICIENCY_RATIO_FDIC" vbProcedure="false">"c6736"</definedName>
    <definedName function="false" hidden="false" name="IQ_EMPLOYEES" vbProcedure="false">"c392"</definedName>
    <definedName function="false" hidden="false" name="IQ_ENTERPRISE_VALUE" vbProcedure="false">"c1348"</definedName>
    <definedName function="false" hidden="false" name="IQ_EPS_10YR_ANN_GROWTH" vbProcedure="false">"c393"</definedName>
    <definedName function="false" hidden="false" name="IQ_EPS_1YR_ANN_GROWTH" vbProcedure="false">"c394"</definedName>
    <definedName function="false" hidden="false" name="IQ_EPS_2YR_ANN_GROWTH" vbProcedure="false">"c395"</definedName>
    <definedName function="false" hidden="false" name="IQ_EPS_3YR_ANN_GROWTH" vbProcedure="false">"c396"</definedName>
    <definedName function="false" hidden="false" name="IQ_EPS_5YR_ANN_GROWTH" vbProcedure="false">"c397"</definedName>
    <definedName function="false" hidden="false" name="IQ_EPS_7YR_ANN_GROWTH" vbProcedure="false">"c398"</definedName>
    <definedName function="false" hidden="false" name="IQ_EPS_ACT_OR_EST" vbProcedure="false">"c2213"</definedName>
    <definedName function="false" hidden="false" name="IQ_EPS_ACT_OR_EST_REUT" vbProcedure="false">"c5460"</definedName>
    <definedName function="false" hidden="false" name="IQ_EPS_EST" vbProcedure="false">"c399"</definedName>
    <definedName function="false" hidden="false" name="IQ_EPS_EST_BOTTOM_UP" vbProcedure="false">"c5489"</definedName>
    <definedName function="false" hidden="false" name="IQ_EPS_EST_BOTTOM_UP_REUT" vbProcedure="false">"c5497"</definedName>
    <definedName function="false" hidden="false" name="IQ_EPS_EST_REUT" vbProcedure="false">"c5453"</definedName>
    <definedName function="false" hidden="false" name="IQ_EPS_EXCL_GUIDANCE" vbProcedure="false">"c4368"</definedName>
    <definedName function="false" hidden="false" name="IQ_EPS_EXCL_HIGH_GUIDANCE" vbProcedure="false">"c4369"</definedName>
    <definedName function="false" hidden="false" name="IQ_EPS_EXCL_LOW_GUIDANCE" vbProcedure="false">"c4204"</definedName>
    <definedName function="false" hidden="false" name="IQ_EPS_GAAP_GUIDANCE" vbProcedure="false">"c4370"</definedName>
    <definedName function="false" hidden="false" name="IQ_EPS_GAAP_HIGH_GUIDANCE" vbProcedure="false">"c4371"</definedName>
    <definedName function="false" hidden="false" name="IQ_EPS_GAAP_LOW_GUIDANCE" vbProcedure="false">"c4205"</definedName>
    <definedName function="false" hidden="false" name="IQ_EPS_GW_ACT_OR_EST" vbProcedure="false">"c2223"</definedName>
    <definedName function="false" hidden="false" name="IQ_EPS_GW_ACT_OR_EST_REUT" vbProcedure="false">"c5469"</definedName>
    <definedName function="false" hidden="false" name="IQ_EPS_GW_EST" vbProcedure="false">"c1737"</definedName>
    <definedName function="false" hidden="false" name="IQ_EPS_GW_EST_BOTTOM_UP" vbProcedure="false">"c5491"</definedName>
    <definedName function="false" hidden="false" name="IQ_EPS_GW_EST_BOTTOM_UP_REUT" vbProcedure="false">"c5499"</definedName>
    <definedName function="false" hidden="false" name="IQ_EPS_GW_EST_REUT" vbProcedure="false">"c5389"</definedName>
    <definedName function="false" hidden="false" name="IQ_EPS_GW_GUIDANCE" vbProcedure="false">"c4372"</definedName>
    <definedName function="false" hidden="false" name="IQ_EPS_GW_HIGH_EST" vbProcedure="false">"c1739"</definedName>
    <definedName function="false" hidden="false" name="IQ_EPS_GW_HIGH_EST_REUT" vbProcedure="false">"c5391"</definedName>
    <definedName function="false" hidden="false" name="IQ_EPS_GW_HIGH_GUIDANCE" vbProcedure="false">"c4373"</definedName>
    <definedName function="false" hidden="false" name="IQ_EPS_GW_LOW_EST" vbProcedure="false">"c1740"</definedName>
    <definedName function="false" hidden="false" name="IQ_EPS_GW_LOW_EST_REUT" vbProcedure="false">"c5392"</definedName>
    <definedName function="false" hidden="false" name="IQ_EPS_GW_LOW_GUIDANCE" vbProcedure="false">"c4206"</definedName>
    <definedName function="false" hidden="false" name="IQ_EPS_GW_MEDIAN_EST" vbProcedure="false">"c1738"</definedName>
    <definedName function="false" hidden="false" name="IQ_EPS_GW_MEDIAN_EST_REUT" vbProcedure="false">"c5390"</definedName>
    <definedName function="false" hidden="false" name="IQ_EPS_GW_NUM_EST" vbProcedure="false">"c1741"</definedName>
    <definedName function="false" hidden="false" name="IQ_EPS_GW_NUM_EST_REUT" vbProcedure="false">"c5393"</definedName>
    <definedName function="false" hidden="false" name="IQ_EPS_GW_STDDEV_EST" vbProcedure="false">"c1742"</definedName>
    <definedName function="false" hidden="false" name="IQ_EPS_GW_STDDEV_EST_REUT" vbProcedure="false">"c5394"</definedName>
    <definedName function="false" hidden="false" name="IQ_EPS_HIGH_EST" vbProcedure="false">"c400"</definedName>
    <definedName function="false" hidden="false" name="IQ_EPS_HIGH_EST_REUT" vbProcedure="false">"c5454"</definedName>
    <definedName function="false" hidden="false" name="IQ_EPS_LOW_EST" vbProcedure="false">"c401"</definedName>
    <definedName function="false" hidden="false" name="IQ_EPS_LOW_EST_REUT" vbProcedure="false">"c5455"</definedName>
    <definedName function="false" hidden="false" name="IQ_EPS_MEDIAN_EST" vbProcedure="false">"c1661"</definedName>
    <definedName function="false" hidden="false" name="IQ_EPS_MEDIAN_EST_REUT" vbProcedure="false">"c5456"</definedName>
    <definedName function="false" hidden="false" name="IQ_EPS_NORM" vbProcedure="false">"c1902"</definedName>
    <definedName function="false" hidden="false" name="IQ_EPS_NORM_EST" vbProcedure="false">"c2226"</definedName>
    <definedName function="false" hidden="false" name="IQ_EPS_NORM_EST_BOTTOM_UP" vbProcedure="false">"c5490"</definedName>
    <definedName function="false" hidden="false" name="IQ_EPS_NORM_EST_BOTTOM_UP_REUT" vbProcedure="false">"c5498"</definedName>
    <definedName function="false" hidden="false" name="IQ_EPS_NORM_EST_REUT" vbProcedure="false">"c5326"</definedName>
    <definedName function="false" hidden="false" name="IQ_EPS_NORM_HIGH_EST" vbProcedure="false">"c2228"</definedName>
    <definedName function="false" hidden="false" name="IQ_EPS_NORM_HIGH_EST_REUT" vbProcedure="false">"c5328"</definedName>
    <definedName function="false" hidden="false" name="IQ_EPS_NORM_LOW_EST" vbProcedure="false">"c2229"</definedName>
    <definedName function="false" hidden="false" name="IQ_EPS_NORM_LOW_EST_REUT" vbProcedure="false">"c5329"</definedName>
    <definedName function="false" hidden="false" name="IQ_EPS_NORM_MEDIAN_EST" vbProcedure="false">"c2227"</definedName>
    <definedName function="false" hidden="false" name="IQ_EPS_NORM_MEDIAN_EST_REUT" vbProcedure="false">"c5327"</definedName>
    <definedName function="false" hidden="false" name="IQ_EPS_NORM_NUM_EST" vbProcedure="false">"c2230"</definedName>
    <definedName function="false" hidden="false" name="IQ_EPS_NORM_NUM_EST_REUT" vbProcedure="false">"c5330"</definedName>
    <definedName function="false" hidden="false" name="IQ_EPS_NORM_STDDEV_EST" vbProcedure="false">"c2231"</definedName>
    <definedName function="false" hidden="false" name="IQ_EPS_NORM_STDDEV_EST_REUT" vbProcedure="false">"c5331"</definedName>
    <definedName function="false" hidden="false" name="IQ_EPS_NUM_EST" vbProcedure="false">"c402"</definedName>
    <definedName function="false" hidden="false" name="IQ_EPS_NUM_EST_REUT" vbProcedure="false">"c5451"</definedName>
    <definedName function="false" hidden="false" name="IQ_EPS_REPORTED_EST" vbProcedure="false">"c1744"</definedName>
    <definedName function="false" hidden="false" name="IQ_EPS_REPORTED_EST_BOTTOM_UP" vbProcedure="false">"c5492"</definedName>
    <definedName function="false" hidden="false" name="IQ_EPS_REPORTED_EST_BOTTOM_UP_REUT" vbProcedure="false">"c5500"</definedName>
    <definedName function="false" hidden="false" name="IQ_EPS_REPORTED_EST_REUT" vbProcedure="false">"c5396"</definedName>
    <definedName function="false" hidden="false" name="IQ_EPS_REPORTED_HIGH_EST" vbProcedure="false">"c1746"</definedName>
    <definedName function="false" hidden="false" name="IQ_EPS_REPORTED_HIGH_EST_REUT" vbProcedure="false">"c5398"</definedName>
    <definedName function="false" hidden="false" name="IQ_EPS_REPORTED_LOW_EST" vbProcedure="false">"c1747"</definedName>
    <definedName function="false" hidden="false" name="IQ_EPS_REPORTED_LOW_EST_REUT" vbProcedure="false">"c5399"</definedName>
    <definedName function="false" hidden="false" name="IQ_EPS_REPORTED_MEDIAN_EST" vbProcedure="false">"c1745"</definedName>
    <definedName function="false" hidden="false" name="IQ_EPS_REPORTED_MEDIAN_EST_REUT" vbProcedure="false">"c5397"</definedName>
    <definedName function="false" hidden="false" name="IQ_EPS_REPORTED_NUM_EST" vbProcedure="false">"c1748"</definedName>
    <definedName function="false" hidden="false" name="IQ_EPS_REPORTED_NUM_EST_REUT" vbProcedure="false">"c5400"</definedName>
    <definedName function="false" hidden="false" name="IQ_EPS_REPORTED_STDDEV_EST" vbProcedure="false">"c1749"</definedName>
    <definedName function="false" hidden="false" name="IQ_EPS_REPORTED_STDDEV_EST_REUT" vbProcedure="false">"c5401"</definedName>
    <definedName function="false" hidden="false" name="IQ_EPS_REPORT_ACT_OR_EST" vbProcedure="false">"c2224"</definedName>
    <definedName function="false" hidden="false" name="IQ_EPS_REPORT_ACT_OR_EST_REUT" vbProcedure="false">"c5470"</definedName>
    <definedName function="false" hidden="false" name="IQ_EPS_SBC_ACT_OR_EST" vbProcedure="false">"c4376"</definedName>
    <definedName function="false" hidden="false" name="IQ_EPS_SBC_EST" vbProcedure="false">"c4375"</definedName>
    <definedName function="false" hidden="false" name="IQ_EPS_SBC_GUIDANCE" vbProcedure="false">"c4377"</definedName>
    <definedName function="false" hidden="false" name="IQ_EPS_SBC_GW_ACT_OR_EST" vbProcedure="false">"c4380"</definedName>
    <definedName function="false" hidden="false" name="IQ_EPS_SBC_GW_EST" vbProcedure="false">"c4379"</definedName>
    <definedName function="false" hidden="false" name="IQ_EPS_SBC_GW_GUIDANCE" vbProcedure="false">"c4381"</definedName>
    <definedName function="false" hidden="false" name="IQ_EPS_SBC_GW_HIGH_EST" vbProcedure="false">"c4382"</definedName>
    <definedName function="false" hidden="false" name="IQ_EPS_SBC_GW_HIGH_GUIDANCE" vbProcedure="false">"c4189"</definedName>
    <definedName function="false" hidden="false" name="IQ_EPS_SBC_GW_LOW_EST" vbProcedure="false">"c4383"</definedName>
    <definedName function="false" hidden="false" name="IQ_EPS_SBC_GW_LOW_GUIDANCE" vbProcedure="false">"c4229"</definedName>
    <definedName function="false" hidden="false" name="IQ_EPS_SBC_GW_MEDIAN_EST" vbProcedure="false">"c4384"</definedName>
    <definedName function="false" hidden="false" name="IQ_EPS_SBC_GW_NUM_EST" vbProcedure="false">"c4385"</definedName>
    <definedName function="false" hidden="false" name="IQ_EPS_SBC_GW_STDDEV_EST" vbProcedure="false">"c4386"</definedName>
    <definedName function="false" hidden="false" name="IQ_EPS_SBC_HIGH_EST" vbProcedure="false">"c4388"</definedName>
    <definedName function="false" hidden="false" name="IQ_EPS_SBC_HIGH_GUIDANCE" vbProcedure="false">"c4188"</definedName>
    <definedName function="false" hidden="false" name="IQ_EPS_SBC_LOW_EST" vbProcedure="false">"c4389"</definedName>
    <definedName function="false" hidden="false" name="IQ_EPS_SBC_LOW_GUIDANCE" vbProcedure="false">"c4228"</definedName>
    <definedName function="false" hidden="false" name="IQ_EPS_SBC_MEDIAN_EST" vbProcedure="false">"c4390"</definedName>
    <definedName function="false" hidden="false" name="IQ_EPS_SBC_NUM_EST" vbProcedure="false">"c4391"</definedName>
    <definedName function="false" hidden="false" name="IQ_EPS_SBC_STDDEV_EST" vbProcedure="false">"c4392"</definedName>
    <definedName function="false" hidden="false" name="IQ_EPS_STDDEV_EST" vbProcedure="false">"c403"</definedName>
    <definedName function="false" hidden="false" name="IQ_EPS_STDDEV_EST_REUT" vbProcedure="false">"c5452"</definedName>
    <definedName function="false" hidden="false" name="IQ_EQUITY_AFFIL" vbProcedure="false">"c1451"</definedName>
    <definedName function="false" hidden="false" name="IQ_EQUITY_CAPITAL_ASSETS_FDIC" vbProcedure="false">"c6744"</definedName>
    <definedName function="false" hidden="false" name="IQ_EQUITY_FDIC" vbProcedure="false">"c6353"</definedName>
    <definedName function="false" hidden="false" name="IQ_EQUITY_METHOD" vbProcedure="false">"c404"</definedName>
    <definedName function="false" hidden="false" name="IQ_EQUITY_SECURITIES_FDIC" vbProcedure="false">"c6304"</definedName>
    <definedName function="false" hidden="false" name="IQ_EQUITY_SECURITY_EXPOSURES_FDIC" vbProcedure="false">"c6664"</definedName>
    <definedName function="false" hidden="false" name="IQ_EQV_OVER_BV" vbProcedure="false">"c1596"</definedName>
    <definedName function="false" hidden="false" name="IQ_EQV_OVER_LTM_PRETAX_INC" vbProcedure="false">"c1390"</definedName>
    <definedName function="false" hidden="false" name="IQ_ESOP_DEBT" vbProcedure="false">"c1597"</definedName>
    <definedName function="false" hidden="false" name="IQ_ESTIMATED_ASSESSABLE_DEPOSITS_FDIC" vbProcedure="false">"c6490"</definedName>
    <definedName function="false" hidden="false" name="IQ_ESTIMATED_INSURED_DEPOSITS_FDIC" vbProcedure="false">"c6491"</definedName>
    <definedName function="false" hidden="false" name="IQ_EST_ACT_BV" vbProcedure="false">"c5630"</definedName>
    <definedName function="false" hidden="false" name="IQ_EST_ACT_BV_SHARE" vbProcedure="false">"c3549"</definedName>
    <definedName function="false" hidden="false" name="IQ_EST_ACT_BV_SHARE_REUT" vbProcedure="false">"c5445"</definedName>
    <definedName function="false" hidden="false" name="IQ_EST_ACT_CAPEX" vbProcedure="false">"c3546"</definedName>
    <definedName function="false" hidden="false" name="IQ_EST_ACT_CAPEX_REUT" vbProcedure="false">"c3975"</definedName>
    <definedName function="false" hidden="false" name="IQ_EST_ACT_CASH_EPS" vbProcedure="false">"c5637"</definedName>
    <definedName function="false" hidden="false" name="IQ_EST_ACT_CASH_FLOW" vbProcedure="false">"c4394"</definedName>
    <definedName function="false" hidden="false" name="IQ_EST_ACT_CASH_OPER" vbProcedure="false">"c4395"</definedName>
    <definedName function="false" hidden="false" name="IQ_EST_ACT_CFPS" vbProcedure="false">"c1673"</definedName>
    <definedName function="false" hidden="false" name="IQ_EST_ACT_CFPS_REUT" vbProcedure="false">"c3850"</definedName>
    <definedName function="false" hidden="false" name="IQ_EST_ACT_DISTRIBUTABLE_CASH" vbProcedure="false">"c4396"</definedName>
    <definedName function="false" hidden="false" name="IQ_EST_ACT_DISTRIBUTABLE_CASH_SHARE" vbProcedure="false">"c4397"</definedName>
    <definedName function="false" hidden="false" name="IQ_EST_ACT_DPS" vbProcedure="false">"c1680"</definedName>
    <definedName function="false" hidden="false" name="IQ_EST_ACT_DPS_REUT" vbProcedure="false">"c3857"</definedName>
    <definedName function="false" hidden="false" name="IQ_EST_ACT_EBIT" vbProcedure="false">"c1687"</definedName>
    <definedName function="false" hidden="false" name="IQ_EST_ACT_EBITDA" vbProcedure="false">"c1664"</definedName>
    <definedName function="false" hidden="false" name="IQ_EST_ACT_EBITDA_REUT" vbProcedure="false">"c3836"</definedName>
    <definedName function="false" hidden="false" name="IQ_EST_ACT_EBITDA_SBC" vbProcedure="false">"c4401"</definedName>
    <definedName function="false" hidden="false" name="IQ_EST_ACT_EBIT_GW" vbProcedure="false">"c4398"</definedName>
    <definedName function="false" hidden="false" name="IQ_EST_ACT_EBIT_REUT" vbProcedure="false">"c5339"</definedName>
    <definedName function="false" hidden="false" name="IQ_EST_ACT_EBIT_SBC" vbProcedure="false">"c4399"</definedName>
    <definedName function="false" hidden="false" name="IQ_EST_ACT_EBIT_SBC_GW" vbProcedure="false">"c4400"</definedName>
    <definedName function="false" hidden="false" name="IQ_EST_ACT_EBT_SBC" vbProcedure="false">"c4402"</definedName>
    <definedName function="false" hidden="false" name="IQ_EST_ACT_EBT_SBC_GW" vbProcedure="false">"c4403"</definedName>
    <definedName function="false" hidden="false" name="IQ_EST_ACT_EPS" vbProcedure="false">"c1648"</definedName>
    <definedName function="false" hidden="false" name="IQ_EST_ACT_EPS_GW" vbProcedure="false">"c1743"</definedName>
    <definedName function="false" hidden="false" name="IQ_EST_ACT_EPS_GW_REUT" vbProcedure="false">"c5395"</definedName>
    <definedName function="false" hidden="false" name="IQ_EST_ACT_EPS_NORM" vbProcedure="false">"c2232"</definedName>
    <definedName function="false" hidden="false" name="IQ_EST_ACT_EPS_NORM_REUT" vbProcedure="false">"c5332"</definedName>
    <definedName function="false" hidden="false" name="IQ_EST_ACT_EPS_REPORTED" vbProcedure="false">"c1750"</definedName>
    <definedName function="false" hidden="false" name="IQ_EST_ACT_EPS_REPORTED_REUT" vbProcedure="false">"c5402"</definedName>
    <definedName function="false" hidden="false" name="IQ_EST_ACT_EPS_REUT" vbProcedure="false">"c5457"</definedName>
    <definedName function="false" hidden="false" name="IQ_EST_ACT_EPS_SBC" vbProcedure="false">"c4404"</definedName>
    <definedName function="false" hidden="false" name="IQ_EST_ACT_EPS_SBC_GW" vbProcedure="false">"c4405"</definedName>
    <definedName function="false" hidden="false" name="IQ_EST_ACT_FFO" vbProcedure="false">"c1666"</definedName>
    <definedName function="false" hidden="false" name="IQ_EST_ACT_FFO_ADJ" vbProcedure="false">"c4406"</definedName>
    <definedName function="false" hidden="false" name="IQ_EST_ACT_FFO_REUT" vbProcedure="false">"c3843"</definedName>
    <definedName function="false" hidden="false" name="IQ_EST_ACT_FFO_SHARE" vbProcedure="false">"c4407"</definedName>
    <definedName function="false" hidden="false" name="IQ_EST_ACT_GROSS_MARGIN" vbProcedure="false">"c5553"</definedName>
    <definedName function="false" hidden="false" name="IQ_EST_ACT_MAINT_CAPEX" vbProcedure="false">"c4408"</definedName>
    <definedName function="false" hidden="false" name="IQ_EST_ACT_NAV" vbProcedure="false">"c1757"</definedName>
    <definedName function="false" hidden="false" name="IQ_EST_ACT_NAV_SHARE" vbProcedure="false">"c5608"</definedName>
    <definedName function="false" hidden="false" name="IQ_EST_ACT_NAV_SHARE_REUT" vbProcedure="false">"c5616"</definedName>
    <definedName function="false" hidden="false" name="IQ_EST_ACT_NET_DEBT" vbProcedure="false">"c3545"</definedName>
    <definedName function="false" hidden="false" name="IQ_EST_ACT_NET_DEBT_REUT" vbProcedure="false">"c5446"</definedName>
    <definedName function="false" hidden="false" name="IQ_EST_ACT_NI" vbProcedure="false">"c1722"</definedName>
    <definedName function="false" hidden="false" name="IQ_EST_ACT_NI_GW" vbProcedure="false">"c1729"</definedName>
    <definedName function="false" hidden="false" name="IQ_EST_ACT_NI_GW_REUT" vbProcedure="false">"c5381"</definedName>
    <definedName function="false" hidden="false" name="IQ_EST_ACT_NI_REPORTED" vbProcedure="false">"c1736"</definedName>
    <definedName function="false" hidden="false" name="IQ_EST_ACT_NI_REPORTED_REUT" vbProcedure="false">"c5388"</definedName>
    <definedName function="false" hidden="false" name="IQ_EST_ACT_NI_REUT" vbProcedure="false">"c5374"</definedName>
    <definedName function="false" hidden="false" name="IQ_EST_ACT_NI_SBC" vbProcedure="false">"c4409"</definedName>
    <definedName function="false" hidden="false" name="IQ_EST_ACT_NI_SBC_GW" vbProcedure="false">"c4410"</definedName>
    <definedName function="false" hidden="false" name="IQ_EST_ACT_OPER_INC" vbProcedure="false">"c1694"</definedName>
    <definedName function="false" hidden="false" name="IQ_EST_ACT_OPER_INC_REUT" vbProcedure="false">"c5346"</definedName>
    <definedName function="false" hidden="false" name="IQ_EST_ACT_PRETAX_GW_INC" vbProcedure="false">"c1708"</definedName>
    <definedName function="false" hidden="false" name="IQ_EST_ACT_PRETAX_GW_INC_REUT" vbProcedure="false">"c5360"</definedName>
    <definedName function="false" hidden="false" name="IQ_EST_ACT_PRETAX_INC" vbProcedure="false">"c1701"</definedName>
    <definedName function="false" hidden="false" name="IQ_EST_ACT_PRETAX_INC_REUT" vbProcedure="false">"c5353"</definedName>
    <definedName function="false" hidden="false" name="IQ_EST_ACT_PRETAX_REPORT_INC" vbProcedure="false">"c1715"</definedName>
    <definedName function="false" hidden="false" name="IQ_EST_ACT_PRETAX_REPORT_INC_REUT" vbProcedure="false">"c5367"</definedName>
    <definedName function="false" hidden="false" name="IQ_EST_ACT_RECURRING_PROFIT" vbProcedure="false">"c4411"</definedName>
    <definedName function="false" hidden="false" name="IQ_EST_ACT_RECURRING_PROFIT_SHARE" vbProcedure="false">"c4412"</definedName>
    <definedName function="false" hidden="false" name="IQ_EST_ACT_RETURN_ASSETS" vbProcedure="false">"c3547"</definedName>
    <definedName function="false" hidden="false" name="IQ_EST_ACT_RETURN_ASSETS_REUT" vbProcedure="false">"c3996"</definedName>
    <definedName function="false" hidden="false" name="IQ_EST_ACT_RETURN_EQUITY" vbProcedure="false">"c3548"</definedName>
    <definedName function="false" hidden="false" name="IQ_EST_ACT_RETURN_EQUITY_REUT" vbProcedure="false">"c3989"</definedName>
    <definedName function="false" hidden="false" name="IQ_EST_ACT_REV" vbProcedure="false">"c2113"</definedName>
    <definedName function="false" hidden="false" name="IQ_EST_ACT_REV_REUT" vbProcedure="false">"c3835"</definedName>
    <definedName function="false" hidden="false" name="IQ_EST_BV_SHARE_DIFF" vbProcedure="false">"c4147"</definedName>
    <definedName function="false" hidden="false" name="IQ_EST_BV_SHARE_SURPRISE_PERCENT" vbProcedure="false">"c4148"</definedName>
    <definedName function="false" hidden="false" name="IQ_EST_CAPEX_DIFF" vbProcedure="false">"c4149"</definedName>
    <definedName function="false" hidden="false" name="IQ_EST_CAPEX_GROWTH_1YR" vbProcedure="false">"c3588"</definedName>
    <definedName function="false" hidden="false" name="IQ_EST_CAPEX_GROWTH_1YR_REUT" vbProcedure="false">"c5447"</definedName>
    <definedName function="false" hidden="false" name="IQ_EST_CAPEX_GROWTH_2YR" vbProcedure="false">"c3589"</definedName>
    <definedName function="false" hidden="false" name="IQ_EST_CAPEX_GROWTH_2YR_REUT" vbProcedure="false">"c5448"</definedName>
    <definedName function="false" hidden="false" name="IQ_EST_CAPEX_GROWTH_Q_1YR" vbProcedure="false">"c3590"</definedName>
    <definedName function="false" hidden="false" name="IQ_EST_CAPEX_GROWTH_Q_1YR_REUT" vbProcedure="false">"c5449"</definedName>
    <definedName function="false" hidden="false" name="IQ_EST_CAPEX_SEQ_GROWTH_Q" vbProcedure="false">"c3591"</definedName>
    <definedName function="false" hidden="false" name="IQ_EST_CAPEX_SEQ_GROWTH_Q_REUT" vbProcedure="false">"c5450"</definedName>
    <definedName function="false" hidden="false" name="IQ_EST_CAPEX_SURPRISE_PERCENT" vbProcedure="false">"c4151"</definedName>
    <definedName function="false" hidden="false" name="IQ_EST_CASH_FLOW_DIFF" vbProcedure="false">"c4152"</definedName>
    <definedName function="false" hidden="false" name="IQ_EST_CASH_FLOW_SURPRISE_PERCENT" vbProcedure="false">"c4161"</definedName>
    <definedName function="false" hidden="false" name="IQ_EST_CASH_OPER_DIFF" vbProcedure="false">"c4162"</definedName>
    <definedName function="false" hidden="false" name="IQ_EST_CASH_OPER_SURPRISE_PERCENT" vbProcedure="false">"c4248"</definedName>
    <definedName function="false" hidden="false" name="IQ_EST_CFPS_DIFF" vbProcedure="false">"c1871"</definedName>
    <definedName function="false" hidden="false" name="IQ_EST_CFPS_DIFF_REUT" vbProcedure="false">"c3892"</definedName>
    <definedName function="false" hidden="false" name="IQ_EST_CFPS_GROWTH_1YR" vbProcedure="false">"c1774"</definedName>
    <definedName function="false" hidden="false" name="IQ_EST_CFPS_GROWTH_1YR_REUT" vbProcedure="false">"c3878"</definedName>
    <definedName function="false" hidden="false" name="IQ_EST_CFPS_GROWTH_2YR" vbProcedure="false">"c1775"</definedName>
    <definedName function="false" hidden="false" name="IQ_EST_CFPS_GROWTH_2YR_REUT" vbProcedure="false">"c3879"</definedName>
    <definedName function="false" hidden="false" name="IQ_EST_CFPS_GROWTH_Q_1YR" vbProcedure="false">"c1776"</definedName>
    <definedName function="false" hidden="false" name="IQ_EST_CFPS_GROWTH_Q_1YR_REUT" vbProcedure="false">"c3880"</definedName>
    <definedName function="false" hidden="false" name="IQ_EST_CFPS_SEQ_GROWTH_Q" vbProcedure="false">"c1777"</definedName>
    <definedName function="false" hidden="false" name="IQ_EST_CFPS_SEQ_GROWTH_Q_REUT" vbProcedure="false">"c3881"</definedName>
    <definedName function="false" hidden="false" name="IQ_EST_CFPS_SURPRISE_PERCENT" vbProcedure="false">"c1872"</definedName>
    <definedName function="false" hidden="false" name="IQ_EST_CFPS_SURPRISE_PERCENT_REUT" vbProcedure="false">"c3893"</definedName>
    <definedName function="false" hidden="false" name="IQ_EST_CURRENCY" vbProcedure="false">"c2140"</definedName>
    <definedName function="false" hidden="false" name="IQ_EST_CURRENCY_REUT" vbProcedure="false">"c5437"</definedName>
    <definedName function="false" hidden="false" name="IQ_EST_DATE" vbProcedure="false">"c1634"</definedName>
    <definedName function="false" hidden="false" name="IQ_EST_DATE_REUT" vbProcedure="false">"c5438"</definedName>
    <definedName function="false" hidden="false" name="IQ_EST_DISTRIBUTABLE_CASH_DIFF" vbProcedure="false">"c4276"</definedName>
    <definedName function="false" hidden="false" name="IQ_EST_DISTRIBUTABLE_CASH_GROWTH_1YR" vbProcedure="false">"c4413"</definedName>
    <definedName function="false" hidden="false" name="IQ_EST_DISTRIBUTABLE_CASH_GROWTH_2YR" vbProcedure="false">"c4414"</definedName>
    <definedName function="false" hidden="false" name="IQ_EST_DISTRIBUTABLE_CASH_GROWTH_Q_1YR" vbProcedure="false">"c4415"</definedName>
    <definedName function="false" hidden="false" name="IQ_EST_DISTRIBUTABLE_CASH_SEQ_GROWTH_Q" vbProcedure="false">"c4416"</definedName>
    <definedName function="false" hidden="false" name="IQ_EST_DISTRIBUTABLE_CASH_SHARE_DIFF" vbProcedure="false">"c4284"</definedName>
    <definedName function="false" hidden="false" name="IQ_EST_DISTRIBUTABLE_CASH_SHARE_GROWTH_1YR" vbProcedure="false">"c4417"</definedName>
    <definedName function="false" hidden="false" name="IQ_EST_DISTRIBUTABLE_CASH_SHARE_GROWTH_2YR" vbProcedure="false">"c4418"</definedName>
    <definedName function="false" hidden="false" name="IQ_EST_DISTRIBUTABLE_CASH_SHARE_GROWTH_Q_1YR" vbProcedure="false">"c4419"</definedName>
    <definedName function="false" hidden="false" name="IQ_EST_DISTRIBUTABLE_CASH_SHARE_SEQ_GROWTH_Q" vbProcedure="false">"c4420"</definedName>
    <definedName function="false" hidden="false" name="IQ_EST_DISTRIBUTABLE_CASH_SHARE_SURPRISE_PERCENT" vbProcedure="false">"c4293"</definedName>
    <definedName function="false" hidden="false" name="IQ_EST_DISTRIBUTABLE_CASH_SURPRISE_PERCENT" vbProcedure="false">"c4295"</definedName>
    <definedName function="false" hidden="false" name="IQ_EST_DPS_DIFF" vbProcedure="false">"c1873"</definedName>
    <definedName function="false" hidden="false" name="IQ_EST_DPS_DIFF_REUT" vbProcedure="false">"c3894"</definedName>
    <definedName function="false" hidden="false" name="IQ_EST_DPS_GROWTH_1YR" vbProcedure="false">"c1778"</definedName>
    <definedName function="false" hidden="false" name="IQ_EST_DPS_GROWTH_1YR_REUT" vbProcedure="false">"c3882"</definedName>
    <definedName function="false" hidden="false" name="IQ_EST_DPS_GROWTH_2YR" vbProcedure="false">"c1779"</definedName>
    <definedName function="false" hidden="false" name="IQ_EST_DPS_GROWTH_2YR_REUT" vbProcedure="false">"c3883"</definedName>
    <definedName function="false" hidden="false" name="IQ_EST_DPS_GROWTH_Q_1YR" vbProcedure="false">"c1780"</definedName>
    <definedName function="false" hidden="false" name="IQ_EST_DPS_GROWTH_Q_1YR_REUT" vbProcedure="false">"c3884"</definedName>
    <definedName function="false" hidden="false" name="IQ_EST_DPS_SEQ_GROWTH_Q" vbProcedure="false">"c1781"</definedName>
    <definedName function="false" hidden="false" name="IQ_EST_DPS_SEQ_GROWTH_Q_REUT" vbProcedure="false">"c3885"</definedName>
    <definedName function="false" hidden="false" name="IQ_EST_DPS_SURPRISE_PERCENT" vbProcedure="false">"c1874"</definedName>
    <definedName function="false" hidden="false" name="IQ_EST_DPS_SURPRISE_PERCENT_REUT" vbProcedure="false">"c3895"</definedName>
    <definedName function="false" hidden="false" name="IQ_EST_EBITDA_DIFF" vbProcedure="false">"c1867"</definedName>
    <definedName function="false" hidden="false" name="IQ_EST_EBITDA_DIFF_REUT" vbProcedure="false">"c3888"</definedName>
    <definedName function="false" hidden="false" name="IQ_EST_EBITDA_GROWTH_1YR" vbProcedure="false">"c1766"</definedName>
    <definedName function="false" hidden="false" name="IQ_EST_EBITDA_GROWTH_1YR_REUT" vbProcedure="false">"c3864"</definedName>
    <definedName function="false" hidden="false" name="IQ_EST_EBITDA_GROWTH_2YR" vbProcedure="false">"c1767"</definedName>
    <definedName function="false" hidden="false" name="IQ_EST_EBITDA_GROWTH_2YR_REUT" vbProcedure="false">"c3865"</definedName>
    <definedName function="false" hidden="false" name="IQ_EST_EBITDA_GROWTH_Q_1YR" vbProcedure="false">"c1768"</definedName>
    <definedName function="false" hidden="false" name="IQ_EST_EBITDA_GROWTH_Q_1YR_REUT" vbProcedure="false">"c3866"</definedName>
    <definedName function="false" hidden="false" name="IQ_EST_EBITDA_SBC_DIFF" vbProcedure="false">"c4335"</definedName>
    <definedName function="false" hidden="false" name="IQ_EST_EBITDA_SBC_SURPRISE_PERCENT" vbProcedure="false">"c4344"</definedName>
    <definedName function="false" hidden="false" name="IQ_EST_EBITDA_SEQ_GROWTH_Q" vbProcedure="false">"c1769"</definedName>
    <definedName function="false" hidden="false" name="IQ_EST_EBITDA_SEQ_GROWTH_Q_REUT" vbProcedure="false">"c3867"</definedName>
    <definedName function="false" hidden="false" name="IQ_EST_EBITDA_SURPRISE_PERCENT" vbProcedure="false">"c1868"</definedName>
    <definedName function="false" hidden="false" name="IQ_EST_EBITDA_SURPRISE_PERCENT_REUT" vbProcedure="false">"c3889"</definedName>
    <definedName function="false" hidden="false" name="IQ_EST_EBIT_DIFF" vbProcedure="false">"c1875"</definedName>
    <definedName function="false" hidden="false" name="IQ_EST_EBIT_DIFF_REUT" vbProcedure="false">"c5413"</definedName>
    <definedName function="false" hidden="false" name="IQ_EST_EBIT_GW_DIFF" vbProcedure="false">"c4304"</definedName>
    <definedName function="false" hidden="false" name="IQ_EST_EBIT_GW_SURPRISE_PERCENT" vbProcedure="false">"c4313"</definedName>
    <definedName function="false" hidden="false" name="IQ_EST_EBIT_SBC_DIFF" vbProcedure="false">"c4314"</definedName>
    <definedName function="false" hidden="false" name="IQ_EST_EBIT_SBC_GW_DIFF" vbProcedure="false">"c4318"</definedName>
    <definedName function="false" hidden="false" name="IQ_EST_EBIT_SBC_GW_SURPRISE_PERCENT" vbProcedure="false">"c4327"</definedName>
    <definedName function="false" hidden="false" name="IQ_EST_EBIT_SBC_SURPRISE_PERCENT" vbProcedure="false">"c4333"</definedName>
    <definedName function="false" hidden="false" name="IQ_EST_EBIT_SURPRISE_PERCENT" vbProcedure="false">"c1876"</definedName>
    <definedName function="false" hidden="false" name="IQ_EST_EBIT_SURPRISE_PERCENT_REUT" vbProcedure="false">"c5414"</definedName>
    <definedName function="false" hidden="false" name="IQ_EST_EBT_SBC_DIFF" vbProcedure="false">"c4348"</definedName>
    <definedName function="false" hidden="false" name="IQ_EST_EBT_SBC_GW_DIFF" vbProcedure="false">"c4352"</definedName>
    <definedName function="false" hidden="false" name="IQ_EST_EBT_SBC_GW_SURPRISE_PERCENT" vbProcedure="false">"c4361"</definedName>
    <definedName function="false" hidden="false" name="IQ_EST_EBT_SBC_SURPRISE_PERCENT" vbProcedure="false">"c4367"</definedName>
    <definedName function="false" hidden="false" name="IQ_EST_EPS_DIFF" vbProcedure="false">"c1864"</definedName>
    <definedName function="false" hidden="false" name="IQ_EST_EPS_DIFF_REUT" vbProcedure="false">"c5458"</definedName>
    <definedName function="false" hidden="false" name="IQ_EST_EPS_GROWTH_1YR" vbProcedure="false">"c1636"</definedName>
    <definedName function="false" hidden="false" name="IQ_EST_EPS_GROWTH_1YR_REUT" vbProcedure="false">"c3646"</definedName>
    <definedName function="false" hidden="false" name="IQ_EST_EPS_GROWTH_2YR" vbProcedure="false">"c1637"</definedName>
    <definedName function="false" hidden="false" name="IQ_EST_EPS_GROWTH_2YR_REUT" vbProcedure="false">"c3858"</definedName>
    <definedName function="false" hidden="false" name="IQ_EST_EPS_GROWTH_5YR" vbProcedure="false">"c1655"</definedName>
    <definedName function="false" hidden="false" name="IQ_EST_EPS_GROWTH_5YR_BOTTOM_UP" vbProcedure="false">"c5487"</definedName>
    <definedName function="false" hidden="false" name="IQ_EST_EPS_GROWTH_5YR_BOTTOM_UP_REUT" vbProcedure="false">"c5495"</definedName>
    <definedName function="false" hidden="false" name="IQ_EST_EPS_GROWTH_5YR_HIGH" vbProcedure="false">"c1657"</definedName>
    <definedName function="false" hidden="false" name="IQ_EST_EPS_GROWTH_5YR_HIGH_REUT" vbProcedure="false">"c5322"</definedName>
    <definedName function="false" hidden="false" name="IQ_EST_EPS_GROWTH_5YR_LOW" vbProcedure="false">"c1658"</definedName>
    <definedName function="false" hidden="false" name="IQ_EST_EPS_GROWTH_5YR_LOW_REUT" vbProcedure="false">"c5323"</definedName>
    <definedName function="false" hidden="false" name="IQ_EST_EPS_GROWTH_5YR_MEDIAN" vbProcedure="false">"c1656"</definedName>
    <definedName function="false" hidden="false" name="IQ_EST_EPS_GROWTH_5YR_MEDIAN_REUT" vbProcedure="false">"c5321"</definedName>
    <definedName function="false" hidden="false" name="IQ_EST_EPS_GROWTH_5YR_NUM" vbProcedure="false">"c1659"</definedName>
    <definedName function="false" hidden="false" name="IQ_EST_EPS_GROWTH_5YR_NUM_REUT" vbProcedure="false">"c5324"</definedName>
    <definedName function="false" hidden="false" name="IQ_EST_EPS_GROWTH_5YR_REUT" vbProcedure="false">"c3633"</definedName>
    <definedName function="false" hidden="false" name="IQ_EST_EPS_GROWTH_5YR_STDDEV" vbProcedure="false">"c1660"</definedName>
    <definedName function="false" hidden="false" name="IQ_EST_EPS_GROWTH_5YR_STDDEV_REUT" vbProcedure="false">"c5325"</definedName>
    <definedName function="false" hidden="false" name="IQ_EST_EPS_GROWTH_Q_1YR" vbProcedure="false">"c1641"</definedName>
    <definedName function="false" hidden="false" name="IQ_EST_EPS_GROWTH_Q_1YR_REUT" vbProcedure="false">"c5410"</definedName>
    <definedName function="false" hidden="false" name="IQ_EST_EPS_GW_DIFF" vbProcedure="false">"c1891"</definedName>
    <definedName function="false" hidden="false" name="IQ_EST_EPS_GW_DIFF_REUT" vbProcedure="false">"c5429"</definedName>
    <definedName function="false" hidden="false" name="IQ_EST_EPS_GW_SURPRISE_PERCENT" vbProcedure="false">"c1892"</definedName>
    <definedName function="false" hidden="false" name="IQ_EST_EPS_GW_SURPRISE_PERCENT_REUT" vbProcedure="false">"c5430"</definedName>
    <definedName function="false" hidden="false" name="IQ_EST_EPS_NORM_DIFF" vbProcedure="false">"c2247"</definedName>
    <definedName function="false" hidden="false" name="IQ_EST_EPS_NORM_DIFF_REUT" vbProcedure="false">"c5411"</definedName>
    <definedName function="false" hidden="false" name="IQ_EST_EPS_NORM_SURPRISE_PERCENT" vbProcedure="false">"c2248"</definedName>
    <definedName function="false" hidden="false" name="IQ_EST_EPS_NORM_SURPRISE_PERCENT_REUT" vbProcedure="false">"c5412"</definedName>
    <definedName function="false" hidden="false" name="IQ_EST_EPS_REPORT_DIFF" vbProcedure="false">"c1893"</definedName>
    <definedName function="false" hidden="false" name="IQ_EST_EPS_REPORT_DIFF_REUT" vbProcedure="false">"c5431"</definedName>
    <definedName function="false" hidden="false" name="IQ_EST_EPS_REPORT_SURPRISE_PERCENT" vbProcedure="false">"c1894"</definedName>
    <definedName function="false" hidden="false" name="IQ_EST_EPS_REPORT_SURPRISE_PERCENT_REUT" vbProcedure="false">"c5432"</definedName>
    <definedName function="false" hidden="false" name="IQ_EST_EPS_SBC_DIFF" vbProcedure="false">"c4374"</definedName>
    <definedName function="false" hidden="false" name="IQ_EST_EPS_SBC_GW_DIFF" vbProcedure="false">"c4378"</definedName>
    <definedName function="false" hidden="false" name="IQ_EST_EPS_SBC_GW_SURPRISE_PERCENT" vbProcedure="false">"c4387"</definedName>
    <definedName function="false" hidden="false" name="IQ_EST_EPS_SBC_SURPRISE_PERCENT" vbProcedure="false">"c4393"</definedName>
    <definedName function="false" hidden="false" name="IQ_EST_EPS_SEQ_GROWTH_Q" vbProcedure="false">"c1764"</definedName>
    <definedName function="false" hidden="false" name="IQ_EST_EPS_SEQ_GROWTH_Q_REUT" vbProcedure="false">"c3859"</definedName>
    <definedName function="false" hidden="false" name="IQ_EST_EPS_SURPRISE" vbProcedure="false">"c1635"</definedName>
    <definedName function="false" hidden="false" name="IQ_EST_EPS_SURPRISE_PERCENT" vbProcedure="false">"c1635"</definedName>
    <definedName function="false" hidden="false" name="IQ_EST_EPS_SURPRISE_PERCENT_REUT" vbProcedure="false">"c5459"</definedName>
    <definedName function="false" hidden="false" name="IQ_EST_FFO_ADJ_DIFF" vbProcedure="false">"c4433"</definedName>
    <definedName function="false" hidden="false" name="IQ_EST_FFO_ADJ_GROWTH_1YR" vbProcedure="false">"c4421"</definedName>
    <definedName function="false" hidden="false" name="IQ_EST_FFO_ADJ_GROWTH_2YR" vbProcedure="false">"c4422"</definedName>
    <definedName function="false" hidden="false" name="IQ_EST_FFO_ADJ_GROWTH_Q_1YR" vbProcedure="false">"c4423"</definedName>
    <definedName function="false" hidden="false" name="IQ_EST_FFO_ADJ_SEQ_GROWTH_Q" vbProcedure="false">"c4424"</definedName>
    <definedName function="false" hidden="false" name="IQ_EST_FFO_ADJ_SURPRISE_PERCENT" vbProcedure="false">"c4442"</definedName>
    <definedName function="false" hidden="false" name="IQ_EST_FFO_DIFF" vbProcedure="false">"c1869"</definedName>
    <definedName function="false" hidden="false" name="IQ_EST_FFO_DIFF_REUT" vbProcedure="false">"c3890"</definedName>
    <definedName function="false" hidden="false" name="IQ_EST_FFO_GROWTH_1YR" vbProcedure="false">"c1770"</definedName>
    <definedName function="false" hidden="false" name="IQ_EST_FFO_GROWTH_1YR_REUT" vbProcedure="false">"c3874"</definedName>
    <definedName function="false" hidden="false" name="IQ_EST_FFO_GROWTH_2YR" vbProcedure="false">"c1771"</definedName>
    <definedName function="false" hidden="false" name="IQ_EST_FFO_GROWTH_2YR_REUT" vbProcedure="false">"c3875"</definedName>
    <definedName function="false" hidden="false" name="IQ_EST_FFO_GROWTH_Q_1YR" vbProcedure="false">"c1772"</definedName>
    <definedName function="false" hidden="false" name="IQ_EST_FFO_GROWTH_Q_1YR_REUT" vbProcedure="false">"c3876"</definedName>
    <definedName function="false" hidden="false" name="IQ_EST_FFO_SEQ_GROWTH_Q" vbProcedure="false">"c1773"</definedName>
    <definedName function="false" hidden="false" name="IQ_EST_FFO_SEQ_GROWTH_Q_REUT" vbProcedure="false">"c3877"</definedName>
    <definedName function="false" hidden="false" name="IQ_EST_FFO_SHARE_DIFF" vbProcedure="false">"c4444"</definedName>
    <definedName function="false" hidden="false" name="IQ_EST_FFO_SHARE_GROWTH_1YR" vbProcedure="false">"c4425"</definedName>
    <definedName function="false" hidden="false" name="IQ_EST_FFO_SHARE_GROWTH_2YR" vbProcedure="false">"c4426"</definedName>
    <definedName function="false" hidden="false" name="IQ_EST_FFO_SHARE_GROWTH_Q_1YR" vbProcedure="false">"c4427"</definedName>
    <definedName function="false" hidden="false" name="IQ_EST_FFO_SHARE_SEQ_GROWTH_Q" vbProcedure="false">"c4428"</definedName>
    <definedName function="false" hidden="false" name="IQ_EST_FFO_SHARE_SURPRISE_PERCENT" vbProcedure="false">"c4453"</definedName>
    <definedName function="false" hidden="false" name="IQ_EST_FFO_SURPRISE_PERCENT" vbProcedure="false">"c1870"</definedName>
    <definedName function="false" hidden="false" name="IQ_EST_FFO_SURPRISE_PERCENT_REUT" vbProcedure="false">"c3891"</definedName>
    <definedName function="false" hidden="false" name="IQ_EST_FOOTNOTE" vbProcedure="false">"c4540"</definedName>
    <definedName function="false" hidden="false" name="IQ_EST_FOOTNOTE_REUT" vbProcedure="false">"c5478"</definedName>
    <definedName function="false" hidden="false" name="IQ_EST_MAINT_CAPEX_DIFF" vbProcedure="false">"c4456"</definedName>
    <definedName function="false" hidden="false" name="IQ_EST_MAINT_CAPEX_GROWTH_1YR" vbProcedure="false">"c4429"</definedName>
    <definedName function="false" hidden="false" name="IQ_EST_MAINT_CAPEX_GROWTH_2YR" vbProcedure="false">"c4430"</definedName>
    <definedName function="false" hidden="false" name="IQ_EST_MAINT_CAPEX_GROWTH_Q_1YR" vbProcedure="false">"c4431"</definedName>
    <definedName function="false" hidden="false" name="IQ_EST_MAINT_CAPEX_SEQ_GROWTH_Q" vbProcedure="false">"c4432"</definedName>
    <definedName function="false" hidden="false" name="IQ_EST_MAINT_CAPEX_SURPRISE_PERCENT" vbProcedure="false">"c4465"</definedName>
    <definedName function="false" hidden="false" name="IQ_EST_NAV_DIFF" vbProcedure="false">"c1895"</definedName>
    <definedName function="false" hidden="false" name="IQ_EST_NAV_SURPRISE_PERCENT" vbProcedure="false">"c1896"</definedName>
    <definedName function="false" hidden="false" name="IQ_EST_NET_DEBT_DIFF" vbProcedure="false">"c4466"</definedName>
    <definedName function="false" hidden="false" name="IQ_EST_NET_DEBT_SURPRISE_PERCENT" vbProcedure="false">"c4468"</definedName>
    <definedName function="false" hidden="false" name="IQ_EST_NI_DIFF" vbProcedure="false">"c1885"</definedName>
    <definedName function="false" hidden="false" name="IQ_EST_NI_DIFF_REUT" vbProcedure="false">"c5423"</definedName>
    <definedName function="false" hidden="false" name="IQ_EST_NI_GW_DIFF" vbProcedure="false">"c1887"</definedName>
    <definedName function="false" hidden="false" name="IQ_EST_NI_GW_DIFF_REUT" vbProcedure="false">"c5425"</definedName>
    <definedName function="false" hidden="false" name="IQ_EST_NI_GW_SURPRISE_PERCENT" vbProcedure="false">"c1888"</definedName>
    <definedName function="false" hidden="false" name="IQ_EST_NI_GW_SURPRISE_PERCENT_REUT" vbProcedure="false">"c5426"</definedName>
    <definedName function="false" hidden="false" name="IQ_EST_NI_REPORT_DIFF" vbProcedure="false">"c1889"</definedName>
    <definedName function="false" hidden="false" name="IQ_EST_NI_REPORT_DIFF_REUT" vbProcedure="false">"c5427"</definedName>
    <definedName function="false" hidden="false" name="IQ_EST_NI_REPORT_SURPRISE_PERCENT" vbProcedure="false">"c1890"</definedName>
    <definedName function="false" hidden="false" name="IQ_EST_NI_REPORT_SURPRISE_PERCENT_REUT" vbProcedure="false">"c5428"</definedName>
    <definedName function="false" hidden="false" name="IQ_EST_NI_SBC_DIFF" vbProcedure="false">"c4472"</definedName>
    <definedName function="false" hidden="false" name="IQ_EST_NI_SBC_GW_DIFF" vbProcedure="false">"c4476"</definedName>
    <definedName function="false" hidden="false" name="IQ_EST_NI_SBC_GW_SURPRISE_PERCENT" vbProcedure="false">"c4485"</definedName>
    <definedName function="false" hidden="false" name="IQ_EST_NI_SBC_SURPRISE_PERCENT" vbProcedure="false">"c4491"</definedName>
    <definedName function="false" hidden="false" name="IQ_EST_NI_SURPRISE_PERCENT" vbProcedure="false">"c1886"</definedName>
    <definedName function="false" hidden="false" name="IQ_EST_NI_SURPRISE_PERCENT_REUT" vbProcedure="false">"c5424"</definedName>
    <definedName function="false" hidden="false" name="IQ_EST_NUM_BUY" vbProcedure="false">"c1759"</definedName>
    <definedName function="false" hidden="false" name="IQ_EST_NUM_BUY_REUT" vbProcedure="false">"c3869"</definedName>
    <definedName function="false" hidden="false" name="IQ_EST_NUM_HOLD" vbProcedure="false">"c1761"</definedName>
    <definedName function="false" hidden="false" name="IQ_EST_NUM_HOLD_REUT" vbProcedure="false">"c3871"</definedName>
    <definedName function="false" hidden="false" name="IQ_EST_NUM_NO_OPINION" vbProcedure="false">"c1758"</definedName>
    <definedName function="false" hidden="false" name="IQ_EST_NUM_NO_OPINION_REUT" vbProcedure="false">"c3868"</definedName>
    <definedName function="false" hidden="false" name="IQ_EST_NUM_OUTPERFORM" vbProcedure="false">"c1760"</definedName>
    <definedName function="false" hidden="false" name="IQ_EST_NUM_OUTPERFORM_REUT" vbProcedure="false">"c3870"</definedName>
    <definedName function="false" hidden="false" name="IQ_EST_NUM_SELL" vbProcedure="false">"c1763"</definedName>
    <definedName function="false" hidden="false" name="IQ_EST_NUM_SELL_REUT" vbProcedure="false">"c3873"</definedName>
    <definedName function="false" hidden="false" name="IQ_EST_NUM_UNDERPERFORM" vbProcedure="false">"c1762"</definedName>
    <definedName function="false" hidden="false" name="IQ_EST_NUM_UNDERPERFORM_REUT" vbProcedure="false">"c3872"</definedName>
    <definedName function="false" hidden="false" name="IQ_EST_OPER_INC_DIFF" vbProcedure="false">"c1877"</definedName>
    <definedName function="false" hidden="false" name="IQ_EST_OPER_INC_DIFF_REUT" vbProcedure="false">"c5415"</definedName>
    <definedName function="false" hidden="false" name="IQ_EST_OPER_INC_SURPRISE_PERCENT" vbProcedure="false">"c1878"</definedName>
    <definedName function="false" hidden="false" name="IQ_EST_OPER_INC_SURPRISE_PERCENT_REUT" vbProcedure="false">"c5416"</definedName>
    <definedName function="false" hidden="false" name="IQ_EST_PRE_TAX_DIFF" vbProcedure="false">"c1879"</definedName>
    <definedName function="false" hidden="false" name="IQ_EST_PRE_TAX_DIFF_REUT" vbProcedure="false">"c5417"</definedName>
    <definedName function="false" hidden="false" name="IQ_EST_PRE_TAX_GW_DIFF" vbProcedure="false">"c1881"</definedName>
    <definedName function="false" hidden="false" name="IQ_EST_PRE_TAX_GW_DIFF_REUT" vbProcedure="false">"c5419"</definedName>
    <definedName function="false" hidden="false" name="IQ_EST_PRE_TAX_GW_SURPRISE_PERCENT" vbProcedure="false">"c1882"</definedName>
    <definedName function="false" hidden="false" name="IQ_EST_PRE_TAX_GW_SURPRISE_PERCENT_REUT" vbProcedure="false">"c5420"</definedName>
    <definedName function="false" hidden="false" name="IQ_EST_PRE_TAX_REPORT_DIFF" vbProcedure="false">"c1883"</definedName>
    <definedName function="false" hidden="false" name="IQ_EST_PRE_TAX_REPORT_DIFF_REUT" vbProcedure="false">"c5421"</definedName>
    <definedName function="false" hidden="false" name="IQ_EST_PRE_TAX_REPORT_SURPRISE_PERCENT" vbProcedure="false">"c1884"</definedName>
    <definedName function="false" hidden="false" name="IQ_EST_PRE_TAX_REPORT_SURPRISE_PERCENT_REUT" vbProcedure="false">"c5422"</definedName>
    <definedName function="false" hidden="false" name="IQ_EST_PRE_TAX_SURPRISE_PERCENT" vbProcedure="false">"c1880"</definedName>
    <definedName function="false" hidden="false" name="IQ_EST_PRE_TAX_SURPRISE_PERCENT_REUT" vbProcedure="false">"c5418"</definedName>
    <definedName function="false" hidden="false" name="IQ_EST_RECURRING_PROFIT_SHARE_DIFF" vbProcedure="false">"c4505"</definedName>
    <definedName function="false" hidden="false" name="IQ_EST_RECURRING_PROFIT_SHARE_SURPRISE_PERCENT" vbProcedure="false">"c4515"</definedName>
    <definedName function="false" hidden="false" name="IQ_EST_REV_DIFF" vbProcedure="false">"c1865"</definedName>
    <definedName function="false" hidden="false" name="IQ_EST_REV_DIFF_REUT" vbProcedure="false">"c3886"</definedName>
    <definedName function="false" hidden="false" name="IQ_EST_REV_GROWTH_1YR" vbProcedure="false">"c1638"</definedName>
    <definedName function="false" hidden="false" name="IQ_EST_REV_GROWTH_1YR_REUT" vbProcedure="false">"c3860"</definedName>
    <definedName function="false" hidden="false" name="IQ_EST_REV_GROWTH_2YR" vbProcedure="false">"c1639"</definedName>
    <definedName function="false" hidden="false" name="IQ_EST_REV_GROWTH_2YR_REUT" vbProcedure="false">"c3861"</definedName>
    <definedName function="false" hidden="false" name="IQ_EST_REV_GROWTH_Q_1YR" vbProcedure="false">"c1640"</definedName>
    <definedName function="false" hidden="false" name="IQ_EST_REV_GROWTH_Q_1YR_REUT" vbProcedure="false">"c3862"</definedName>
    <definedName function="false" hidden="false" name="IQ_EST_REV_SEQ_GROWTH_Q" vbProcedure="false">"c1765"</definedName>
    <definedName function="false" hidden="false" name="IQ_EST_REV_SEQ_GROWTH_Q_REUT" vbProcedure="false">"c3863"</definedName>
    <definedName function="false" hidden="false" name="IQ_EST_REV_SURPRISE_PERCENT" vbProcedure="false">"c1866"</definedName>
    <definedName function="false" hidden="false" name="IQ_EST_REV_SURPRISE_PERCENT_REUT" vbProcedure="false">"c3887"</definedName>
    <definedName function="false" hidden="false" name="IQ_EST_VENDOR" vbProcedure="false">"c5564"</definedName>
    <definedName function="false" hidden="false" name="IQ_EVAL_DATE" vbProcedure="false">"c2180"</definedName>
    <definedName function="false" hidden="false" name="IQ_EV_OVER_EMPLOYEE" vbProcedure="false">"c1428"</definedName>
    <definedName function="false" hidden="false" name="IQ_EV_OVER_LTM_EBIT" vbProcedure="false">"c1426"</definedName>
    <definedName function="false" hidden="false" name="IQ_EV_OVER_LTM_EBITDA" vbProcedure="false">"c1427"</definedName>
    <definedName function="false" hidden="false" name="IQ_EV_OVER_LTM_REVENUE" vbProcedure="false">"c1429"</definedName>
    <definedName function="false" hidden="false" name="IQ_EXCHANGE" vbProcedure="false">"c405"</definedName>
    <definedName function="false" hidden="false" name="IQ_EXCISE_TAXES_EXCL_SALES" vbProcedure="false">"c5515"</definedName>
    <definedName function="false" hidden="false" name="IQ_EXCISE_TAXES_INCL_SALES" vbProcedure="false">"c5514"</definedName>
    <definedName function="false" hidden="false" name="IQ_EXERCISED" vbProcedure="false">"c406"</definedName>
    <definedName function="false" hidden="false" name="IQ_EXERCISE_PRICE" vbProcedure="false">"c1897"</definedName>
    <definedName function="false" hidden="false" name="IQ_EXPLORE_DRILL" vbProcedure="false">"c409"</definedName>
    <definedName function="false" hidden="false" name="IQ_EXPORTS_APR_FC_UNUSED_UNUSED_UNUSED" vbProcedure="false">"c8401"</definedName>
    <definedName function="false" hidden="false" name="IQ_EXPORTS_APR_UNUSED_UNUSED_UNUSED" vbProcedure="false">"c7521"</definedName>
    <definedName function="false" hidden="false" name="IQ_EXPORTS_FC_UNUSED_UNUSED_UNUSED" vbProcedure="false">"c7741"</definedName>
    <definedName function="false" hidden="false" name="IQ_EXPORTS_GOODS_REAL_SAAR_APR_FC_UNUSED_UNUSED_UNUSED" vbProcedure="false">"c8512"</definedName>
    <definedName function="false" hidden="false" name="IQ_EXPORTS_GOODS_REAL_SAAR_APR_UNUSED_UNUSED_UNUSED" vbProcedure="false">"c7632"</definedName>
    <definedName function="false" hidden="false" name="IQ_EXPORTS_GOODS_REAL_SAAR_FC_UNUSED_UNUSED_UNUSED" vbProcedure="false">"c7852"</definedName>
    <definedName function="false" hidden="false" name="IQ_EXPORTS_GOODS_REAL_SAAR_POP_FC_UNUSED_UNUSED_UNUSED" vbProcedure="false">"c8072"</definedName>
    <definedName function="false" hidden="false" name="IQ_EXPORTS_GOODS_REAL_SAAR_POP_UNUSED_UNUSED_UNUSED" vbProcedure="false">"c7192"</definedName>
    <definedName function="false" hidden="false" name="IQ_EXPORTS_GOODS_REAL_SAAR_UNUSED_UNUSED_UNUSED" vbProcedure="false">"c6972"</definedName>
    <definedName function="false" hidden="false" name="IQ_EXPORTS_GOODS_REAL_SAAR_YOY_FC_UNUSED_UNUSED_UNUSED" vbProcedure="false">"c8292"</definedName>
    <definedName function="false" hidden="false" name="IQ_EXPORTS_GOODS_REAL_SAAR_YOY_UNUSED_UNUSED_UNUSED" vbProcedure="false">"c7412"</definedName>
    <definedName function="false" hidden="false" name="IQ_EXPORTS_POP_FC_UNUSED_UNUSED_UNUSED" vbProcedure="false">"c7961"</definedName>
    <definedName function="false" hidden="false" name="IQ_EXPORTS_POP_UNUSED_UNUSED_UNUSED" vbProcedure="false">"c7081"</definedName>
    <definedName function="false" hidden="false" name="IQ_EXPORTS_SERVICES_REAL_SAAR_APR_FC_UNUSED_UNUSED_UNUSED" vbProcedure="false">"c8516"</definedName>
    <definedName function="false" hidden="false" name="IQ_EXPORTS_SERVICES_REAL_SAAR_APR_UNUSED_UNUSED_UNUSED" vbProcedure="false">"c7636"</definedName>
    <definedName function="false" hidden="false" name="IQ_EXPORTS_SERVICES_REAL_SAAR_FC_UNUSED_UNUSED_UNUSED" vbProcedure="false">"c7856"</definedName>
    <definedName function="false" hidden="false" name="IQ_EXPORTS_SERVICES_REAL_SAAR_POP_FC_UNUSED_UNUSED_UNUSED" vbProcedure="false">"c8076"</definedName>
    <definedName function="false" hidden="false" name="IQ_EXPORTS_SERVICES_REAL_SAAR_POP_UNUSED_UNUSED_UNUSED" vbProcedure="false">"c7196"</definedName>
    <definedName function="false" hidden="false" name="IQ_EXPORTS_SERVICES_REAL_SAAR_UNUSED_UNUSED_UNUSED" vbProcedure="false">"c6976"</definedName>
    <definedName function="false" hidden="false" name="IQ_EXPORTS_SERVICES_REAL_SAAR_YOY_FC_UNUSED_UNUSED_UNUSED" vbProcedure="false">"c8296"</definedName>
    <definedName function="false" hidden="false" name="IQ_EXPORTS_SERVICES_REAL_SAAR_YOY_UNUSED_UNUSED_UNUSED" vbProcedure="false">"c7416"</definedName>
    <definedName function="false" hidden="false" name="IQ_EXPORTS_UNUSED_UNUSED_UNUSED" vbProcedure="false">"c6861"</definedName>
    <definedName function="false" hidden="false" name="IQ_EXPORTS_YOY_FC_UNUSED_UNUSED_UNUSED" vbProcedure="false">"c8181"</definedName>
    <definedName function="false" hidden="false" name="IQ_EXPORTS_YOY_UNUSED_UNUSED_UNUSED" vbProcedure="false">"c7301"</definedName>
    <definedName function="false" hidden="false" name="IQ_EXP_RETURN_PENSION_DOMESTIC" vbProcedure="false">"c407"</definedName>
    <definedName function="false" hidden="false" name="IQ_EXP_RETURN_PENSION_FOREIGN" vbProcedure="false">"c408"</definedName>
    <definedName function="false" hidden="false" name="IQ_EXTRAORDINARY_GAINS_FDIC" vbProcedure="false">"c6586"</definedName>
    <definedName function="false" hidden="false" name="IQ_EXTRA_ACC_ITEMS" vbProcedure="false">"c410"</definedName>
    <definedName function="false" hidden="false" name="IQ_EXTRA_ACC_ITEMS_BNK" vbProcedure="false">"c411"</definedName>
    <definedName function="false" hidden="false" name="IQ_EXTRA_ACC_ITEMS_BR" vbProcedure="false">"c412"</definedName>
    <definedName function="false" hidden="false" name="IQ_EXTRA_ACC_ITEMS_FIN" vbProcedure="false">"c413"</definedName>
    <definedName function="false" hidden="false" name="IQ_EXTRA_ACC_ITEMS_INS" vbProcedure="false">"c414"</definedName>
    <definedName function="false" hidden="false" name="IQ_EXTRA_ACC_ITEMS_REIT" vbProcedure="false">"c415"</definedName>
    <definedName function="false" hidden="false" name="IQ_EXTRA_ACC_ITEMS_UTI" vbProcedure="false">"c416"</definedName>
    <definedName function="false" hidden="false" name="IQ_EXTRA_ITEMS" vbProcedure="false">"c1459"</definedName>
    <definedName function="false" hidden="false" name="IQ_FAIR_VALUE_FDIC" vbProcedure="false">"c6427"</definedName>
    <definedName function="false" hidden="false" name="IQ_FARMLAND_LOANS_FDIC" vbProcedure="false">"c6314"</definedName>
    <definedName function="false" hidden="false" name="IQ_FARM_LOANS_NET_FDIC" vbProcedure="false">"c6316"</definedName>
    <definedName function="false" hidden="false" name="IQ_FARM_LOANS_TOTAL_LOANS_FOREIGN_FDIC" vbProcedure="false">"c6450"</definedName>
    <definedName function="false" hidden="false" name="IQ_FDIC" vbProcedure="false">"c417"</definedName>
    <definedName function="false" hidden="false" name="IQ_FEDFUNDS_SOLD" vbProcedure="false">"c2256"</definedName>
    <definedName function="false" hidden="false" name="IQ_FED_FUNDS_PURCHASED_FDIC" vbProcedure="false">"c6343"</definedName>
    <definedName function="false" hidden="false" name="IQ_FED_FUNDS_SOLD_FDIC" vbProcedure="false">"c6307"</definedName>
    <definedName function="false" hidden="false" name="IQ_FFO" vbProcedure="false">"c1574"</definedName>
    <definedName function="false" hidden="false" name="IQ_FFO_ACT_OR_EST" vbProcedure="false">"c2216"</definedName>
    <definedName function="false" hidden="false" name="IQ_FFO_ADJ_ACT_OR_EST" vbProcedure="false">"c4435"</definedName>
    <definedName function="false" hidden="false" name="IQ_FFO_ADJ_EST" vbProcedure="false">"c4434"</definedName>
    <definedName function="false" hidden="false" name="IQ_FFO_ADJ_GUIDANCE" vbProcedure="false">"c4436"</definedName>
    <definedName function="false" hidden="false" name="IQ_FFO_ADJ_HIGH_EST" vbProcedure="false">"c4437"</definedName>
    <definedName function="false" hidden="false" name="IQ_FFO_ADJ_HIGH_GUIDANCE" vbProcedure="false">"c4202"</definedName>
    <definedName function="false" hidden="false" name="IQ_FFO_ADJ_LOW_EST" vbProcedure="false">"c4438"</definedName>
    <definedName function="false" hidden="false" name="IQ_FFO_ADJ_LOW_GUIDANCE" vbProcedure="false">"c4242"</definedName>
    <definedName function="false" hidden="false" name="IQ_FFO_ADJ_MEDIAN_EST" vbProcedure="false">"c4439"</definedName>
    <definedName function="false" hidden="false" name="IQ_FFO_ADJ_NUM_EST" vbProcedure="false">"c4440"</definedName>
    <definedName function="false" hidden="false" name="IQ_FFO_ADJ_STDDEV_EST" vbProcedure="false">"c4441"</definedName>
    <definedName function="false" hidden="false" name="IQ_FFO_EST" vbProcedure="false">"c418"</definedName>
    <definedName function="false" hidden="false" name="IQ_FFO_EST_REUT" vbProcedure="false">"c3837"</definedName>
    <definedName function="false" hidden="false" name="IQ_FFO_GUIDANCE" vbProcedure="false">"c4443"</definedName>
    <definedName function="false" hidden="false" name="IQ_FFO_HIGH_EST" vbProcedure="false">"c419"</definedName>
    <definedName function="false" hidden="false" name="IQ_FFO_HIGH_EST_REUT" vbProcedure="false">"c3839"</definedName>
    <definedName function="false" hidden="false" name="IQ_FFO_HIGH_GUIDANCE" vbProcedure="false">"c4184"</definedName>
    <definedName function="false" hidden="false" name="IQ_FFO_LOW_EST" vbProcedure="false">"c420"</definedName>
    <definedName function="false" hidden="false" name="IQ_FFO_LOW_EST_REUT" vbProcedure="false">"c3840"</definedName>
    <definedName function="false" hidden="false" name="IQ_FFO_LOW_GUIDANCE" vbProcedure="false">"c4224"</definedName>
    <definedName function="false" hidden="false" name="IQ_FFO_MEDIAN_EST" vbProcedure="false">"c1665"</definedName>
    <definedName function="false" hidden="false" name="IQ_FFO_MEDIAN_EST_REUT" vbProcedure="false">"c3838"</definedName>
    <definedName function="false" hidden="false" name="IQ_FFO_NUM_EST" vbProcedure="false">"c421"</definedName>
    <definedName function="false" hidden="false" name="IQ_FFO_NUM_EST_REUT" vbProcedure="false">"c3841"</definedName>
    <definedName function="false" hidden="false" name="IQ_FFO_PAYOUT_RATIO" vbProcedure="false">"c3492"</definedName>
    <definedName function="false" hidden="false" name="IQ_FFO_SHARE_ACT_OR_EST" vbProcedure="false">"c4446"</definedName>
    <definedName function="false" hidden="false" name="IQ_FFO_SHARE_EST" vbProcedure="false">"c4445"</definedName>
    <definedName function="false" hidden="false" name="IQ_FFO_SHARE_GUIDANCE" vbProcedure="false">"c4447"</definedName>
    <definedName function="false" hidden="false" name="IQ_FFO_SHARE_HIGH_EST" vbProcedure="false">"c4448"</definedName>
    <definedName function="false" hidden="false" name="IQ_FFO_SHARE_HIGH_GUIDANCE" vbProcedure="false">"c4203"</definedName>
    <definedName function="false" hidden="false" name="IQ_FFO_SHARE_LOW_EST" vbProcedure="false">"c4449"</definedName>
    <definedName function="false" hidden="false" name="IQ_FFO_SHARE_LOW_GUIDANCE" vbProcedure="false">"c4243"</definedName>
    <definedName function="false" hidden="false" name="IQ_FFO_SHARE_MEDIAN_EST" vbProcedure="false">"c4450"</definedName>
    <definedName function="false" hidden="false" name="IQ_FFO_SHARE_NUM_EST" vbProcedure="false">"c4451"</definedName>
    <definedName function="false" hidden="false" name="IQ_FFO_SHARE_STDDEV_EST" vbProcedure="false">"c4452"</definedName>
    <definedName function="false" hidden="false" name="IQ_FFO_STDDEV_EST" vbProcedure="false">"c422"</definedName>
    <definedName function="false" hidden="false" name="IQ_FFO_STDDEV_EST_REUT" vbProcedure="false">"c3842"</definedName>
    <definedName function="false" hidden="false" name="IQ_FH" vbProcedure="false">100000</definedName>
    <definedName function="false" hidden="false" name="IQ_FHLB_ADVANCES_FDIC" vbProcedure="false">"c6366"</definedName>
    <definedName function="false" hidden="false" name="IQ_FHLB_DEBT" vbProcedure="false">"c423"</definedName>
    <definedName function="false" hidden="false" name="IQ_FHLB_DUE_CY" vbProcedure="false">"c2080"</definedName>
    <definedName function="false" hidden="false" name="IQ_FHLB_DUE_CY1" vbProcedure="false">"c2081"</definedName>
    <definedName function="false" hidden="false" name="IQ_FHLB_DUE_CY2" vbProcedure="false">"c2082"</definedName>
    <definedName function="false" hidden="false" name="IQ_FHLB_DUE_CY3" vbProcedure="false">"c2083"</definedName>
    <definedName function="false" hidden="false" name="IQ_FHLB_DUE_CY4" vbProcedure="false">"c2084"</definedName>
    <definedName function="false" hidden="false" name="IQ_FHLB_DUE_NEXT_FIVE" vbProcedure="false">"c2085"</definedName>
    <definedName function="false" hidden="false" name="IQ_FIDUCIARY_ACTIVITIES_FDIC" vbProcedure="false">"c6571"</definedName>
    <definedName function="false" hidden="false" name="IQ_FIFETEEN_YEAR_FIXED_AND_FLOATING_RATE_FDIC" vbProcedure="false">"c6423"</definedName>
    <definedName function="false" hidden="false" name="IQ_FIFETEEN_YEAR_MORTGAGE_PASS_THROUGHS_FDIC" vbProcedure="false">"c6415"</definedName>
    <definedName function="false" hidden="false" name="IQ_FILINGDATE_BS" vbProcedure="false">"c424"</definedName>
    <definedName function="false" hidden="false" name="IQ_FILINGDATE_CF" vbProcedure="false">"c425"</definedName>
    <definedName function="false" hidden="false" name="IQ_FILINGDATE_IS" vbProcedure="false">"c426"</definedName>
    <definedName function="false" hidden="false" name="IQ_FILING_CURRENCY" vbProcedure="false">"c2129"</definedName>
    <definedName function="false" hidden="false" name="IQ_FILM_RIGHTS" vbProcedure="false">"c2254"</definedName>
    <definedName function="false" hidden="false" name="IQ_FINANCING_CASH" vbProcedure="false">"c1405"</definedName>
    <definedName function="false" hidden="false" name="IQ_FINANCING_CASH_SUPPL" vbProcedure="false">"c1406"</definedName>
    <definedName function="false" hidden="false" name="IQ_FINISHED_INV" vbProcedure="false">"c438"</definedName>
    <definedName function="false" hidden="false" name="IQ_FIN_DIV_ASSETS_CURRENT" vbProcedure="false">"c427"</definedName>
    <definedName function="false" hidden="false" name="IQ_FIN_DIV_ASSETS_LT" vbProcedure="false">"c428"</definedName>
    <definedName function="false" hidden="false" name="IQ_FIN_DIV_CURRENT_PORT_DEBT_TOTAL" vbProcedure="false">"c5524"</definedName>
    <definedName function="false" hidden="false" name="IQ_FIN_DIV_CURRENT_PORT_LEASES_TOTAL" vbProcedure="false">"c5523"</definedName>
    <definedName function="false" hidden="false" name="IQ_FIN_DIV_DEBT_CURRENT" vbProcedure="false">"c429"</definedName>
    <definedName function="false" hidden="false" name="IQ_FIN_DIV_DEBT_LT" vbProcedure="false">"c430"</definedName>
    <definedName function="false" hidden="false" name="IQ_FIN_DIV_DEBT_LT_TOTAL" vbProcedure="false">"c5526"</definedName>
    <definedName function="false" hidden="false" name="IQ_FIN_DIV_EXP" vbProcedure="false">"c431"</definedName>
    <definedName function="false" hidden="false" name="IQ_FIN_DIV_INT_EXP" vbProcedure="false">"c432"</definedName>
    <definedName function="false" hidden="false" name="IQ_FIN_DIV_LEASES_LT_TOTAL" vbProcedure="false">"c5525"</definedName>
    <definedName function="false" hidden="false" name="IQ_FIN_DIV_LIAB_CURRENT" vbProcedure="false">"c433"</definedName>
    <definedName function="false" hidden="false" name="IQ_FIN_DIV_LIAB_LT" vbProcedure="false">"c434"</definedName>
    <definedName function="false" hidden="false" name="IQ_FIN_DIV_LOANS_CURRENT" vbProcedure="false">"c435"</definedName>
    <definedName function="false" hidden="false" name="IQ_FIN_DIV_LOANS_LT" vbProcedure="false">"c436"</definedName>
    <definedName function="false" hidden="false" name="IQ_FIN_DIV_NOTES_PAY_TOTAL" vbProcedure="false">"c5522"</definedName>
    <definedName function="false" hidden="false" name="IQ_FIN_DIV_REV" vbProcedure="false">"c437"</definedName>
    <definedName function="false" hidden="false" name="IQ_FIN_DIV_ST_DEBT_TOTAL" vbProcedure="false">"c5527"</definedName>
    <definedName function="false" hidden="false" name="IQ_FIRSTPRICINGDATE" vbProcedure="false">"c3050"</definedName>
    <definedName function="false" hidden="false" name="IQ_FIRST_INT_DATE" vbProcedure="false">"c2186"</definedName>
    <definedName function="false" hidden="false" name="IQ_FIRST_YEAR_LIFE" vbProcedure="false">"c439"</definedName>
    <definedName function="false" hidden="false" name="IQ_FIRST_YEAR_LIFE_PREM" vbProcedure="false">"c2787"</definedName>
    <definedName function="false" hidden="false" name="IQ_FIRST_YEAR_PREM" vbProcedure="false">"c2786"</definedName>
    <definedName function="false" hidden="false" name="IQ_FISCAL_Q" vbProcedure="false">"c440"</definedName>
    <definedName function="false" hidden="false" name="IQ_FISCAL_Y" vbProcedure="false">"c441"</definedName>
    <definedName function="false" hidden="false" name="IQ_FIVEPERCENT_PERCENT" vbProcedure="false">"c443"</definedName>
    <definedName function="false" hidden="false" name="IQ_FIVEPERCENT_SHARES" vbProcedure="false">"c444"</definedName>
    <definedName function="false" hidden="false" name="IQ_FIVE_PERCENT_OWNER" vbProcedure="false">"c442"</definedName>
    <definedName function="false" hidden="false" name="IQ_FIVE_YEAR_FIXED_AND_FLOATING_RATE_FDIC" vbProcedure="false">"c6422"</definedName>
    <definedName function="false" hidden="false" name="IQ_FIVE_YEAR_MORTGAGE_PASS_THROUGHS_FDIC" vbProcedure="false">"c6414"</definedName>
    <definedName function="false" hidden="false" name="IQ_FIXED_ASSET_TURNS" vbProcedure="false">"c445"</definedName>
    <definedName function="false" hidden="false" name="IQ_FIXED_INVEST_APR_FC_UNUSED_UNUSED_UNUSED" vbProcedure="false">"c8410"</definedName>
    <definedName function="false" hidden="false" name="IQ_FIXED_INVEST_APR_UNUSED_UNUSED_UNUSED" vbProcedure="false">"c7530"</definedName>
    <definedName function="false" hidden="false" name="IQ_FIXED_INVEST_FC_UNUSED_UNUSED_UNUSED" vbProcedure="false">"c7750"</definedName>
    <definedName function="false" hidden="false" name="IQ_FIXED_INVEST_POP_FC_UNUSED_UNUSED_UNUSED" vbProcedure="false">"c7970"</definedName>
    <definedName function="false" hidden="false" name="IQ_FIXED_INVEST_POP_UNUSED_UNUSED_UNUSED" vbProcedure="false">"c7090"</definedName>
    <definedName function="false" hidden="false" name="IQ_FIXED_INVEST_REAL_APR_FC_UNUSED_UNUSED_UNUSED" vbProcedure="false">"c8518"</definedName>
    <definedName function="false" hidden="false" name="IQ_FIXED_INVEST_REAL_APR_UNUSED_UNUSED_UNUSED" vbProcedure="false">"c7638"</definedName>
    <definedName function="false" hidden="false" name="IQ_FIXED_INVEST_REAL_FC_UNUSED_UNUSED_UNUSED" vbProcedure="false">"c7858"</definedName>
    <definedName function="false" hidden="false" name="IQ_FIXED_INVEST_REAL_POP_FC_UNUSED_UNUSED_UNUSED" vbProcedure="false">"c8078"</definedName>
    <definedName function="false" hidden="false" name="IQ_FIXED_INVEST_REAL_POP_UNUSED_UNUSED_UNUSED" vbProcedure="false">"c7198"</definedName>
    <definedName function="false" hidden="false" name="IQ_FIXED_INVEST_REAL_UNUSED_UNUSED_UNUSED" vbProcedure="false">"c6978"</definedName>
    <definedName function="false" hidden="false" name="IQ_FIXED_INVEST_REAL_YOY_FC_UNUSED_UNUSED_UNUSED" vbProcedure="false">"c8298"</definedName>
    <definedName function="false" hidden="false" name="IQ_FIXED_INVEST_REAL_YOY_UNUSED_UNUSED_UNUSED" vbProcedure="false">"c7418"</definedName>
    <definedName function="false" hidden="false" name="IQ_FIXED_INVEST_UNUSED_UNUSED_UNUSED" vbProcedure="false">"c6870"</definedName>
    <definedName function="false" hidden="false" name="IQ_FIXED_INVEST_YOY_FC_UNUSED_UNUSED_UNUSED" vbProcedure="false">"c8190"</definedName>
    <definedName function="false" hidden="false" name="IQ_FIXED_INVEST_YOY_UNUSED_UNUSED_UNUSED" vbProcedure="false">"c7310"</definedName>
    <definedName function="false" hidden="false" name="IQ_FLOAT_PERCENT" vbProcedure="false">"c1575"</definedName>
    <definedName function="false" hidden="false" name="IQ_FNMA_FHLMC_FDIC" vbProcedure="false">"c6397"</definedName>
    <definedName function="false" hidden="false" name="IQ_FNMA_FHLMC_GNMA_FDIC" vbProcedure="false">"c6399"</definedName>
    <definedName function="false" hidden="false" name="IQ_FORECLOSED_PROPERTIES_FDIC" vbProcedure="false">"c6459"</definedName>
    <definedName function="false" hidden="false" name="IQ_FOREIGN_BANKS_DEPOSITS_FOREIGN_FDIC" vbProcedure="false">"c6481"</definedName>
    <definedName function="false" hidden="false" name="IQ_FOREIGN_BANKS_LOAN_CHARG_OFFS_FDIC" vbProcedure="false">"c6645"</definedName>
    <definedName function="false" hidden="false" name="IQ_FOREIGN_BANKS_NET_CHARGE_OFFS_FDIC" vbProcedure="false">"c6647"</definedName>
    <definedName function="false" hidden="false" name="IQ_FOREIGN_BANKS_NONTRANSACTION_ACCOUNTS_FDIC" vbProcedure="false">"c6550"</definedName>
    <definedName function="false" hidden="false" name="IQ_FOREIGN_BANKS_RECOVERIES_FDIC" vbProcedure="false">"c6646"</definedName>
    <definedName function="false" hidden="false" name="IQ_FOREIGN_BANKS_TRANSACTION_ACCOUNTS_FDIC" vbProcedure="false">"c6542"</definedName>
    <definedName function="false" hidden="false" name="IQ_FOREIGN_BANK_LOANS_FDIC" vbProcedure="false">"c6437"</definedName>
    <definedName function="false" hidden="false" name="IQ_FOREIGN_BRANCHES_U.S._BANKS_LOANS_FDIC" vbProcedure="false">"c6438"</definedName>
    <definedName function="false" hidden="false" name="IQ_FOREIGN_BRANCHES_US_BANKS_FDIC" vbProcedure="false">"c6392"</definedName>
    <definedName function="false" hidden="false" name="IQ_FOREIGN_COUNTRIES_BANKS_TOTAL_LOANS_FOREIGN_FDIC" vbProcedure="false">"c6445"</definedName>
    <definedName function="false" hidden="false" name="IQ_FOREIGN_DEBT_SECURITIES_FDIC" vbProcedure="false">"c6303"</definedName>
    <definedName function="false" hidden="false" name="IQ_FOREIGN_DEPOSITS_NONTRANSACTION_ACCOUNTS_FDIC" vbProcedure="false">"c6549"</definedName>
    <definedName function="false" hidden="false" name="IQ_FOREIGN_DEPOSITS_TRANSACTION_ACCOUNTS_FDIC" vbProcedure="false">"c6541"</definedName>
    <definedName function="false" hidden="false" name="IQ_FOREIGN_DEP_IB" vbProcedure="false">"c446"</definedName>
    <definedName function="false" hidden="false" name="IQ_FOREIGN_DEP_NON_IB" vbProcedure="false">"c447"</definedName>
    <definedName function="false" hidden="false" name="IQ_FOREIGN_EXCHANGE" vbProcedure="false">"c1376"</definedName>
    <definedName function="false" hidden="false" name="IQ_FOREIGN_EXCHANGE_EXPOSURES_FDIC" vbProcedure="false">"c6663"</definedName>
    <definedName function="false" hidden="false" name="IQ_FOREIGN_GOVERNMENTS_CHARGE_OFFS_FDIC" vbProcedure="false">"c6600"</definedName>
    <definedName function="false" hidden="false" name="IQ_FOREIGN_GOVERNMENTS_DEPOSITS_FOREIGN_FDIC" vbProcedure="false">"c6482"</definedName>
    <definedName function="false" hidden="false" name="IQ_FOREIGN_GOVERNMENTS_NET_CHARGE_OFFS_FDIC" vbProcedure="false">"c6638"</definedName>
    <definedName function="false" hidden="false" name="IQ_FOREIGN_GOVERNMENTS_NONTRANSACTION_ACCOUNTS_FDIC" vbProcedure="false">"c6551"</definedName>
    <definedName function="false" hidden="false" name="IQ_FOREIGN_GOVERNMENTS_RECOVERIES_FDIC" vbProcedure="false">"c6619"</definedName>
    <definedName function="false" hidden="false" name="IQ_FOREIGN_GOVERNMENTS_TOTAL_DEPOSITS_FDIC" vbProcedure="false">"c6476"</definedName>
    <definedName function="false" hidden="false" name="IQ_FOREIGN_GOVERNMENTS_TRANSACTION_ACCOUNTS_FDIC" vbProcedure="false">"c6543"</definedName>
    <definedName function="false" hidden="false" name="IQ_FOREIGN_GOVERNMENT_LOANS_FDIC" vbProcedure="false">"c6430"</definedName>
    <definedName function="false" hidden="false" name="IQ_FOREIGN_LOANS" vbProcedure="false">"c448"</definedName>
    <definedName function="false" hidden="false" name="IQ_FQ" vbProcedure="false">500</definedName>
    <definedName function="false" hidden="false" name="IQ_FUEL" vbProcedure="false">"c449"</definedName>
    <definedName function="false" hidden="false" name="IQ_FULLY_INSURED_DEPOSITS_FDIC" vbProcedure="false">"c6487"</definedName>
    <definedName function="false" hidden="false" name="IQ_FULL_TIME" vbProcedure="false">"c450"</definedName>
    <definedName function="false" hidden="false" name="IQ_FUTURES_FORWARD_CONTRACTS_NOTIONAL_AMOUNT_FDIC" vbProcedure="false">"c6518"</definedName>
    <definedName function="false" hidden="false" name="IQ_FUTURES_FORWARD_CONTRACTS_RATE_RISK_FDIC" vbProcedure="false">"c6508"</definedName>
    <definedName function="false" hidden="false" name="IQ_FWD_CY" vbProcedure="false">10001</definedName>
    <definedName function="false" hidden="false" name="IQ_FWD_CY1" vbProcedure="false">10002</definedName>
    <definedName function="false" hidden="false" name="IQ_FWD_CY2" vbProcedure="false">10003</definedName>
    <definedName function="false" hidden="false" name="IQ_FWD_FY" vbProcedure="false">1001</definedName>
    <definedName function="false" hidden="false" name="IQ_FWD_FY1" vbProcedure="false">1002</definedName>
    <definedName function="false" hidden="false" name="IQ_FWD_FY2" vbProcedure="false">1003</definedName>
    <definedName function="false" hidden="false" name="IQ_FWD_Q" vbProcedure="false">501</definedName>
    <definedName function="false" hidden="false" name="IQ_FWD_Q1" vbProcedure="false">502</definedName>
    <definedName function="false" hidden="false" name="IQ_FWD_Q2" vbProcedure="false">503</definedName>
    <definedName function="false" hidden="false" name="IQ_FX" vbProcedure="false">"c451"</definedName>
    <definedName function="false" hidden="false" name="IQ_FX_CONTRACTS_FDIC" vbProcedure="false">"c6517"</definedName>
    <definedName function="false" hidden="false" name="IQ_FX_CONTRACTS_SPOT_FDIC" vbProcedure="false">"c6356"</definedName>
    <definedName function="false" hidden="false" name="IQ_FY" vbProcedure="false">1000</definedName>
    <definedName function="false" hidden="false" name="IQ_GAINS_SALE_ASSETS_FDIC" vbProcedure="false">"c6675"</definedName>
    <definedName function="false" hidden="false" name="IQ_GAIN_ASSETS" vbProcedure="false">"c452"</definedName>
    <definedName function="false" hidden="false" name="IQ_GAIN_ASSETS_BNK" vbProcedure="false">"c453"</definedName>
    <definedName function="false" hidden="false" name="IQ_GAIN_ASSETS_BR" vbProcedure="false">"c454"</definedName>
    <definedName function="false" hidden="false" name="IQ_GAIN_ASSETS_CF" vbProcedure="false">"c455"</definedName>
    <definedName function="false" hidden="false" name="IQ_GAIN_ASSETS_CF_BNK" vbProcedure="false">"c456"</definedName>
    <definedName function="false" hidden="false" name="IQ_GAIN_ASSETS_CF_BR" vbProcedure="false">"c457"</definedName>
    <definedName function="false" hidden="false" name="IQ_GAIN_ASSETS_CF_FIN" vbProcedure="false">"c458"</definedName>
    <definedName function="false" hidden="false" name="IQ_GAIN_ASSETS_CF_INS" vbProcedure="false">"c459"</definedName>
    <definedName function="false" hidden="false" name="IQ_GAIN_ASSETS_CF_REIT" vbProcedure="false">"c460"</definedName>
    <definedName function="false" hidden="false" name="IQ_GAIN_ASSETS_CF_UTI" vbProcedure="false">"c461"</definedName>
    <definedName function="false" hidden="false" name="IQ_GAIN_ASSETS_FIN" vbProcedure="false">"c462"</definedName>
    <definedName function="false" hidden="false" name="IQ_GAIN_ASSETS_INS" vbProcedure="false">"c463"</definedName>
    <definedName function="false" hidden="false" name="IQ_GAIN_ASSETS_REIT" vbProcedure="false">"c471"</definedName>
    <definedName function="false" hidden="false" name="IQ_GAIN_ASSETS_REV" vbProcedure="false">"c472"</definedName>
    <definedName function="false" hidden="false" name="IQ_GAIN_ASSETS_REV_BNK" vbProcedure="false">"c473"</definedName>
    <definedName function="false" hidden="false" name="IQ_GAIN_ASSETS_REV_BR" vbProcedure="false">"c474"</definedName>
    <definedName function="false" hidden="false" name="IQ_GAIN_ASSETS_REV_FIN" vbProcedure="false">"c475"</definedName>
    <definedName function="false" hidden="false" name="IQ_GAIN_ASSETS_REV_INS" vbProcedure="false">"c476"</definedName>
    <definedName function="false" hidden="false" name="IQ_GAIN_ASSETS_REV_REIT" vbProcedure="false">"c477"</definedName>
    <definedName function="false" hidden="false" name="IQ_GAIN_ASSETS_REV_UTI" vbProcedure="false">"c478"</definedName>
    <definedName function="false" hidden="false" name="IQ_GAIN_ASSETS_UTI" vbProcedure="false">"c479"</definedName>
    <definedName function="false" hidden="false" name="IQ_GAIN_INVEST" vbProcedure="false">"c1463"</definedName>
    <definedName function="false" hidden="false" name="IQ_GAIN_INVEST_BNK" vbProcedure="false">"c1582"</definedName>
    <definedName function="false" hidden="false" name="IQ_GAIN_INVEST_BR" vbProcedure="false">"c1464"</definedName>
    <definedName function="false" hidden="false" name="IQ_GAIN_INVEST_CF" vbProcedure="false">"c480"</definedName>
    <definedName function="false" hidden="false" name="IQ_GAIN_INVEST_CF_BNK" vbProcedure="false">"c481"</definedName>
    <definedName function="false" hidden="false" name="IQ_GAIN_INVEST_CF_BR" vbProcedure="false">"c482"</definedName>
    <definedName function="false" hidden="false" name="IQ_GAIN_INVEST_CF_FIN" vbProcedure="false">"c483"</definedName>
    <definedName function="false" hidden="false" name="IQ_GAIN_INVEST_CF_INS" vbProcedure="false">"c484"</definedName>
    <definedName function="false" hidden="false" name="IQ_GAIN_INVEST_CF_REIT" vbProcedure="false">"c485"</definedName>
    <definedName function="false" hidden="false" name="IQ_GAIN_INVEST_CF_UTI" vbProcedure="false">"c486"</definedName>
    <definedName function="false" hidden="false" name="IQ_GAIN_INVEST_FIN" vbProcedure="false">"c1465"</definedName>
    <definedName function="false" hidden="false" name="IQ_GAIN_INVEST_INS" vbProcedure="false">"c1466"</definedName>
    <definedName function="false" hidden="false" name="IQ_GAIN_INVEST_REIT" vbProcedure="false">"c1467"</definedName>
    <definedName function="false" hidden="false" name="IQ_GAIN_INVEST_REV" vbProcedure="false">"c494"</definedName>
    <definedName function="false" hidden="false" name="IQ_GAIN_INVEST_REV_BNK" vbProcedure="false">"c495"</definedName>
    <definedName function="false" hidden="false" name="IQ_GAIN_INVEST_REV_BR" vbProcedure="false">"c496"</definedName>
    <definedName function="false" hidden="false" name="IQ_GAIN_INVEST_REV_FIN" vbProcedure="false">"c497"</definedName>
    <definedName function="false" hidden="false" name="IQ_GAIN_INVEST_REV_INS" vbProcedure="false">"c498"</definedName>
    <definedName function="false" hidden="false" name="IQ_GAIN_INVEST_REV_REIT" vbProcedure="false">"c499"</definedName>
    <definedName function="false" hidden="false" name="IQ_GAIN_INVEST_REV_UTI" vbProcedure="false">"c500"</definedName>
    <definedName function="false" hidden="false" name="IQ_GAIN_INVEST_UTI" vbProcedure="false">"c1468"</definedName>
    <definedName function="false" hidden="false" name="IQ_GAIN_LOANS_REC" vbProcedure="false">"c501"</definedName>
    <definedName function="false" hidden="false" name="IQ_GAIN_LOANS_RECEIV" vbProcedure="false">"c502"</definedName>
    <definedName function="false" hidden="false" name="IQ_GAIN_LOANS_RECEIV_REV_FIN" vbProcedure="false">"c503"</definedName>
    <definedName function="false" hidden="false" name="IQ_GAIN_LOANS_REV" vbProcedure="false">"c504"</definedName>
    <definedName function="false" hidden="false" name="IQ_GAIN_SALE_ASSETS" vbProcedure="false">"c1377"</definedName>
    <definedName function="false" hidden="false" name="IQ_GAIN_SALE_LOANS_FDIC" vbProcedure="false">"c6673"</definedName>
    <definedName function="false" hidden="false" name="IQ_GAIN_SALE_RE_FDIC" vbProcedure="false">"c6674"</definedName>
    <definedName function="false" hidden="false" name="IQ_GA_EXP" vbProcedure="false">"c2241"</definedName>
    <definedName function="false" hidden="false" name="IQ_GEO_SEG_ASSETS" vbProcedure="false">"c4069"</definedName>
    <definedName function="false" hidden="false" name="IQ_GEO_SEG_ASSETS_ABS" vbProcedure="false">"c4091"</definedName>
    <definedName function="false" hidden="false" name="IQ_GEO_SEG_ASSETS_TOTAL" vbProcedure="false">"c4123"</definedName>
    <definedName function="false" hidden="false" name="IQ_GEO_SEG_CAPEX" vbProcedure="false">"c4083"</definedName>
    <definedName function="false" hidden="false" name="IQ_GEO_SEG_CAPEX_ABS" vbProcedure="false">"c4105"</definedName>
    <definedName function="false" hidden="false" name="IQ_GEO_SEG_CAPEX_TOTAL" vbProcedure="false">"c4127"</definedName>
    <definedName function="false" hidden="false" name="IQ_GEO_SEG_DA" vbProcedure="false">"c4082"</definedName>
    <definedName function="false" hidden="false" name="IQ_GEO_SEG_DA_ABS" vbProcedure="false">"c4104"</definedName>
    <definedName function="false" hidden="false" name="IQ_GEO_SEG_DA_TOTAL" vbProcedure="false">"c4126"</definedName>
    <definedName function="false" hidden="false" name="IQ_GEO_SEG_EARNINGS_OP" vbProcedure="false">"c4073"</definedName>
    <definedName function="false" hidden="false" name="IQ_GEO_SEG_EARNINGS_OP_ABS" vbProcedure="false">"c4095"</definedName>
    <definedName function="false" hidden="false" name="IQ_GEO_SEG_EARNINGS_OP_TOTAL" vbProcedure="false">"c4119"</definedName>
    <definedName function="false" hidden="false" name="IQ_GEO_SEG_EBT" vbProcedure="false">"c4072"</definedName>
    <definedName function="false" hidden="false" name="IQ_GEO_SEG_EBT_ABS" vbProcedure="false">"c4094"</definedName>
    <definedName function="false" hidden="false" name="IQ_GEO_SEG_EBT_TOTAL" vbProcedure="false">"c4121"</definedName>
    <definedName function="false" hidden="false" name="IQ_GEO_SEG_GP" vbProcedure="false">"c4070"</definedName>
    <definedName function="false" hidden="false" name="IQ_GEO_SEG_GP_ABS" vbProcedure="false">"c4092"</definedName>
    <definedName function="false" hidden="false" name="IQ_GEO_SEG_GP_TOTAL" vbProcedure="false">"c4120"</definedName>
    <definedName function="false" hidden="false" name="IQ_GEO_SEG_INC_TAX" vbProcedure="false">"c4081"</definedName>
    <definedName function="false" hidden="false" name="IQ_GEO_SEG_INC_TAX_ABS" vbProcedure="false">"c4103"</definedName>
    <definedName function="false" hidden="false" name="IQ_GEO_SEG_INC_TAX_TOTAL" vbProcedure="false">"c4125"</definedName>
    <definedName function="false" hidden="false" name="IQ_GEO_SEG_INTEREST_EXP" vbProcedure="false">"c4080"</definedName>
    <definedName function="false" hidden="false" name="IQ_GEO_SEG_INTEREST_EXP_ABS" vbProcedure="false">"c4102"</definedName>
    <definedName function="false" hidden="false" name="IQ_GEO_SEG_INTEREST_EXP_TOTAL" vbProcedure="false">"c4124"</definedName>
    <definedName function="false" hidden="false" name="IQ_GEO_SEG_NAME" vbProcedure="false">"c5484"</definedName>
    <definedName function="false" hidden="false" name="IQ_GEO_SEG_NAME_ABS" vbProcedure="false">"c5485"</definedName>
    <definedName function="false" hidden="false" name="IQ_GEO_SEG_NI" vbProcedure="false">"c4071"</definedName>
    <definedName function="false" hidden="false" name="IQ_GEO_SEG_NI_ABS" vbProcedure="false">"c4093"</definedName>
    <definedName function="false" hidden="false" name="IQ_GEO_SEG_NI_TOTAL" vbProcedure="false">"c4122"</definedName>
    <definedName function="false" hidden="false" name="IQ_GEO_SEG_OPER_INC" vbProcedure="false">"c4075"</definedName>
    <definedName function="false" hidden="false" name="IQ_GEO_SEG_OPER_INC_ABS" vbProcedure="false">"c4097"</definedName>
    <definedName function="false" hidden="false" name="IQ_GEO_SEG_OPER_INC_TOTAL" vbProcedure="false">"c4118"</definedName>
    <definedName function="false" hidden="false" name="IQ_GEO_SEG_REV" vbProcedure="false">"c4074"</definedName>
    <definedName function="false" hidden="false" name="IQ_GEO_SEG_REV_ABS" vbProcedure="false">"c4096"</definedName>
    <definedName function="false" hidden="false" name="IQ_GEO_SEG_REV_TOTAL" vbProcedure="false">"c4117"</definedName>
    <definedName function="false" hidden="false" name="IQ_GNMA_FDIC" vbProcedure="false">"c6398"</definedName>
    <definedName function="false" hidden="false" name="IQ_GOODWILL_FDIC" vbProcedure="false">"c6334"</definedName>
    <definedName function="false" hidden="false" name="IQ_GOODWILL_IMPAIRMENT_FDIC" vbProcedure="false">"c6678"</definedName>
    <definedName function="false" hidden="false" name="IQ_GOODWILL_INTAN_FDIC" vbProcedure="false">"c6333"</definedName>
    <definedName function="false" hidden="false" name="IQ_GOODWILL_NET" vbProcedure="false">"c1380"</definedName>
    <definedName function="false" hidden="false" name="IQ_GP" vbProcedure="false">"c511"</definedName>
    <definedName function="false" hidden="false" name="IQ_GPPE" vbProcedure="false">"c518"</definedName>
    <definedName function="false" hidden="false" name="IQ_GP_10YR_ANN_GROWTH" vbProcedure="false">"c512"</definedName>
    <definedName function="false" hidden="false" name="IQ_GP_1YR_ANN_GROWTH" vbProcedure="false">"c513"</definedName>
    <definedName function="false" hidden="false" name="IQ_GP_2YR_ANN_GROWTH" vbProcedure="false">"c514"</definedName>
    <definedName function="false" hidden="false" name="IQ_GP_3YR_ANN_GROWTH" vbProcedure="false">"c515"</definedName>
    <definedName function="false" hidden="false" name="IQ_GP_5YR_ANN_GROWTH" vbProcedure="false">"c516"</definedName>
    <definedName function="false" hidden="false" name="IQ_GP_7YR_ANN_GROWTH" vbProcedure="false">"c517"</definedName>
    <definedName function="false" hidden="false" name="IQ_GROSS_AH_EARNED" vbProcedure="false">"c2742"</definedName>
    <definedName function="false" hidden="false" name="IQ_GROSS_CLAIM_EXP_INCUR" vbProcedure="false">"c2755"</definedName>
    <definedName function="false" hidden="false" name="IQ_GROSS_CLAIM_EXP_PAID" vbProcedure="false">"c2758"</definedName>
    <definedName function="false" hidden="false" name="IQ_GROSS_CLAIM_EXP_RES" vbProcedure="false">"c2752"</definedName>
    <definedName function="false" hidden="false" name="IQ_GROSS_DIVID" vbProcedure="false">"c1446"</definedName>
    <definedName function="false" hidden="false" name="IQ_GROSS_EARNED" vbProcedure="false">"c2732"</definedName>
    <definedName function="false" hidden="false" name="IQ_GROSS_LIFE_EARNED" vbProcedure="false">"c2737"</definedName>
    <definedName function="false" hidden="false" name="IQ_GROSS_LIFE_IN_FORCE" vbProcedure="false">"c2767"</definedName>
    <definedName function="false" hidden="false" name="IQ_GROSS_LOANS" vbProcedure="false">"c521"</definedName>
    <definedName function="false" hidden="false" name="IQ_GROSS_LOANS_10YR_ANN_GROWTH" vbProcedure="false">"c522"</definedName>
    <definedName function="false" hidden="false" name="IQ_GROSS_LOANS_1YR_ANN_GROWTH" vbProcedure="false">"c523"</definedName>
    <definedName function="false" hidden="false" name="IQ_GROSS_LOANS_2YR_ANN_GROWTH" vbProcedure="false">"c524"</definedName>
    <definedName function="false" hidden="false" name="IQ_GROSS_LOANS_3YR_ANN_GROWTH" vbProcedure="false">"c525"</definedName>
    <definedName function="false" hidden="false" name="IQ_GROSS_LOANS_5YR_ANN_GROWTH" vbProcedure="false">"c526"</definedName>
    <definedName function="false" hidden="false" name="IQ_GROSS_LOANS_7YR_ANN_GROWTH" vbProcedure="false">"c527"</definedName>
    <definedName function="false" hidden="false" name="IQ_GROSS_LOANS_TOTAL_DEPOSITS" vbProcedure="false">"c528"</definedName>
    <definedName function="false" hidden="false" name="IQ_GROSS_MARGIN" vbProcedure="false">"c529"</definedName>
    <definedName function="false" hidden="false" name="IQ_GROSS_MARGIN_ACT_OR_EST" vbProcedure="false">"c5554"</definedName>
    <definedName function="false" hidden="false" name="IQ_GROSS_MARGIN_EST" vbProcedure="false">"c5547"</definedName>
    <definedName function="false" hidden="false" name="IQ_GROSS_MARGIN_HIGH_EST" vbProcedure="false">"c5549"</definedName>
    <definedName function="false" hidden="false" name="IQ_GROSS_MARGIN_LOW_EST" vbProcedure="false">"c5550"</definedName>
    <definedName function="false" hidden="false" name="IQ_GROSS_MARGIN_MEDIAN_EST" vbProcedure="false">"c5548"</definedName>
    <definedName function="false" hidden="false" name="IQ_GROSS_MARGIN_NUM_EST" vbProcedure="false">"c5551"</definedName>
    <definedName function="false" hidden="false" name="IQ_GROSS_MARGIN_STDDEV_EST" vbProcedure="false">"c5552"</definedName>
    <definedName function="false" hidden="false" name="IQ_GROSS_PC_EARNED" vbProcedure="false">"c2747"</definedName>
    <definedName function="false" hidden="false" name="IQ_GROSS_PROFIT" vbProcedure="false">"c1378"</definedName>
    <definedName function="false" hidden="false" name="IQ_GROSS_SPRD" vbProcedure="false">"c2155"</definedName>
    <definedName function="false" hidden="false" name="IQ_GROSS_WRITTEN" vbProcedure="false">"c2726"</definedName>
    <definedName function="false" hidden="false" name="IQ_GW" vbProcedure="false">"c530"</definedName>
    <definedName function="false" hidden="false" name="IQ_GW_AMORT_BR" vbProcedure="false">"c532"</definedName>
    <definedName function="false" hidden="false" name="IQ_GW_AMORT_FIN" vbProcedure="false">"c540"</definedName>
    <definedName function="false" hidden="false" name="IQ_GW_AMORT_INS" vbProcedure="false">"c541"</definedName>
    <definedName function="false" hidden="false" name="IQ_GW_AMORT_REIT" vbProcedure="false">"c542"</definedName>
    <definedName function="false" hidden="false" name="IQ_GW_AMORT_UTI" vbProcedure="false">"c543"</definedName>
    <definedName function="false" hidden="false" name="IQ_GW_INTAN_AMORT" vbProcedure="false">"c1469"</definedName>
    <definedName function="false" hidden="false" name="IQ_GW_INTAN_AMORT_BNK" vbProcedure="false">"c544"</definedName>
    <definedName function="false" hidden="false" name="IQ_GW_INTAN_AMORT_BR" vbProcedure="false">"c1470"</definedName>
    <definedName function="false" hidden="false" name="IQ_GW_INTAN_AMORT_CF" vbProcedure="false">"c1471"</definedName>
    <definedName function="false" hidden="false" name="IQ_GW_INTAN_AMORT_CF_BNK" vbProcedure="false">"c1472"</definedName>
    <definedName function="false" hidden="false" name="IQ_GW_INTAN_AMORT_CF_BR" vbProcedure="false">"c1473"</definedName>
    <definedName function="false" hidden="false" name="IQ_GW_INTAN_AMORT_CF_FIN" vbProcedure="false">"c1474"</definedName>
    <definedName function="false" hidden="false" name="IQ_GW_INTAN_AMORT_CF_INS" vbProcedure="false">"c1475"</definedName>
    <definedName function="false" hidden="false" name="IQ_GW_INTAN_AMORT_CF_REIT" vbProcedure="false">"c1476"</definedName>
    <definedName function="false" hidden="false" name="IQ_GW_INTAN_AMORT_CF_UTI" vbProcedure="false">"c1477"</definedName>
    <definedName function="false" hidden="false" name="IQ_GW_INTAN_AMORT_FIN" vbProcedure="false">"c1478"</definedName>
    <definedName function="false" hidden="false" name="IQ_GW_INTAN_AMORT_INS" vbProcedure="false">"c1479"</definedName>
    <definedName function="false" hidden="false" name="IQ_GW_INTAN_AMORT_REIT" vbProcedure="false">"c1480"</definedName>
    <definedName function="false" hidden="false" name="IQ_GW_INTAN_AMORT_UTI" vbProcedure="false">"c1481"</definedName>
    <definedName function="false" hidden="false" name="IQ_HELD_MATURITY_FDIC" vbProcedure="false">"c6408"</definedName>
    <definedName function="false" hidden="false" name="IQ_HIGHPRICE" vbProcedure="false">"c545"</definedName>
    <definedName function="false" hidden="false" name="IQ_HIGH_TARGET_PRICE" vbProcedure="false">"c1651"</definedName>
    <definedName function="false" hidden="false" name="IQ_HIGH_TARGET_PRICE_REUT" vbProcedure="false">"c5317"</definedName>
    <definedName function="false" hidden="false" name="IQ_HOMEOWNERS_WRITTEN" vbProcedure="false">"c546"</definedName>
    <definedName function="false" hidden="false" name="IQ_HOME_EQUITY_LOC_NET_CHARGE_OFFS_FDIC" vbProcedure="false">"c6644"</definedName>
    <definedName function="false" hidden="false" name="IQ_HOME_EQUITY_LOC_TOTAL_CHARGE_OFFS_FDIC" vbProcedure="false">"c6606"</definedName>
    <definedName function="false" hidden="false" name="IQ_HOME_EQUITY_LOC_TOTAL_RECOVERIES_FDIC" vbProcedure="false">"c6625"</definedName>
    <definedName function="false" hidden="false" name="IQ_HOUSING_COMPLETIONS_SINGLE_FAM_APR_FC_UNUSED_UNUSED_UNUSED" vbProcedure="false">"c8422"</definedName>
    <definedName function="false" hidden="false" name="IQ_HOUSING_COMPLETIONS_SINGLE_FAM_APR_UNUSED_UNUSED_UNUSED" vbProcedure="false">"c7542"</definedName>
    <definedName function="false" hidden="false" name="IQ_HOUSING_COMPLETIONS_SINGLE_FAM_FC_UNUSED_UNUSED_UNUSED" vbProcedure="false">"c7762"</definedName>
    <definedName function="false" hidden="false" name="IQ_HOUSING_COMPLETIONS_SINGLE_FAM_POP_FC_UNUSED_UNUSED_UNUSED" vbProcedure="false">"c7982"</definedName>
    <definedName function="false" hidden="false" name="IQ_HOUSING_COMPLETIONS_SINGLE_FAM_POP_UNUSED_UNUSED_UNUSED" vbProcedure="false">"c7102"</definedName>
    <definedName function="false" hidden="false" name="IQ_HOUSING_COMPLETIONS_SINGLE_FAM_UNUSED_UNUSED_UNUSED" vbProcedure="false">"c6882"</definedName>
    <definedName function="false" hidden="false" name="IQ_HOUSING_COMPLETIONS_SINGLE_FAM_YOY_FC_UNUSED_UNUSED_UNUSED" vbProcedure="false">"c8202"</definedName>
    <definedName function="false" hidden="false" name="IQ_HOUSING_COMPLETIONS_SINGLE_FAM_YOY_UNUSED_UNUSED_UNUSED" vbProcedure="false">"c7322"</definedName>
    <definedName function="false" hidden="false" name="IQ_IMPAIRMENT_GW" vbProcedure="false">"c548"</definedName>
    <definedName function="false" hidden="false" name="IQ_IMPAIR_OIL" vbProcedure="false">"c547"</definedName>
    <definedName function="false" hidden="false" name="IQ_IMPORTS_GOODS_REAL_SAAR_APR_FC_UNUSED_UNUSED_UNUSED" vbProcedure="false">"c8523"</definedName>
    <definedName function="false" hidden="false" name="IQ_IMPORTS_GOODS_REAL_SAAR_APR_UNUSED_UNUSED_UNUSED" vbProcedure="false">"c7643"</definedName>
    <definedName function="false" hidden="false" name="IQ_IMPORTS_GOODS_REAL_SAAR_FC_UNUSED_UNUSED_UNUSED" vbProcedure="false">"c7863"</definedName>
    <definedName function="false" hidden="false" name="IQ_IMPORTS_GOODS_REAL_SAAR_POP_FC_UNUSED_UNUSED_UNUSED" vbProcedure="false">"c8083"</definedName>
    <definedName function="false" hidden="false" name="IQ_IMPORTS_GOODS_REAL_SAAR_POP_UNUSED_UNUSED_UNUSED" vbProcedure="false">"c7203"</definedName>
    <definedName function="false" hidden="false" name="IQ_IMPORTS_GOODS_REAL_SAAR_UNUSED_UNUSED_UNUSED" vbProcedure="false">"c6983"</definedName>
    <definedName function="false" hidden="false" name="IQ_IMPORTS_GOODS_REAL_SAAR_YOY_FC_UNUSED_UNUSED_UNUSED" vbProcedure="false">"c8303"</definedName>
    <definedName function="false" hidden="false" name="IQ_IMPORTS_GOODS_REAL_SAAR_YOY_UNUSED_UNUSED_UNUSED" vbProcedure="false">"c7423"</definedName>
    <definedName function="false" hidden="false" name="IQ_IMPORTS_GOODS_SERVICES_APR_FC_UNUSED_UNUSED_UNUSED" vbProcedure="false">"c8429"</definedName>
    <definedName function="false" hidden="false" name="IQ_IMPORTS_GOODS_SERVICES_APR_UNUSED_UNUSED_UNUSED" vbProcedure="false">"c7549"</definedName>
    <definedName function="false" hidden="false" name="IQ_IMPORTS_GOODS_SERVICES_FC_UNUSED_UNUSED_UNUSED" vbProcedure="false">"c7769"</definedName>
    <definedName function="false" hidden="false" name="IQ_IMPORTS_GOODS_SERVICES_POP_FC_UNUSED_UNUSED_UNUSED" vbProcedure="false">"c7989"</definedName>
    <definedName function="false" hidden="false" name="IQ_IMPORTS_GOODS_SERVICES_POP_UNUSED_UNUSED_UNUSED" vbProcedure="false">"c7109"</definedName>
    <definedName function="false" hidden="false" name="IQ_IMPORTS_GOODS_SERVICES_REAL_SAAR_APR_FC_UNUSED_UNUSED_UNUSED" vbProcedure="false">"c8524"</definedName>
    <definedName function="false" hidden="false" name="IQ_IMPORTS_GOODS_SERVICES_REAL_SAAR_APR_UNUSED_UNUSED_UNUSED" vbProcedure="false">"c7644"</definedName>
    <definedName function="false" hidden="false" name="IQ_IMPORTS_GOODS_SERVICES_REAL_SAAR_FC_UNUSED_UNUSED_UNUSED" vbProcedure="false">"c7864"</definedName>
    <definedName function="false" hidden="false" name="IQ_IMPORTS_GOODS_SERVICES_REAL_SAAR_POP_FC_UNUSED_UNUSED_UNUSED" vbProcedure="false">"c8084"</definedName>
    <definedName function="false" hidden="false" name="IQ_IMPORTS_GOODS_SERVICES_REAL_SAAR_POP_UNUSED_UNUSED_UNUSED" vbProcedure="false">"c7204"</definedName>
    <definedName function="false" hidden="false" name="IQ_IMPORTS_GOODS_SERVICES_REAL_SAAR_UNUSED_UNUSED_UNUSED" vbProcedure="false">"c6984"</definedName>
    <definedName function="false" hidden="false" name="IQ_IMPORTS_GOODS_SERVICES_REAL_SAAR_YOY_FC_UNUSED_UNUSED_UNUSED" vbProcedure="false">"c8304"</definedName>
    <definedName function="false" hidden="false" name="IQ_IMPORTS_GOODS_SERVICES_REAL_SAAR_YOY_UNUSED_UNUSED_UNUSED" vbProcedure="false">"c7424"</definedName>
    <definedName function="false" hidden="false" name="IQ_IMPORTS_GOODS_SERVICES_UNUSED_UNUSED_UNUSED" vbProcedure="false">"c6889"</definedName>
    <definedName function="false" hidden="false" name="IQ_IMPORTS_GOODS_SERVICES_YOY_FC_UNUSED_UNUSED_UNUSED" vbProcedure="false">"c8209"</definedName>
    <definedName function="false" hidden="false" name="IQ_IMPORTS_GOODS_SERVICES_YOY_UNUSED_UNUSED_UNUSED" vbProcedure="false">"c7329"</definedName>
    <definedName function="false" hidden="false" name="IQ_IMPUT_OPER_LEASE_DEPR" vbProcedure="false">"c2987"</definedName>
    <definedName function="false" hidden="false" name="IQ_IMPUT_OPER_LEASE_INT_EXP" vbProcedure="false">"c2986"</definedName>
    <definedName function="false" hidden="false" name="IQ_INCIDENTAL_CHANGES_BUSINESS_COMBINATIONS_FDIC" vbProcedure="false">"c6502"</definedName>
    <definedName function="false" hidden="false" name="IQ_INCOME_BEFORE_EXTRA_FDIC" vbProcedure="false">"c6585"</definedName>
    <definedName function="false" hidden="false" name="IQ_INCOME_EARNED_FDIC" vbProcedure="false">"c6359"</definedName>
    <definedName function="false" hidden="false" name="IQ_INCOME_TAXES_FDIC" vbProcedure="false">"c6582"</definedName>
    <definedName function="false" hidden="false" name="IQ_INC_AFTER_TAX" vbProcedure="false">"c1598"</definedName>
    <definedName function="false" hidden="false" name="IQ_INC_AVAIL_EXCL" vbProcedure="false">"c1395"</definedName>
    <definedName function="false" hidden="false" name="IQ_INC_AVAIL_INCL" vbProcedure="false">"c1396"</definedName>
    <definedName function="false" hidden="false" name="IQ_INC_BEFORE_TAX" vbProcedure="false">"c1375"</definedName>
    <definedName function="false" hidden="false" name="IQ_INC_EQUITY" vbProcedure="false">"c549"</definedName>
    <definedName function="false" hidden="false" name="IQ_INC_EQUITY_BR" vbProcedure="false">"c550"</definedName>
    <definedName function="false" hidden="false" name="IQ_INC_EQUITY_CF" vbProcedure="false">"c551"</definedName>
    <definedName function="false" hidden="false" name="IQ_INC_EQUITY_FIN" vbProcedure="false">"c552"</definedName>
    <definedName function="false" hidden="false" name="IQ_INC_EQUITY_INS" vbProcedure="false">"c553"</definedName>
    <definedName function="false" hidden="false" name="IQ_INC_EQUITY_REC_BNK" vbProcedure="false">"c554"</definedName>
    <definedName function="false" hidden="false" name="IQ_INC_EQUITY_REIT" vbProcedure="false">"c555"</definedName>
    <definedName function="false" hidden="false" name="IQ_INC_EQUITY_REV_BNK" vbProcedure="false">"c556"</definedName>
    <definedName function="false" hidden="false" name="IQ_INC_EQUITY_UTI" vbProcedure="false">"c557"</definedName>
    <definedName function="false" hidden="false" name="IQ_INC_REAL_ESTATE_REC" vbProcedure="false">"c558"</definedName>
    <definedName function="false" hidden="false" name="IQ_INC_REAL_ESTATE_REV" vbProcedure="false">"c559"</definedName>
    <definedName function="false" hidden="false" name="IQ_INC_TAX" vbProcedure="false">"c560"</definedName>
    <definedName function="false" hidden="false" name="IQ_INC_TAX_EXCL" vbProcedure="false">"c1599"</definedName>
    <definedName function="false" hidden="false" name="IQ_INC_TAX_PAY_CURRENT" vbProcedure="false">"c561"</definedName>
    <definedName function="false" hidden="false" name="IQ_INC_TRADE_ACT" vbProcedure="false">"c562"</definedName>
    <definedName function="false" hidden="false" name="IQ_INDIVIDUALS_CHARGE_OFFS_FDIC" vbProcedure="false">"c6599"</definedName>
    <definedName function="false" hidden="false" name="IQ_INDIVIDUALS_LOANS_FDIC" vbProcedure="false">"c6318"</definedName>
    <definedName function="false" hidden="false" name="IQ_INDIVIDUALS_NET_CHARGE_OFFS_FDIC" vbProcedure="false">"c6637"</definedName>
    <definedName function="false" hidden="false" name="IQ_INDIVIDUALS_OTHER_LOANS_FDIC" vbProcedure="false">"c6321"</definedName>
    <definedName function="false" hidden="false" name="IQ_INDIVIDUALS_PARTNERSHIPS_CORP_DEPOSITS_FOREIGN_FDIC" vbProcedure="false">"c6479"</definedName>
    <definedName function="false" hidden="false" name="IQ_INDIVIDUALS_PARTNERSHIPS_CORP_NONTRANSACTION_ACCOUNTS_FDIC" vbProcedure="false">"c6545"</definedName>
    <definedName function="false" hidden="false" name="IQ_INDIVIDUALS_PARTNERSHIPS_CORP_TOTAL_DEPOSITS_FDIC" vbProcedure="false">"c6471"</definedName>
    <definedName function="false" hidden="false" name="IQ_INDIVIDUALS_PARTNERSHIPS_CORP_TRANSACTION_ACCOUNTS_FDIC" vbProcedure="false">"c6537"</definedName>
    <definedName function="false" hidden="false" name="IQ_INDIVIDUALS_RECOVERIES_FDIC" vbProcedure="false">"c6618"</definedName>
    <definedName function="false" hidden="false" name="IQ_INDUSTRY" vbProcedure="false">"c3601"</definedName>
    <definedName function="false" hidden="false" name="IQ_INDUSTRY_GROUP" vbProcedure="false">"c3602"</definedName>
    <definedName function="false" hidden="false" name="IQ_INDUSTRY_SECTOR" vbProcedure="false">"c3603"</definedName>
    <definedName function="false" hidden="false" name="IQ_INSIDER_3MTH_BOUGHT_PCT" vbProcedure="false">"c1534"</definedName>
    <definedName function="false" hidden="false" name="IQ_INSIDER_3MTH_NET_PCT" vbProcedure="false">"c1535"</definedName>
    <definedName function="false" hidden="false" name="IQ_INSIDER_3MTH_SOLD_PCT" vbProcedure="false">"c1533"</definedName>
    <definedName function="false" hidden="false" name="IQ_INSIDER_6MTH_BOUGHT_PCT" vbProcedure="false">"c1537"</definedName>
    <definedName function="false" hidden="false" name="IQ_INSIDER_6MTH_NET_PCT" vbProcedure="false">"c1538"</definedName>
    <definedName function="false" hidden="false" name="IQ_INSIDER_6MTH_SOLD_PCT" vbProcedure="false">"c1536"</definedName>
    <definedName function="false" hidden="false" name="IQ_INSIDER_LOANS_FDIC" vbProcedure="false">"c6365"</definedName>
    <definedName function="false" hidden="false" name="IQ_INSIDER_OVER_TOTAL" vbProcedure="false">"c1581"</definedName>
    <definedName function="false" hidden="false" name="IQ_INSIDER_OWNER" vbProcedure="false">"c577"</definedName>
    <definedName function="false" hidden="false" name="IQ_INSIDER_PERCENT" vbProcedure="false">"c578"</definedName>
    <definedName function="false" hidden="false" name="IQ_INSIDER_SHARES" vbProcedure="false">"c579"</definedName>
    <definedName function="false" hidden="false" name="IQ_INSTITUTIONAL_OVER_TOTAL" vbProcedure="false">"c1580"</definedName>
    <definedName function="false" hidden="false" name="IQ_INSTITUTIONAL_OWNER" vbProcedure="false">"c580"</definedName>
    <definedName function="false" hidden="false" name="IQ_INSTITUTIONAL_PERCENT" vbProcedure="false">"c581"</definedName>
    <definedName function="false" hidden="false" name="IQ_INSTITUTIONAL_SHARES" vbProcedure="false">"c582"</definedName>
    <definedName function="false" hidden="false" name="IQ_INSTITUTIONS_EARNINGS_GAINS_FDIC" vbProcedure="false">"c6723"</definedName>
    <definedName function="false" hidden="false" name="IQ_INSURANCE_COMMISSION_FEES_FDIC" vbProcedure="false">"c6670"</definedName>
    <definedName function="false" hidden="false" name="IQ_INSURANCE_UNDERWRITING_INCOME_FDIC" vbProcedure="false">"c6671"</definedName>
    <definedName function="false" hidden="false" name="IQ_INSUR_RECEIV" vbProcedure="false">"c1600"</definedName>
    <definedName function="false" hidden="false" name="IQ_INS_ANNUITY_LIAB" vbProcedure="false">"c563"</definedName>
    <definedName function="false" hidden="false" name="IQ_INS_ANNUITY_REV" vbProcedure="false">"c2788"</definedName>
    <definedName function="false" hidden="false" name="IQ_INS_DIV_EXP" vbProcedure="false">"c564"</definedName>
    <definedName function="false" hidden="false" name="IQ_INS_DIV_REV" vbProcedure="false">"c565"</definedName>
    <definedName function="false" hidden="false" name="IQ_INS_IN_FORCE" vbProcedure="false">"c566"</definedName>
    <definedName function="false" hidden="false" name="IQ_INS_LIAB" vbProcedure="false">"c567"</definedName>
    <definedName function="false" hidden="false" name="IQ_INS_POLICY_EXP" vbProcedure="false">"c568"</definedName>
    <definedName function="false" hidden="false" name="IQ_INS_REV" vbProcedure="false">"c569"</definedName>
    <definedName function="false" hidden="false" name="IQ_INS_SETTLE" vbProcedure="false">"c570"</definedName>
    <definedName function="false" hidden="false" name="IQ_INS_SETTLE_BNK" vbProcedure="false">"c571"</definedName>
    <definedName function="false" hidden="false" name="IQ_INS_SETTLE_BR" vbProcedure="false">"c572"</definedName>
    <definedName function="false" hidden="false" name="IQ_INS_SETTLE_FIN" vbProcedure="false">"c573"</definedName>
    <definedName function="false" hidden="false" name="IQ_INS_SETTLE_INS" vbProcedure="false">"c574"</definedName>
    <definedName function="false" hidden="false" name="IQ_INS_SETTLE_REIT" vbProcedure="false">"c575"</definedName>
    <definedName function="false" hidden="false" name="IQ_INS_SETTLE_UTI" vbProcedure="false">"c576"</definedName>
    <definedName function="false" hidden="false" name="IQ_INTANGIBLES_NET" vbProcedure="false">"c1407"</definedName>
    <definedName function="false" hidden="false" name="IQ_INTEREST_BEARING_BALANCES_FDIC" vbProcedure="false">"c6371"</definedName>
    <definedName function="false" hidden="false" name="IQ_INTEREST_BEARING_DEPOSITS_DOMESTIC_FDIC" vbProcedure="false">"c6478"</definedName>
    <definedName function="false" hidden="false" name="IQ_INTEREST_BEARING_DEPOSITS_FDIC" vbProcedure="false">"c6373"</definedName>
    <definedName function="false" hidden="false" name="IQ_INTEREST_BEARING_DEPOSITS_FOREIGN_FDIC" vbProcedure="false">"c6485"</definedName>
    <definedName function="false" hidden="false" name="IQ_INTEREST_CASH_DEPOSITS" vbProcedure="false">"c2255"</definedName>
    <definedName function="false" hidden="false" name="IQ_INTEREST_EXP" vbProcedure="false">"c618"</definedName>
    <definedName function="false" hidden="false" name="IQ_INTEREST_EXP_NET" vbProcedure="false">"c1450"</definedName>
    <definedName function="false" hidden="false" name="IQ_INTEREST_EXP_NON" vbProcedure="false">"c1383"</definedName>
    <definedName function="false" hidden="false" name="IQ_INTEREST_EXP_SUPPL" vbProcedure="false">"c1460"</definedName>
    <definedName function="false" hidden="false" name="IQ_INTEREST_INC" vbProcedure="false">"c1393"</definedName>
    <definedName function="false" hidden="false" name="IQ_INTEREST_INC_NON" vbProcedure="false">"c1384"</definedName>
    <definedName function="false" hidden="false" name="IQ_INTEREST_INVEST_INC" vbProcedure="false">"c619"</definedName>
    <definedName function="false" hidden="false" name="IQ_INTEREST_RATE_CONTRACTS_FDIC" vbProcedure="false">"c6512"</definedName>
    <definedName function="false" hidden="false" name="IQ_INTEREST_RATE_EXPOSURES_FDIC" vbProcedure="false">"c6662"</definedName>
    <definedName function="false" hidden="false" name="IQ_INT_BORROW" vbProcedure="false">"c583"</definedName>
    <definedName function="false" hidden="false" name="IQ_INT_DEMAND_NOTES_FDIC" vbProcedure="false">"c6567"</definedName>
    <definedName function="false" hidden="false" name="IQ_INT_DEPOSITS" vbProcedure="false">"c584"</definedName>
    <definedName function="false" hidden="false" name="IQ_INT_DIV_INC" vbProcedure="false">"c585"</definedName>
    <definedName function="false" hidden="false" name="IQ_INT_DOMESTIC_DEPOSITS_FDIC" vbProcedure="false">"c6564"</definedName>
    <definedName function="false" hidden="false" name="IQ_INT_EXP_BR" vbProcedure="false">"c586"</definedName>
    <definedName function="false" hidden="false" name="IQ_INT_EXP_COVERAGE" vbProcedure="false">"c587"</definedName>
    <definedName function="false" hidden="false" name="IQ_INT_EXP_FIN" vbProcedure="false">"c588"</definedName>
    <definedName function="false" hidden="false" name="IQ_INT_EXP_INCL_CAP" vbProcedure="false">"c2988"</definedName>
    <definedName function="false" hidden="false" name="IQ_INT_EXP_INS" vbProcedure="false">"c589"</definedName>
    <definedName function="false" hidden="false" name="IQ_INT_EXP_LTD" vbProcedure="false">"c2086"</definedName>
    <definedName function="false" hidden="false" name="IQ_INT_EXP_REIT" vbProcedure="false">"c590"</definedName>
    <definedName function="false" hidden="false" name="IQ_INT_EXP_TOTAL" vbProcedure="false">"c591"</definedName>
    <definedName function="false" hidden="false" name="IQ_INT_EXP_TOTAL_FDIC" vbProcedure="false">"c6569"</definedName>
    <definedName function="false" hidden="false" name="IQ_INT_EXP_UTI" vbProcedure="false">"c592"</definedName>
    <definedName function="false" hidden="false" name="IQ_INT_FED_FUNDS_FDIC" vbProcedure="false">"c6566"</definedName>
    <definedName function="false" hidden="false" name="IQ_INT_FOREIGN_DEPOSITS_FDIC" vbProcedure="false">"c6565"</definedName>
    <definedName function="false" hidden="false" name="IQ_INT_INC_BR" vbProcedure="false">"c593"</definedName>
    <definedName function="false" hidden="false" name="IQ_INT_INC_DEPOSITORY_INST_FDIC" vbProcedure="false">"c6558"</definedName>
    <definedName function="false" hidden="false" name="IQ_INT_INC_DOM_LOANS_FDIC" vbProcedure="false">"c6555"</definedName>
    <definedName function="false" hidden="false" name="IQ_INT_INC_FED_FUNDS_FDIC" vbProcedure="false">"c6561"</definedName>
    <definedName function="false" hidden="false" name="IQ_INT_INC_FIN" vbProcedure="false">"c594"</definedName>
    <definedName function="false" hidden="false" name="IQ_INT_INC_FOREIGN_LOANS_FDIC" vbProcedure="false">"c6556"</definedName>
    <definedName function="false" hidden="false" name="IQ_INT_INC_INVEST" vbProcedure="false">"c595"</definedName>
    <definedName function="false" hidden="false" name="IQ_INT_INC_LEASE_RECEIVABLES_FDIC" vbProcedure="false">"c6557"</definedName>
    <definedName function="false" hidden="false" name="IQ_INT_INC_LOANS" vbProcedure="false">"c596"</definedName>
    <definedName function="false" hidden="false" name="IQ_INT_INC_OTHER_FDIC" vbProcedure="false">"c6562"</definedName>
    <definedName function="false" hidden="false" name="IQ_INT_INC_REIT" vbProcedure="false">"c597"</definedName>
    <definedName function="false" hidden="false" name="IQ_INT_INC_SECURITIES_FDIC" vbProcedure="false">"c6559"</definedName>
    <definedName function="false" hidden="false" name="IQ_INT_INC_TOTAL" vbProcedure="false">"c598"</definedName>
    <definedName function="false" hidden="false" name="IQ_INT_INC_TOTAL_FDIC" vbProcedure="false">"c6563"</definedName>
    <definedName function="false" hidden="false" name="IQ_INT_INC_TRADING_ACCOUNTS_FDIC" vbProcedure="false">"c6560"</definedName>
    <definedName function="false" hidden="false" name="IQ_INT_INC_UTI" vbProcedure="false">"c599"</definedName>
    <definedName function="false" hidden="false" name="IQ_INT_INV_INC" vbProcedure="false">"c600"</definedName>
    <definedName function="false" hidden="false" name="IQ_INT_INV_INC_REIT" vbProcedure="false">"c601"</definedName>
    <definedName function="false" hidden="false" name="IQ_INT_INV_INC_UTI" vbProcedure="false">"c602"</definedName>
    <definedName function="false" hidden="false" name="IQ_INT_ON_BORROWING_COVERAGE" vbProcedure="false">"c603"</definedName>
    <definedName function="false" hidden="false" name="IQ_INT_RATE_SPREAD" vbProcedure="false">"c604"</definedName>
    <definedName function="false" hidden="false" name="IQ_INT_SUB_NOTES_FDIC" vbProcedure="false">"c6568"</definedName>
    <definedName function="false" hidden="false" name="IQ_INVENTORY" vbProcedure="false">"c622"</definedName>
    <definedName function="false" hidden="false" name="IQ_INVENTORY_TURNS" vbProcedure="false">"c623"</definedName>
    <definedName function="false" hidden="false" name="IQ_INVENTORY_UTI" vbProcedure="false">"c624"</definedName>
    <definedName function="false" hidden="false" name="IQ_INVESTMENT_BANKING_OTHER_FEES_FDIC" vbProcedure="false">"c6666"</definedName>
    <definedName function="false" hidden="false" name="IQ_INVEST_DEBT" vbProcedure="false">"c625"</definedName>
    <definedName function="false" hidden="false" name="IQ_INVEST_EQUITY_PREF" vbProcedure="false">"c626"</definedName>
    <definedName function="false" hidden="false" name="IQ_INVEST_FHLB" vbProcedure="false">"c627"</definedName>
    <definedName function="false" hidden="false" name="IQ_INVEST_GOV_SECURITY" vbProcedure="false">"c5510"</definedName>
    <definedName function="false" hidden="false" name="IQ_INVEST_LOANS_CF" vbProcedure="false">"c628"</definedName>
    <definedName function="false" hidden="false" name="IQ_INVEST_LOANS_CF_BNK" vbProcedure="false">"c629"</definedName>
    <definedName function="false" hidden="false" name="IQ_INVEST_LOANS_CF_BR" vbProcedure="false">"c630"</definedName>
    <definedName function="false" hidden="false" name="IQ_INVEST_LOANS_CF_FIN" vbProcedure="false">"c631"</definedName>
    <definedName function="false" hidden="false" name="IQ_INVEST_LOANS_CF_INS" vbProcedure="false">"c632"</definedName>
    <definedName function="false" hidden="false" name="IQ_INVEST_LOANS_CF_REIT" vbProcedure="false">"c633"</definedName>
    <definedName function="false" hidden="false" name="IQ_INVEST_LOANS_CF_UTI" vbProcedure="false">"c634"</definedName>
    <definedName function="false" hidden="false" name="IQ_INVEST_MUNI_SECURITY" vbProcedure="false">"c5512"</definedName>
    <definedName function="false" hidden="false" name="IQ_INVEST_REAL_ESTATE" vbProcedure="false">"c635"</definedName>
    <definedName function="false" hidden="false" name="IQ_INVEST_SECURITY" vbProcedure="false">"c636"</definedName>
    <definedName function="false" hidden="false" name="IQ_INVEST_SECURITY_CF" vbProcedure="false">"c637"</definedName>
    <definedName function="false" hidden="false" name="IQ_INVEST_SECURITY_CF_BNK" vbProcedure="false">"c638"</definedName>
    <definedName function="false" hidden="false" name="IQ_INVEST_SECURITY_CF_BR" vbProcedure="false">"c639"</definedName>
    <definedName function="false" hidden="false" name="IQ_INVEST_SECURITY_CF_FIN" vbProcedure="false">"c640"</definedName>
    <definedName function="false" hidden="false" name="IQ_INVEST_SECURITY_CF_INS" vbProcedure="false">"c641"</definedName>
    <definedName function="false" hidden="false" name="IQ_INVEST_SECURITY_CF_REIT" vbProcedure="false">"c642"</definedName>
    <definedName function="false" hidden="false" name="IQ_INVEST_SECURITY_CF_UTI" vbProcedure="false">"c643"</definedName>
    <definedName function="false" hidden="false" name="IQ_INVEST_SECURITY_SUPPL" vbProcedure="false">"c5511"</definedName>
    <definedName function="false" hidden="false" name="IQ_INV_10YR_ANN_GROWTH" vbProcedure="false">"c1930"</definedName>
    <definedName function="false" hidden="false" name="IQ_INV_1YR_ANN_GROWTH" vbProcedure="false">"c1925"</definedName>
    <definedName function="false" hidden="false" name="IQ_INV_2YR_ANN_GROWTH" vbProcedure="false">"c1926"</definedName>
    <definedName function="false" hidden="false" name="IQ_INV_3YR_ANN_GROWTH" vbProcedure="false">"c1927"</definedName>
    <definedName function="false" hidden="false" name="IQ_INV_5YR_ANN_GROWTH" vbProcedure="false">"c1928"</definedName>
    <definedName function="false" hidden="false" name="IQ_INV_7YR_ANN_GROWTH" vbProcedure="false">"c1929"</definedName>
    <definedName function="false" hidden="false" name="IQ_INV_BANKING_FEE" vbProcedure="false">"c620"</definedName>
    <definedName function="false" hidden="false" name="IQ_INV_METHOD" vbProcedure="false">"c621"</definedName>
    <definedName function="false" hidden="false" name="IQ_IPRD" vbProcedure="false">"c644"</definedName>
    <definedName function="false" hidden="false" name="IQ_IRA_KEOGH_ACCOUNTS_FDIC" vbProcedure="false">"c6496"</definedName>
    <definedName function="false" hidden="false" name="IQ_ISM_SERVICES_APR_FC_UNUSED_UNUSED_UNUSED" vbProcedure="false">"c8443"</definedName>
    <definedName function="false" hidden="false" name="IQ_ISM_SERVICES_APR_UNUSED_UNUSED_UNUSED" vbProcedure="false">"c7563"</definedName>
    <definedName function="false" hidden="false" name="IQ_ISM_SERVICES_FC_UNUSED_UNUSED_UNUSED" vbProcedure="false">"c7783"</definedName>
    <definedName function="false" hidden="false" name="IQ_ISM_SERVICES_POP_FC_UNUSED_UNUSED_UNUSED" vbProcedure="false">"c8003"</definedName>
    <definedName function="false" hidden="false" name="IQ_ISM_SERVICES_POP_UNUSED_UNUSED_UNUSED" vbProcedure="false">"c7123"</definedName>
    <definedName function="false" hidden="false" name="IQ_ISM_SERVICES_UNUSED_UNUSED_UNUSED" vbProcedure="false">"c6903"</definedName>
    <definedName function="false" hidden="false" name="IQ_ISM_SERVICES_YOY_FC_UNUSED_UNUSED_UNUSED" vbProcedure="false">"c8223"</definedName>
    <definedName function="false" hidden="false" name="IQ_ISM_SERVICES_YOY_UNUSED_UNUSED_UNUSED" vbProcedure="false">"c7343"</definedName>
    <definedName function="false" hidden="false" name="IQ_ISSUED_GUARANTEED_US_FDIC" vbProcedure="false">"c6404"</definedName>
    <definedName function="false" hidden="false" name="IQ_ISSUER" vbProcedure="false">"c2143"</definedName>
    <definedName function="false" hidden="false" name="IQ_ISSUER_CIQID" vbProcedure="false">"c2258"</definedName>
    <definedName function="false" hidden="false" name="IQ_ISSUER_PARENT" vbProcedure="false">"c2144"</definedName>
    <definedName function="false" hidden="false" name="IQ_ISSUER_PARENT_CIQID" vbProcedure="false">"c2260"</definedName>
    <definedName function="false" hidden="false" name="IQ_ISSUER_PARENT_TICKER" vbProcedure="false">"c2259"</definedName>
    <definedName function="false" hidden="false" name="IQ_ISSUER_TICKER" vbProcedure="false">"c2252"</definedName>
    <definedName function="false" hidden="false" name="IQ_ISSUE_CURRENCY" vbProcedure="false">"c2156"</definedName>
    <definedName function="false" hidden="false" name="IQ_ISSUE_NAME" vbProcedure="false">"c2142"</definedName>
    <definedName function="false" hidden="false" name="IQ_ISS_DEBT_NET" vbProcedure="false">"c1391"</definedName>
    <definedName function="false" hidden="false" name="IQ_ISS_STOCK_NET" vbProcedure="false">"c1601"</definedName>
    <definedName function="false" hidden="false" name="IQ_JR_SUB_DEBT" vbProcedure="false">"c2534"</definedName>
    <definedName function="false" hidden="false" name="IQ_JR_SUB_DEBT_EBITDA" vbProcedure="false">"c2560"</definedName>
    <definedName function="false" hidden="false" name="IQ_JR_SUB_DEBT_EBITDA_CAPEX" vbProcedure="false">"c2561"</definedName>
    <definedName function="false" hidden="false" name="IQ_JR_SUB_DEBT_PCT" vbProcedure="false">"c2535"</definedName>
    <definedName function="false" hidden="false" name="IQ_LAND" vbProcedure="false">"c645"</definedName>
    <definedName function="false" hidden="false" name="IQ_LASTPRICINGDATE" vbProcedure="false">"c3051"</definedName>
    <definedName function="false" hidden="false" name="IQ_LASTSALEPRICE" vbProcedure="false">"c646"</definedName>
    <definedName function="false" hidden="false" name="IQ_LASTSALEPRICE_DATE" vbProcedure="false">"c2109"</definedName>
    <definedName function="false" hidden="false" name="IQ_LAST_PMT_DATE" vbProcedure="false">"c2188"</definedName>
    <definedName function="false" hidden="false" name="IQ_LAST_SPLIT_DATE" vbProcedure="false">"c2095"</definedName>
    <definedName function="false" hidden="false" name="IQ_LAST_SPLIT_FACTOR" vbProcedure="false">"c2093"</definedName>
    <definedName function="false" hidden="false" name="IQ_LATESTK" vbProcedure="false">1000</definedName>
    <definedName function="false" hidden="false" name="IQ_LATESTQ" vbProcedure="false">500</definedName>
    <definedName function="false" hidden="false" name="IQ_LEASE_FINANCING_RECEIVABLES_CHARGE_OFFS_FDIC" vbProcedure="false">"c6602"</definedName>
    <definedName function="false" hidden="false" name="IQ_LEASE_FINANCING_RECEIVABLES_FDIC" vbProcedure="false">"c6433"</definedName>
    <definedName function="false" hidden="false" name="IQ_LEASE_FINANCING_RECEIVABLES_NET_CHARGE_OFFS_FDIC" vbProcedure="false">"c6640"</definedName>
    <definedName function="false" hidden="false" name="IQ_LEASE_FINANCING_RECEIVABLES_RECOVERIES_FDIC" vbProcedure="false">"c6621"</definedName>
    <definedName function="false" hidden="false" name="IQ_LEASE_FINANCING_RECEIVABLES_TOTAL_LOANS_FOREIGN_FDIC" vbProcedure="false">"c6449"</definedName>
    <definedName function="false" hidden="false" name="IQ_LEGAL_SETTLE" vbProcedure="false">"c647"</definedName>
    <definedName function="false" hidden="false" name="IQ_LEGAL_SETTLE_BNK" vbProcedure="false">"c648"</definedName>
    <definedName function="false" hidden="false" name="IQ_LEGAL_SETTLE_BR" vbProcedure="false">"c649"</definedName>
    <definedName function="false" hidden="false" name="IQ_LEGAL_SETTLE_FIN" vbProcedure="false">"c650"</definedName>
    <definedName function="false" hidden="false" name="IQ_LEGAL_SETTLE_INS" vbProcedure="false">"c651"</definedName>
    <definedName function="false" hidden="false" name="IQ_LEGAL_SETTLE_REIT" vbProcedure="false">"c652"</definedName>
    <definedName function="false" hidden="false" name="IQ_LEGAL_SETTLE_UTI" vbProcedure="false">"c653"</definedName>
    <definedName function="false" hidden="false" name="IQ_LEVERAGE_RATIO" vbProcedure="false">"c654"</definedName>
    <definedName function="false" hidden="false" name="IQ_LEVERED_FCF" vbProcedure="false">"c1907"</definedName>
    <definedName function="false" hidden="false" name="IQ_LFCF_10YR_ANN_GROWTH" vbProcedure="false">"c1942"</definedName>
    <definedName function="false" hidden="false" name="IQ_LFCF_1YR_ANN_GROWTH" vbProcedure="false">"c1937"</definedName>
    <definedName function="false" hidden="false" name="IQ_LFCF_2YR_ANN_GROWTH" vbProcedure="false">"c1938"</definedName>
    <definedName function="false" hidden="false" name="IQ_LFCF_3YR_ANN_GROWTH" vbProcedure="false">"c1939"</definedName>
    <definedName function="false" hidden="false" name="IQ_LFCF_5YR_ANN_GROWTH" vbProcedure="false">"c1940"</definedName>
    <definedName function="false" hidden="false" name="IQ_LFCF_7YR_ANN_GROWTH" vbProcedure="false">"c1941"</definedName>
    <definedName function="false" hidden="false" name="IQ_LFCF_MARGIN" vbProcedure="false">"c1961"</definedName>
    <definedName function="false" hidden="false" name="IQ_LH_STATUTORY_SURPLUS" vbProcedure="false">"c2771"</definedName>
    <definedName function="false" hidden="false" name="IQ_LICENSED_POPS" vbProcedure="false">"c2123"</definedName>
    <definedName function="false" hidden="false" name="IQ_LIFE_EARNED" vbProcedure="false">"c2739"</definedName>
    <definedName function="false" hidden="false" name="IQ_LIFE_INSURANCE_ASSETS_FDIC" vbProcedure="false">"c6372"</definedName>
    <definedName function="false" hidden="false" name="IQ_LIFOR" vbProcedure="false">"c655"</definedName>
    <definedName function="false" hidden="false" name="IQ_LL" vbProcedure="false">"c656"</definedName>
    <definedName function="false" hidden="false" name="IQ_LOANS_AND_LEASES_HELD_FDIC" vbProcedure="false">"c6367"</definedName>
    <definedName function="false" hidden="false" name="IQ_LOANS_CF" vbProcedure="false">"c659"</definedName>
    <definedName function="false" hidden="false" name="IQ_LOANS_CF_BNK" vbProcedure="false">"c660"</definedName>
    <definedName function="false" hidden="false" name="IQ_LOANS_CF_BR" vbProcedure="false">"c661"</definedName>
    <definedName function="false" hidden="false" name="IQ_LOANS_CF_FIN" vbProcedure="false">"c662"</definedName>
    <definedName function="false" hidden="false" name="IQ_LOANS_CF_INS" vbProcedure="false">"c663"</definedName>
    <definedName function="false" hidden="false" name="IQ_LOANS_CF_REIT" vbProcedure="false">"c664"</definedName>
    <definedName function="false" hidden="false" name="IQ_LOANS_CF_UTI" vbProcedure="false">"c665"</definedName>
    <definedName function="false" hidden="false" name="IQ_LOANS_DEPOSITORY_INSTITUTIONS_FDIC" vbProcedure="false">"c6382"</definedName>
    <definedName function="false" hidden="false" name="IQ_LOANS_FOR_SALE" vbProcedure="false">"c666"</definedName>
    <definedName function="false" hidden="false" name="IQ_LOANS_HELD_FOREIGN_FDIC" vbProcedure="false">"c6315"</definedName>
    <definedName function="false" hidden="false" name="IQ_LOANS_LEASES_FOREIGN_FDIC" vbProcedure="false">"c6383"</definedName>
    <definedName function="false" hidden="false" name="IQ_LOANS_LEASES_GROSS_FDIC" vbProcedure="false">"c6323"</definedName>
    <definedName function="false" hidden="false" name="IQ_LOANS_LEASES_GROSS_FOREIGN_FDIC" vbProcedure="false">"c6384"</definedName>
    <definedName function="false" hidden="false" name="IQ_LOANS_LEASES_NET_FDIC" vbProcedure="false">"c6327"</definedName>
    <definedName function="false" hidden="false" name="IQ_LOANS_LEASES_NET_UNEARNED_FDIC" vbProcedure="false">"c6325"</definedName>
    <definedName function="false" hidden="false" name="IQ_LOANS_NOT_SECURED_RE_FDIC" vbProcedure="false">"c6381"</definedName>
    <definedName function="false" hidden="false" name="IQ_LOANS_PAST_DUE" vbProcedure="false">"c667"</definedName>
    <definedName function="false" hidden="false" name="IQ_LOANS_RECEIV_CURRENT" vbProcedure="false">"c668"</definedName>
    <definedName function="false" hidden="false" name="IQ_LOANS_RECEIV_LT" vbProcedure="false">"c669"</definedName>
    <definedName function="false" hidden="false" name="IQ_LOANS_RECEIV_LT_UTI" vbProcedure="false">"c670"</definedName>
    <definedName function="false" hidden="false" name="IQ_LOANS_SECURED_BY_RE_CHARGE_OFFS_FDIC" vbProcedure="false">"c6588"</definedName>
    <definedName function="false" hidden="false" name="IQ_LOANS_SECURED_BY_RE_RECOVERIES_FDIC" vbProcedure="false">"c6607"</definedName>
    <definedName function="false" hidden="false" name="IQ_LOANS_SECURED_NON_US_FDIC" vbProcedure="false">"c6380"</definedName>
    <definedName function="false" hidden="false" name="IQ_LOANS_SECURED_RE_NET_CHARGE_OFFS_FDIC" vbProcedure="false">"c6626"</definedName>
    <definedName function="false" hidden="false" name="IQ_LOANS_TO_DEPOSITORY_INSTITUTIONS_FOREIGN_FDIC" vbProcedure="false">"c6453"</definedName>
    <definedName function="false" hidden="false" name="IQ_LOANS_TO_FOREIGN_GOVERNMENTS_FDIC" vbProcedure="false">"c6448"</definedName>
    <definedName function="false" hidden="false" name="IQ_LOANS_TO_INDIVIDUALS_FOREIGN_FDIC" vbProcedure="false">"c6452"</definedName>
    <definedName function="false" hidden="false" name="IQ_LOAN_COMMITMENTS_REVOLVING_FDIC" vbProcedure="false">"c6524"</definedName>
    <definedName function="false" hidden="false" name="IQ_LOAN_LEASE_RECEIV" vbProcedure="false">"c657"</definedName>
    <definedName function="false" hidden="false" name="IQ_LOAN_LOSS" vbProcedure="false">"c1386"</definedName>
    <definedName function="false" hidden="false" name="IQ_LOAN_LOSSES_FDIC" vbProcedure="false">"c6580"</definedName>
    <definedName function="false" hidden="false" name="IQ_LOAN_LOSS_ALLOWANCE_NONCURRENT_LOANS_FDIC" vbProcedure="false">"c6740"</definedName>
    <definedName function="false" hidden="false" name="IQ_LOAN_LOSS_ALLOW_FDIC" vbProcedure="false">"c6326"</definedName>
    <definedName function="false" hidden="false" name="IQ_LOAN_SERVICE_REV" vbProcedure="false">"c658"</definedName>
    <definedName function="false" hidden="false" name="IQ_LONG_TERM_ASSETS_FDIC" vbProcedure="false">"c6361"</definedName>
    <definedName function="false" hidden="false" name="IQ_LONG_TERM_DEBT" vbProcedure="false">"c1387"</definedName>
    <definedName function="false" hidden="false" name="IQ_LONG_TERM_DEBT_OVER_TOTAL_CAP" vbProcedure="false">"c1388"</definedName>
    <definedName function="false" hidden="false" name="IQ_LONG_TERM_GROWTH" vbProcedure="false">"c671"</definedName>
    <definedName function="false" hidden="false" name="IQ_LONG_TERM_INV" vbProcedure="false">"c1389"</definedName>
    <definedName function="false" hidden="false" name="IQ_LOSS_ALLOWANCE_LOANS_FDIC" vbProcedure="false">"c6739"</definedName>
    <definedName function="false" hidden="false" name="IQ_LOSS_LOSS_EXP" vbProcedure="false">"c672"</definedName>
    <definedName function="false" hidden="false" name="IQ_LOSS_TO_NET_EARNED" vbProcedure="false">"c2751"</definedName>
    <definedName function="false" hidden="false" name="IQ_LOWPRICE" vbProcedure="false">"c673"</definedName>
    <definedName function="false" hidden="false" name="IQ_LOW_TARGET_PRICE" vbProcedure="false">"c1652"</definedName>
    <definedName function="false" hidden="false" name="IQ_LOW_TARGET_PRICE_REUT" vbProcedure="false">"c5318"</definedName>
    <definedName function="false" hidden="false" name="IQ_LTD_DUE_AFTER_FIVE" vbProcedure="false">"c704"</definedName>
    <definedName function="false" hidden="false" name="IQ_LTD_DUE_CY" vbProcedure="false">"c705"</definedName>
    <definedName function="false" hidden="false" name="IQ_LTD_DUE_CY1" vbProcedure="false">"c706"</definedName>
    <definedName function="false" hidden="false" name="IQ_LTD_DUE_CY2" vbProcedure="false">"c707"</definedName>
    <definedName function="false" hidden="false" name="IQ_LTD_DUE_CY3" vbProcedure="false">"c708"</definedName>
    <definedName function="false" hidden="false" name="IQ_LTD_DUE_CY4" vbProcedure="false">"c709"</definedName>
    <definedName function="false" hidden="false" name="IQ_LTD_DUE_NEXT_FIVE" vbProcedure="false">"c710"</definedName>
    <definedName function="false" hidden="false" name="IQ_LTM" vbProcedure="false">2000</definedName>
    <definedName function="false" hidden="false" name="IQ_LTMMONTH" vbProcedure="false">120000</definedName>
    <definedName function="false" hidden="false" name="IQ_LTM_REVENUE_OVER_EMPLOYEES" vbProcedure="false">"c1437"</definedName>
    <definedName function="false" hidden="false" name="IQ_LT_DEBT" vbProcedure="false">"c674"</definedName>
    <definedName function="false" hidden="false" name="IQ_LT_DEBT_BNK" vbProcedure="false">"c675"</definedName>
    <definedName function="false" hidden="false" name="IQ_LT_DEBT_BR" vbProcedure="false">"c676"</definedName>
    <definedName function="false" hidden="false" name="IQ_LT_DEBT_CAPITAL" vbProcedure="false">"c677"</definedName>
    <definedName function="false" hidden="false" name="IQ_LT_DEBT_CAPITAL_LEASES" vbProcedure="false">"c2542"</definedName>
    <definedName function="false" hidden="false" name="IQ_LT_DEBT_CAPITAL_LEASES_PCT" vbProcedure="false">"c2543"</definedName>
    <definedName function="false" hidden="false" name="IQ_LT_DEBT_EQUITY" vbProcedure="false">"c678"</definedName>
    <definedName function="false" hidden="false" name="IQ_LT_DEBT_FIN" vbProcedure="false">"c679"</definedName>
    <definedName function="false" hidden="false" name="IQ_LT_DEBT_INS" vbProcedure="false">"c680"</definedName>
    <definedName function="false" hidden="false" name="IQ_LT_DEBT_ISSUED" vbProcedure="false">"c681"</definedName>
    <definedName function="false" hidden="false" name="IQ_LT_DEBT_ISSUED_BNK" vbProcedure="false">"c682"</definedName>
    <definedName function="false" hidden="false" name="IQ_LT_DEBT_ISSUED_BR" vbProcedure="false">"c683"</definedName>
    <definedName function="false" hidden="false" name="IQ_LT_DEBT_ISSUED_FIN" vbProcedure="false">"c684"</definedName>
    <definedName function="false" hidden="false" name="IQ_LT_DEBT_ISSUED_INS" vbProcedure="false">"c685"</definedName>
    <definedName function="false" hidden="false" name="IQ_LT_DEBT_ISSUED_REIT" vbProcedure="false">"c686"</definedName>
    <definedName function="false" hidden="false" name="IQ_LT_DEBT_ISSUED_UTI" vbProcedure="false">"c687"</definedName>
    <definedName function="false" hidden="false" name="IQ_LT_DEBT_REIT" vbProcedure="false">"c688"</definedName>
    <definedName function="false" hidden="false" name="IQ_LT_DEBT_REPAID" vbProcedure="false">"c689"</definedName>
    <definedName function="false" hidden="false" name="IQ_LT_DEBT_REPAID_BNK" vbProcedure="false">"c690"</definedName>
    <definedName function="false" hidden="false" name="IQ_LT_DEBT_REPAID_BR" vbProcedure="false">"c691"</definedName>
    <definedName function="false" hidden="false" name="IQ_LT_DEBT_REPAID_FIN" vbProcedure="false">"c692"</definedName>
    <definedName function="false" hidden="false" name="IQ_LT_DEBT_REPAID_INS" vbProcedure="false">"c693"</definedName>
    <definedName function="false" hidden="false" name="IQ_LT_DEBT_REPAID_REIT" vbProcedure="false">"c694"</definedName>
    <definedName function="false" hidden="false" name="IQ_LT_DEBT_REPAID_UTI" vbProcedure="false">"c695"</definedName>
    <definedName function="false" hidden="false" name="IQ_LT_DEBT_UTI" vbProcedure="false">"c696"</definedName>
    <definedName function="false" hidden="false" name="IQ_LT_INVEST" vbProcedure="false">"c697"</definedName>
    <definedName function="false" hidden="false" name="IQ_LT_INVEST_BR" vbProcedure="false">"c698"</definedName>
    <definedName function="false" hidden="false" name="IQ_LT_INVEST_FIN" vbProcedure="false">"c699"</definedName>
    <definedName function="false" hidden="false" name="IQ_LT_INVEST_REIT" vbProcedure="false">"c700"</definedName>
    <definedName function="false" hidden="false" name="IQ_LT_INVEST_UTI" vbProcedure="false">"c701"</definedName>
    <definedName function="false" hidden="false" name="IQ_LT_NOTE_RECEIV" vbProcedure="false">"c1602"</definedName>
    <definedName function="false" hidden="false" name="IQ_MACHINERY" vbProcedure="false">"c711"</definedName>
    <definedName function="false" hidden="false" name="IQ_MAINT_CAPEX" vbProcedure="false">"c2947"</definedName>
    <definedName function="false" hidden="false" name="IQ_MAINT_CAPEX_ACT_OR_EST" vbProcedure="false">"c4458"</definedName>
    <definedName function="false" hidden="false" name="IQ_MAINT_CAPEX_EST" vbProcedure="false">"c4457"</definedName>
    <definedName function="false" hidden="false" name="IQ_MAINT_CAPEX_GUIDANCE" vbProcedure="false">"c4459"</definedName>
    <definedName function="false" hidden="false" name="IQ_MAINT_CAPEX_HIGH_EST" vbProcedure="false">"c4460"</definedName>
    <definedName function="false" hidden="false" name="IQ_MAINT_CAPEX_HIGH_GUIDANCE" vbProcedure="false">"c4197"</definedName>
    <definedName function="false" hidden="false" name="IQ_MAINT_CAPEX_LOW_EST" vbProcedure="false">"c4461"</definedName>
    <definedName function="false" hidden="false" name="IQ_MAINT_CAPEX_LOW_GUIDANCE" vbProcedure="false">"c4237"</definedName>
    <definedName function="false" hidden="false" name="IQ_MAINT_CAPEX_MEDIAN_EST" vbProcedure="false">"c4462"</definedName>
    <definedName function="false" hidden="false" name="IQ_MAINT_CAPEX_NUM_EST" vbProcedure="false">"c4463"</definedName>
    <definedName function="false" hidden="false" name="IQ_MAINT_CAPEX_STDDEV_EST" vbProcedure="false">"c4464"</definedName>
    <definedName function="false" hidden="false" name="IQ_MAINT_REPAIR" vbProcedure="false">"c2087"</definedName>
    <definedName function="false" hidden="false" name="IQ_MAKE_WHOLE_END_DATE" vbProcedure="false">"c2493"</definedName>
    <definedName function="false" hidden="false" name="IQ_MAKE_WHOLE_SPREAD" vbProcedure="false">"c2494"</definedName>
    <definedName function="false" hidden="false" name="IQ_MAKE_WHOLE_START_DATE" vbProcedure="false">"c2492"</definedName>
    <definedName function="false" hidden="false" name="IQ_MARKETCAP" vbProcedure="false">"c712"</definedName>
    <definedName function="false" hidden="false" name="IQ_MARKETING" vbProcedure="false">"c2239"</definedName>
    <definedName function="false" hidden="false" name="IQ_MARKET_CAP_LFCF" vbProcedure="false">"c2209"</definedName>
    <definedName function="false" hidden="false" name="IQ_MATURITY_DATE" vbProcedure="false">"c2146"</definedName>
    <definedName function="false" hidden="false" name="IQ_MATURITY_ONE_YEAR_LESS_FDIC" vbProcedure="false">"c6425"</definedName>
    <definedName function="false" hidden="false" name="IQ_MC_RATIO" vbProcedure="false">"c2783"</definedName>
    <definedName function="false" hidden="false" name="IQ_MC_STATUTORY_SURPLUS" vbProcedure="false">"c2772"</definedName>
    <definedName function="false" hidden="false" name="IQ_MEDIAN_NEW_HOME_SALES_APR_FC_UNUSED_UNUSED_UNUSED" vbProcedure="false">"c8460"</definedName>
    <definedName function="false" hidden="false" name="IQ_MEDIAN_NEW_HOME_SALES_APR_UNUSED_UNUSED_UNUSED" vbProcedure="false">"c7580"</definedName>
    <definedName function="false" hidden="false" name="IQ_MEDIAN_NEW_HOME_SALES_FC_UNUSED_UNUSED_UNUSED" vbProcedure="false">"c7800"</definedName>
    <definedName function="false" hidden="false" name="IQ_MEDIAN_NEW_HOME_SALES_POP_FC_UNUSED_UNUSED_UNUSED" vbProcedure="false">"c8020"</definedName>
    <definedName function="false" hidden="false" name="IQ_MEDIAN_NEW_HOME_SALES_POP_UNUSED_UNUSED_UNUSED" vbProcedure="false">"c7140"</definedName>
    <definedName function="false" hidden="false" name="IQ_MEDIAN_NEW_HOME_SALES_UNUSED_UNUSED_UNUSED" vbProcedure="false">"c6920"</definedName>
    <definedName function="false" hidden="false" name="IQ_MEDIAN_NEW_HOME_SALES_YOY_FC_UNUSED_UNUSED_UNUSED" vbProcedure="false">"c8240"</definedName>
    <definedName function="false" hidden="false" name="IQ_MEDIAN_NEW_HOME_SALES_YOY_UNUSED_UNUSED_UNUSED" vbProcedure="false">"c7360"</definedName>
    <definedName function="false" hidden="false" name="IQ_MEDIAN_TARGET_PRICE" vbProcedure="false">"c1650"</definedName>
    <definedName function="false" hidden="false" name="IQ_MEDIAN_TARGET_PRICE_REUT" vbProcedure="false">"c5316"</definedName>
    <definedName function="false" hidden="false" name="IQ_MERGER" vbProcedure="false">"c713"</definedName>
    <definedName function="false" hidden="false" name="IQ_MERGER_BNK" vbProcedure="false">"c714"</definedName>
    <definedName function="false" hidden="false" name="IQ_MERGER_BR" vbProcedure="false">"c715"</definedName>
    <definedName function="false" hidden="false" name="IQ_MERGER_FIN" vbProcedure="false">"c716"</definedName>
    <definedName function="false" hidden="false" name="IQ_MERGER_INS" vbProcedure="false">"c717"</definedName>
    <definedName function="false" hidden="false" name="IQ_MERGER_REIT" vbProcedure="false">"c718"</definedName>
    <definedName function="false" hidden="false" name="IQ_MERGER_RESTRUCTURE" vbProcedure="false">"c719"</definedName>
    <definedName function="false" hidden="false" name="IQ_MERGER_RESTRUCTURE_BNK" vbProcedure="false">"c720"</definedName>
    <definedName function="false" hidden="false" name="IQ_MERGER_RESTRUCTURE_BR" vbProcedure="false">"c721"</definedName>
    <definedName function="false" hidden="false" name="IQ_MERGER_RESTRUCTURE_FIN" vbProcedure="false">"c722"</definedName>
    <definedName function="false" hidden="false" name="IQ_MERGER_RESTRUCTURE_INS" vbProcedure="false">"c723"</definedName>
    <definedName function="false" hidden="false" name="IQ_MERGER_RESTRUCTURE_REIT" vbProcedure="false">"c724"</definedName>
    <definedName function="false" hidden="false" name="IQ_MERGER_RESTRUCTURE_UTI" vbProcedure="false">"c725"</definedName>
    <definedName function="false" hidden="false" name="IQ_MERGER_UTI" vbProcedure="false">"c726"</definedName>
    <definedName function="false" hidden="false" name="IQ_MINORITY_INTEREST" vbProcedure="false">"c727"</definedName>
    <definedName function="false" hidden="false" name="IQ_MINORITY_INTEREST_BNK" vbProcedure="false">"c728"</definedName>
    <definedName function="false" hidden="false" name="IQ_MINORITY_INTEREST_BR" vbProcedure="false">"c729"</definedName>
    <definedName function="false" hidden="false" name="IQ_MINORITY_INTEREST_CF" vbProcedure="false">"c730"</definedName>
    <definedName function="false" hidden="false" name="IQ_MINORITY_INTEREST_FIN" vbProcedure="false">"c731"</definedName>
    <definedName function="false" hidden="false" name="IQ_MINORITY_INTEREST_INS" vbProcedure="false">"c732"</definedName>
    <definedName function="false" hidden="false" name="IQ_MINORITY_INTEREST_IS" vbProcedure="false">"c733"</definedName>
    <definedName function="false" hidden="false" name="IQ_MINORITY_INTEREST_REIT" vbProcedure="false">"c734"</definedName>
    <definedName function="false" hidden="false" name="IQ_MINORITY_INTEREST_TOTAL" vbProcedure="false">"c1905"</definedName>
    <definedName function="false" hidden="false" name="IQ_MINORITY_INTEREST_UTI" vbProcedure="false">"c735"</definedName>
    <definedName function="false" hidden="false" name="IQ_MISC_ADJUST_CF" vbProcedure="false">"c736"</definedName>
    <definedName function="false" hidden="false" name="IQ_MISC_EARN_ADJ" vbProcedure="false">"c1603"</definedName>
    <definedName function="false" hidden="false" name="IQ_MKTCAP_EBT_EXCL" vbProcedure="false">"c737"</definedName>
    <definedName function="false" hidden="false" name="IQ_MKTCAP_EBT_EXCL_AVG" vbProcedure="false">"c738"</definedName>
    <definedName function="false" hidden="false" name="IQ_MKTCAP_EBT_INCL_AVG" vbProcedure="false">"c739"</definedName>
    <definedName function="false" hidden="false" name="IQ_MKTCAP_TOTAL_REV" vbProcedure="false">"c740"</definedName>
    <definedName function="false" hidden="false" name="IQ_MKTCAP_TOTAL_REV_AVG" vbProcedure="false">"c741"</definedName>
    <definedName function="false" hidden="false" name="IQ_MKTCAP_TOTAL_REV_FWD" vbProcedure="false">"c742"</definedName>
    <definedName function="false" hidden="false" name="IQ_MKTCAP_TOTAL_REV_FWD_REUT" vbProcedure="false">"c4048"</definedName>
    <definedName function="false" hidden="false" name="IQ_MM_ACCOUNT" vbProcedure="false">"c743"</definedName>
    <definedName function="false" hidden="false" name="IQ_MONEY_MARKET_DEPOSIT_ACCOUNTS_FDIC" vbProcedure="false">"c6553"</definedName>
    <definedName function="false" hidden="false" name="IQ_MONTH" vbProcedure="false">15000</definedName>
    <definedName function="false" hidden="false" name="IQ_MORTGAGE_BACKED_SECURITIES_FDIC" vbProcedure="false">"c6402"</definedName>
    <definedName function="false" hidden="false" name="IQ_MORTGAGE_SERVICING_FDIC" vbProcedure="false">"c6335"</definedName>
    <definedName function="false" hidden="false" name="IQ_MORTGAGE_SERV_RIGHTS" vbProcedure="false">"c2242"</definedName>
    <definedName function="false" hidden="false" name="IQ_MORT_BANKING_FEE" vbProcedure="false">"c745"</definedName>
    <definedName function="false" hidden="false" name="IQ_MORT_BANK_ACT" vbProcedure="false">"c744"</definedName>
    <definedName function="false" hidden="false" name="IQ_MORT_INT_INC" vbProcedure="false">"c746"</definedName>
    <definedName function="false" hidden="false" name="IQ_MORT_LOANS" vbProcedure="false">"c747"</definedName>
    <definedName function="false" hidden="false" name="IQ_MORT_SECURITY" vbProcedure="false">"c748"</definedName>
    <definedName function="false" hidden="false" name="IQ_MTD" vbProcedure="false">800000</definedName>
    <definedName function="false" hidden="false" name="IQ_MULTIFAMILY_RESIDENTIAL_LOANS_FDIC" vbProcedure="false">"c6311"</definedName>
    <definedName function="false" hidden="false" name="IQ_NAMES_REVISION_DATE_" vbProcedure="false">40788.5132175926</definedName>
    <definedName function="false" hidden="false" name="IQ_NAV_ACT_OR_EST" vbProcedure="false">"c2225"</definedName>
    <definedName function="false" hidden="false" name="IQ_NAV_EST" vbProcedure="false">"c1751"</definedName>
    <definedName function="false" hidden="false" name="IQ_NAV_HIGH_EST" vbProcedure="false">"c1753"</definedName>
    <definedName function="false" hidden="false" name="IQ_NAV_LOW_EST" vbProcedure="false">"c1754"</definedName>
    <definedName function="false" hidden="false" name="IQ_NAV_MEDIAN_EST" vbProcedure="false">"c1752"</definedName>
    <definedName function="false" hidden="false" name="IQ_NAV_NUM_EST" vbProcedure="false">"c1755"</definedName>
    <definedName function="false" hidden="false" name="IQ_NAV_SHARE_ACT_OR_EST" vbProcedure="false">"c5615"</definedName>
    <definedName function="false" hidden="false" name="IQ_NAV_SHARE_ACT_OR_EST_REUT" vbProcedure="false">"c5623"</definedName>
    <definedName function="false" hidden="false" name="IQ_NAV_SHARE_EST" vbProcedure="false">"c5609"</definedName>
    <definedName function="false" hidden="false" name="IQ_NAV_SHARE_EST_REUT" vbProcedure="false">"c5617"</definedName>
    <definedName function="false" hidden="false" name="IQ_NAV_SHARE_HIGH_EST" vbProcedure="false">"c5612"</definedName>
    <definedName function="false" hidden="false" name="IQ_NAV_SHARE_HIGH_EST_REUT" vbProcedure="false">"c5620"</definedName>
    <definedName function="false" hidden="false" name="IQ_NAV_SHARE_LOW_EST" vbProcedure="false">"c5613"</definedName>
    <definedName function="false" hidden="false" name="IQ_NAV_SHARE_LOW_EST_REUT" vbProcedure="false">"c5621"</definedName>
    <definedName function="false" hidden="false" name="IQ_NAV_SHARE_MEDIAN_EST" vbProcedure="false">"c5610"</definedName>
    <definedName function="false" hidden="false" name="IQ_NAV_SHARE_MEDIAN_EST_REUT" vbProcedure="false">"c5618"</definedName>
    <definedName function="false" hidden="false" name="IQ_NAV_SHARE_NUM_EST" vbProcedure="false">"c5614"</definedName>
    <definedName function="false" hidden="false" name="IQ_NAV_SHARE_NUM_EST_REUT" vbProcedure="false">"c5622"</definedName>
    <definedName function="false" hidden="false" name="IQ_NAV_SHARE_STDDEV_EST" vbProcedure="false">"c5611"</definedName>
    <definedName function="false" hidden="false" name="IQ_NAV_SHARE_STDDEV_EST_REUT" vbProcedure="false">"c5619"</definedName>
    <definedName function="false" hidden="false" name="IQ_NAV_STDDEV_EST" vbProcedure="false">"c1756"</definedName>
    <definedName function="false" hidden="false" name="IQ_NET_CHANGE" vbProcedure="false">"c749"</definedName>
    <definedName function="false" hidden="false" name="IQ_NET_CHARGE_OFFS_FDIC" vbProcedure="false">"c6641"</definedName>
    <definedName function="false" hidden="false" name="IQ_NET_CHARGE_OFFS_LOANS_FDIC" vbProcedure="false">"c6751"</definedName>
    <definedName function="false" hidden="false" name="IQ_NET_CLAIM_EXP_INCUR" vbProcedure="false">"c2757"</definedName>
    <definedName function="false" hidden="false" name="IQ_NET_CLAIM_EXP_INCUR_CY" vbProcedure="false">"c2761"</definedName>
    <definedName function="false" hidden="false" name="IQ_NET_CLAIM_EXP_INCUR_PY" vbProcedure="false">"c2762"</definedName>
    <definedName function="false" hidden="false" name="IQ_NET_CLAIM_EXP_PAID" vbProcedure="false">"c2760"</definedName>
    <definedName function="false" hidden="false" name="IQ_NET_CLAIM_EXP_PAID_CY" vbProcedure="false">"c2763"</definedName>
    <definedName function="false" hidden="false" name="IQ_NET_CLAIM_EXP_PAID_PY" vbProcedure="false">"c2764"</definedName>
    <definedName function="false" hidden="false" name="IQ_NET_CLAIM_EXP_RES" vbProcedure="false">"c2754"</definedName>
    <definedName function="false" hidden="false" name="IQ_NET_DEBT" vbProcedure="false">"c1584"</definedName>
    <definedName function="false" hidden="false" name="IQ_NET_DEBT_ACT_OR_EST" vbProcedure="false">"c3583"</definedName>
    <definedName function="false" hidden="false" name="IQ_NET_DEBT_ACT_OR_EST_REUT" vbProcedure="false">"c5473"</definedName>
    <definedName function="false" hidden="false" name="IQ_NET_DEBT_EBITDA" vbProcedure="false">"c750"</definedName>
    <definedName function="false" hidden="false" name="IQ_NET_DEBT_EBITDA_CAPEX" vbProcedure="false">"c2949"</definedName>
    <definedName function="false" hidden="false" name="IQ_NET_DEBT_EST" vbProcedure="false">"c3517"</definedName>
    <definedName function="false" hidden="false" name="IQ_NET_DEBT_EST_REUT" vbProcedure="false">"c3976"</definedName>
    <definedName function="false" hidden="false" name="IQ_NET_DEBT_GUIDANCE" vbProcedure="false">"c4467"</definedName>
    <definedName function="false" hidden="false" name="IQ_NET_DEBT_HIGH_EST" vbProcedure="false">"c3518"</definedName>
    <definedName function="false" hidden="false" name="IQ_NET_DEBT_HIGH_EST_REUT" vbProcedure="false">"c3978"</definedName>
    <definedName function="false" hidden="false" name="IQ_NET_DEBT_HIGH_GUIDANCE" vbProcedure="false">"c4181"</definedName>
    <definedName function="false" hidden="false" name="IQ_NET_DEBT_ISSUED" vbProcedure="false">"c751"</definedName>
    <definedName function="false" hidden="false" name="IQ_NET_DEBT_ISSUED_BNK" vbProcedure="false">"c752"</definedName>
    <definedName function="false" hidden="false" name="IQ_NET_DEBT_ISSUED_BR" vbProcedure="false">"c753"</definedName>
    <definedName function="false" hidden="false" name="IQ_NET_DEBT_ISSUED_FIN" vbProcedure="false">"c754"</definedName>
    <definedName function="false" hidden="false" name="IQ_NET_DEBT_ISSUED_INS" vbProcedure="false">"c755"</definedName>
    <definedName function="false" hidden="false" name="IQ_NET_DEBT_ISSUED_REIT" vbProcedure="false">"c756"</definedName>
    <definedName function="false" hidden="false" name="IQ_NET_DEBT_ISSUED_UTI" vbProcedure="false">"c757"</definedName>
    <definedName function="false" hidden="false" name="IQ_NET_DEBT_LOW_EST" vbProcedure="false">"c3519"</definedName>
    <definedName function="false" hidden="false" name="IQ_NET_DEBT_LOW_EST_REUT" vbProcedure="false">"c3979"</definedName>
    <definedName function="false" hidden="false" name="IQ_NET_DEBT_LOW_GUIDANCE" vbProcedure="false">"c4221"</definedName>
    <definedName function="false" hidden="false" name="IQ_NET_DEBT_MEDIAN_EST" vbProcedure="false">"c3520"</definedName>
    <definedName function="false" hidden="false" name="IQ_NET_DEBT_MEDIAN_EST_REUT" vbProcedure="false">"c3977"</definedName>
    <definedName function="false" hidden="false" name="IQ_NET_DEBT_NUM_EST" vbProcedure="false">"c3515"</definedName>
    <definedName function="false" hidden="false" name="IQ_NET_DEBT_NUM_EST_REUT" vbProcedure="false">"c3980"</definedName>
    <definedName function="false" hidden="false" name="IQ_NET_DEBT_STDDEV_EST" vbProcedure="false">"c3516"</definedName>
    <definedName function="false" hidden="false" name="IQ_NET_DEBT_STDDEV_EST_REUT" vbProcedure="false">"c3981"</definedName>
    <definedName function="false" hidden="false" name="IQ_NET_EARNED" vbProcedure="false">"c2734"</definedName>
    <definedName function="false" hidden="false" name="IQ_NET_INC" vbProcedure="false">"c1394"</definedName>
    <definedName function="false" hidden="false" name="IQ_NET_INCOME_FDIC" vbProcedure="false">"c6587"</definedName>
    <definedName function="false" hidden="false" name="IQ_NET_INC_BEFORE" vbProcedure="false">"c1368"</definedName>
    <definedName function="false" hidden="false" name="IQ_NET_INC_CF" vbProcedure="false">"c1397"</definedName>
    <definedName function="false" hidden="false" name="IQ_NET_INC_MARGIN" vbProcedure="false">"c1398"</definedName>
    <definedName function="false" hidden="false" name="IQ_NET_INTEREST_EXP" vbProcedure="false">"c769"</definedName>
    <definedName function="false" hidden="false" name="IQ_NET_INTEREST_EXP_REIT" vbProcedure="false">"c770"</definedName>
    <definedName function="false" hidden="false" name="IQ_NET_INTEREST_EXP_UTI" vbProcedure="false">"c771"</definedName>
    <definedName function="false" hidden="false" name="IQ_NET_INTEREST_INC" vbProcedure="false">"c1392"</definedName>
    <definedName function="false" hidden="false" name="IQ_NET_INTEREST_INC_AFTER_LL" vbProcedure="false">"c1604"</definedName>
    <definedName function="false" hidden="false" name="IQ_NET_INTEREST_MARGIN_FDIC" vbProcedure="false">"c6726"</definedName>
    <definedName function="false" hidden="false" name="IQ_NET_INT_INC_10YR_ANN_GROWTH" vbProcedure="false">"c758"</definedName>
    <definedName function="false" hidden="false" name="IQ_NET_INT_INC_1YR_ANN_GROWTH" vbProcedure="false">"c759"</definedName>
    <definedName function="false" hidden="false" name="IQ_NET_INT_INC_2YR_ANN_GROWTH" vbProcedure="false">"c760"</definedName>
    <definedName function="false" hidden="false" name="IQ_NET_INT_INC_3YR_ANN_GROWTH" vbProcedure="false">"c761"</definedName>
    <definedName function="false" hidden="false" name="IQ_NET_INT_INC_5YR_ANN_GROWTH" vbProcedure="false">"c762"</definedName>
    <definedName function="false" hidden="false" name="IQ_NET_INT_INC_7YR_ANN_GROWTH" vbProcedure="false">"c763"</definedName>
    <definedName function="false" hidden="false" name="IQ_NET_INT_INC_BNK" vbProcedure="false">"c764"</definedName>
    <definedName function="false" hidden="false" name="IQ_NET_INT_INC_BNK_FDIC" vbProcedure="false">"c6570"</definedName>
    <definedName function="false" hidden="false" name="IQ_NET_INT_INC_BR" vbProcedure="false">"c765"</definedName>
    <definedName function="false" hidden="false" name="IQ_NET_INT_INC_FIN" vbProcedure="false">"c766"</definedName>
    <definedName function="false" hidden="false" name="IQ_NET_INT_INC_TOTAL_REV" vbProcedure="false">"c767"</definedName>
    <definedName function="false" hidden="false" name="IQ_NET_INT_MARGIN" vbProcedure="false">"c768"</definedName>
    <definedName function="false" hidden="false" name="IQ_NET_LIFE_INS_IN_FORCE" vbProcedure="false">"c2769"</definedName>
    <definedName function="false" hidden="false" name="IQ_NET_LOANS" vbProcedure="false">"c772"</definedName>
    <definedName function="false" hidden="false" name="IQ_NET_LOANS_10YR_ANN_GROWTH" vbProcedure="false">"c773"</definedName>
    <definedName function="false" hidden="false" name="IQ_NET_LOANS_1YR_ANN_GROWTH" vbProcedure="false">"c774"</definedName>
    <definedName function="false" hidden="false" name="IQ_NET_LOANS_2YR_ANN_GROWTH" vbProcedure="false">"c775"</definedName>
    <definedName function="false" hidden="false" name="IQ_NET_LOANS_3YR_ANN_GROWTH" vbProcedure="false">"c776"</definedName>
    <definedName function="false" hidden="false" name="IQ_NET_LOANS_5YR_ANN_GROWTH" vbProcedure="false">"c777"</definedName>
    <definedName function="false" hidden="false" name="IQ_NET_LOANS_7YR_ANN_GROWTH" vbProcedure="false">"c778"</definedName>
    <definedName function="false" hidden="false" name="IQ_NET_LOANS_LEASES_CORE_DEPOSITS_FDIC" vbProcedure="false">"c6743"</definedName>
    <definedName function="false" hidden="false" name="IQ_NET_LOANS_LEASES_DEPOSITS_FDIC" vbProcedure="false">"c6742"</definedName>
    <definedName function="false" hidden="false" name="IQ_NET_LOANS_TOTAL_DEPOSITS" vbProcedure="false">"c779"</definedName>
    <definedName function="false" hidden="false" name="IQ_NET_OPERATING_INCOME_ASSETS_FDIC" vbProcedure="false">"c6729"</definedName>
    <definedName function="false" hidden="false" name="IQ_NET_RENTAL_EXP_FN" vbProcedure="false">"c780"</definedName>
    <definedName function="false" hidden="false" name="IQ_NET_SECURITIZATION_INCOME_FDIC" vbProcedure="false">"c6669"</definedName>
    <definedName function="false" hidden="false" name="IQ_NET_SERVICING_FEES_FDIC" vbProcedure="false">"c6668"</definedName>
    <definedName function="false" hidden="false" name="IQ_NET_TO_GROSS_EARNED" vbProcedure="false">"c2750"</definedName>
    <definedName function="false" hidden="false" name="IQ_NET_TO_GROSS_WRITTEN" vbProcedure="false">"c2729"</definedName>
    <definedName function="false" hidden="false" name="IQ_NET_WORKING_CAP" vbProcedure="false">"c3493"</definedName>
    <definedName function="false" hidden="false" name="IQ_NET_WRITTEN" vbProcedure="false">"c2728"</definedName>
    <definedName function="false" hidden="false" name="IQ_NEW_PREM" vbProcedure="false">"c2785"</definedName>
    <definedName function="false" hidden="false" name="IQ_NEXT_CALL_DATE" vbProcedure="false">"c2198"</definedName>
    <definedName function="false" hidden="false" name="IQ_NEXT_CALL_PRICE" vbProcedure="false">"c2199"</definedName>
    <definedName function="false" hidden="false" name="IQ_NEXT_INT_DATE" vbProcedure="false">"c2187"</definedName>
    <definedName function="false" hidden="false" name="IQ_NEXT_PUT_DATE" vbProcedure="false">"c2200"</definedName>
    <definedName function="false" hidden="false" name="IQ_NEXT_PUT_PRICE" vbProcedure="false">"c2201"</definedName>
    <definedName function="false" hidden="false" name="IQ_NEXT_SINK_FUND_AMOUNT" vbProcedure="false">"c2490"</definedName>
    <definedName function="false" hidden="false" name="IQ_NEXT_SINK_FUND_DATE" vbProcedure="false">"c2489"</definedName>
    <definedName function="false" hidden="false" name="IQ_NEXT_SINK_FUND_PRICE" vbProcedure="false">"c2491"</definedName>
    <definedName function="false" hidden="false" name="IQ_NI" vbProcedure="false">"c781"</definedName>
    <definedName function="false" hidden="false" name="IQ_NI_10YR_ANN_GROWTH" vbProcedure="false">"c782"</definedName>
    <definedName function="false" hidden="false" name="IQ_NI_1YR_ANN_GROWTH" vbProcedure="false">"c783"</definedName>
    <definedName function="false" hidden="false" name="IQ_NI_2YR_ANN_GROWTH" vbProcedure="false">"c784"</definedName>
    <definedName function="false" hidden="false" name="IQ_NI_3YR_ANN_GROWTH" vbProcedure="false">"c785"</definedName>
    <definedName function="false" hidden="false" name="IQ_NI_5YR_ANN_GROWTH" vbProcedure="false">"c786"</definedName>
    <definedName function="false" hidden="false" name="IQ_NI_7YR_ANN_GROWTH" vbProcedure="false">"c787"</definedName>
    <definedName function="false" hidden="false" name="IQ_NI_ACT_OR_EST" vbProcedure="false">"c2222"</definedName>
    <definedName function="false" hidden="false" name="IQ_NI_ACT_OR_EST_REUT" vbProcedure="false">"c5468"</definedName>
    <definedName function="false" hidden="false" name="IQ_NI_AFTER_CAPITALIZED" vbProcedure="false">"c788"</definedName>
    <definedName function="false" hidden="false" name="IQ_NI_AVAIL_EXCL" vbProcedure="false">"c789"</definedName>
    <definedName function="false" hidden="false" name="IQ_NI_AVAIL_EXCL_MARGIN" vbProcedure="false">"c790"</definedName>
    <definedName function="false" hidden="false" name="IQ_NI_AVAIL_INCL" vbProcedure="false">"c791"</definedName>
    <definedName function="false" hidden="false" name="IQ_NI_BEFORE_CAPITALIZED" vbProcedure="false">"c792"</definedName>
    <definedName function="false" hidden="false" name="IQ_NI_CF" vbProcedure="false">"c793"</definedName>
    <definedName function="false" hidden="false" name="IQ_NI_EST" vbProcedure="false">"c1716"</definedName>
    <definedName function="false" hidden="false" name="IQ_NI_EST_REUT" vbProcedure="false">"c5368"</definedName>
    <definedName function="false" hidden="false" name="IQ_NI_GAAP_GUIDANCE" vbProcedure="false">"c4470"</definedName>
    <definedName function="false" hidden="false" name="IQ_NI_GAAP_HIGH_GUIDANCE" vbProcedure="false">"c4177"</definedName>
    <definedName function="false" hidden="false" name="IQ_NI_GAAP_LOW_GUIDANCE" vbProcedure="false">"c4217"</definedName>
    <definedName function="false" hidden="false" name="IQ_NI_GUIDANCE" vbProcedure="false">"c4469"</definedName>
    <definedName function="false" hidden="false" name="IQ_NI_GW_EST" vbProcedure="false">"c1723"</definedName>
    <definedName function="false" hidden="false" name="IQ_NI_GW_EST_REUT" vbProcedure="false">"c5375"</definedName>
    <definedName function="false" hidden="false" name="IQ_NI_GW_GUIDANCE" vbProcedure="false">"c4471"</definedName>
    <definedName function="false" hidden="false" name="IQ_NI_GW_HIGH_EST" vbProcedure="false">"c1725"</definedName>
    <definedName function="false" hidden="false" name="IQ_NI_GW_HIGH_EST_REUT" vbProcedure="false">"c5377"</definedName>
    <definedName function="false" hidden="false" name="IQ_NI_GW_HIGH_GUIDANCE" vbProcedure="false">"c4178"</definedName>
    <definedName function="false" hidden="false" name="IQ_NI_GW_LOW_EST" vbProcedure="false">"c1726"</definedName>
    <definedName function="false" hidden="false" name="IQ_NI_GW_LOW_EST_REUT" vbProcedure="false">"c5378"</definedName>
    <definedName function="false" hidden="false" name="IQ_NI_GW_LOW_GUIDANCE" vbProcedure="false">"c4218"</definedName>
    <definedName function="false" hidden="false" name="IQ_NI_GW_MEDIAN_EST" vbProcedure="false">"c1724"</definedName>
    <definedName function="false" hidden="false" name="IQ_NI_GW_MEDIAN_EST_REUT" vbProcedure="false">"c5376"</definedName>
    <definedName function="false" hidden="false" name="IQ_NI_GW_NUM_EST" vbProcedure="false">"c1727"</definedName>
    <definedName function="false" hidden="false" name="IQ_NI_GW_NUM_EST_REUT" vbProcedure="false">"c5379"</definedName>
    <definedName function="false" hidden="false" name="IQ_NI_GW_STDDEV_EST" vbProcedure="false">"c1728"</definedName>
    <definedName function="false" hidden="false" name="IQ_NI_GW_STDDEV_EST_REUT" vbProcedure="false">"c5380"</definedName>
    <definedName function="false" hidden="false" name="IQ_NI_HIGH_EST" vbProcedure="false">"c1718"</definedName>
    <definedName function="false" hidden="false" name="IQ_NI_HIGH_EST_REUT" vbProcedure="false">"c5370"</definedName>
    <definedName function="false" hidden="false" name="IQ_NI_HIGH_GUIDANCE" vbProcedure="false">"c4176"</definedName>
    <definedName function="false" hidden="false" name="IQ_NI_LOW_EST" vbProcedure="false">"c1719"</definedName>
    <definedName function="false" hidden="false" name="IQ_NI_LOW_EST_REUT" vbProcedure="false">"c5371"</definedName>
    <definedName function="false" hidden="false" name="IQ_NI_LOW_GUIDANCE" vbProcedure="false">"c4216"</definedName>
    <definedName function="false" hidden="false" name="IQ_NI_MARGIN" vbProcedure="false">"c794"</definedName>
    <definedName function="false" hidden="false" name="IQ_NI_MEDIAN_EST" vbProcedure="false">"c1717"</definedName>
    <definedName function="false" hidden="false" name="IQ_NI_MEDIAN_EST_REUT" vbProcedure="false">"c5369"</definedName>
    <definedName function="false" hidden="false" name="IQ_NI_NORM" vbProcedure="false">"c1901"</definedName>
    <definedName function="false" hidden="false" name="IQ_NI_NORM_10YR_ANN_GROWTH" vbProcedure="false">"c1960"</definedName>
    <definedName function="false" hidden="false" name="IQ_NI_NORM_1YR_ANN_GROWTH" vbProcedure="false">"c1955"</definedName>
    <definedName function="false" hidden="false" name="IQ_NI_NORM_2YR_ANN_GROWTH" vbProcedure="false">"c1956"</definedName>
    <definedName function="false" hidden="false" name="IQ_NI_NORM_3YR_ANN_GROWTH" vbProcedure="false">"c1957"</definedName>
    <definedName function="false" hidden="false" name="IQ_NI_NORM_5YR_ANN_GROWTH" vbProcedure="false">"c1958"</definedName>
    <definedName function="false" hidden="false" name="IQ_NI_NORM_7YR_ANN_GROWTH" vbProcedure="false">"c1959"</definedName>
    <definedName function="false" hidden="false" name="IQ_NI_NORM_MARGIN" vbProcedure="false">"c1964"</definedName>
    <definedName function="false" hidden="false" name="IQ_NI_NUM_EST" vbProcedure="false">"c1720"</definedName>
    <definedName function="false" hidden="false" name="IQ_NI_NUM_EST_REUT" vbProcedure="false">"c5372"</definedName>
    <definedName function="false" hidden="false" name="IQ_NI_REPORTED_EST" vbProcedure="false">"c1730"</definedName>
    <definedName function="false" hidden="false" name="IQ_NI_REPORTED_EST_REUT" vbProcedure="false">"c5382"</definedName>
    <definedName function="false" hidden="false" name="IQ_NI_REPORTED_HIGH_EST" vbProcedure="false">"c1732"</definedName>
    <definedName function="false" hidden="false" name="IQ_NI_REPORTED_HIGH_EST_REUT" vbProcedure="false">"c5384"</definedName>
    <definedName function="false" hidden="false" name="IQ_NI_REPORTED_LOW_EST" vbProcedure="false">"c1733"</definedName>
    <definedName function="false" hidden="false" name="IQ_NI_REPORTED_LOW_EST_REUT" vbProcedure="false">"c5385"</definedName>
    <definedName function="false" hidden="false" name="IQ_NI_REPORTED_MEDIAN_EST" vbProcedure="false">"c1731"</definedName>
    <definedName function="false" hidden="false" name="IQ_NI_REPORTED_MEDIAN_EST_REUT" vbProcedure="false">"c5383"</definedName>
    <definedName function="false" hidden="false" name="IQ_NI_REPORTED_NUM_EST" vbProcedure="false">"c1734"</definedName>
    <definedName function="false" hidden="false" name="IQ_NI_REPORTED_NUM_EST_REUT" vbProcedure="false">"c5386"</definedName>
    <definedName function="false" hidden="false" name="IQ_NI_REPORTED_STDDEV_EST" vbProcedure="false">"c1735"</definedName>
    <definedName function="false" hidden="false" name="IQ_NI_REPORTED_STDDEV_EST_REUT" vbProcedure="false">"c5387"</definedName>
    <definedName function="false" hidden="false" name="IQ_NI_SBC_ACT_OR_EST" vbProcedure="false">"c4474"</definedName>
    <definedName function="false" hidden="false" name="IQ_NI_SBC_EST" vbProcedure="false">"c4473"</definedName>
    <definedName function="false" hidden="false" name="IQ_NI_SBC_GUIDANCE" vbProcedure="false">"c4475"</definedName>
    <definedName function="false" hidden="false" name="IQ_NI_SBC_GW_ACT_OR_EST" vbProcedure="false">"c4478"</definedName>
    <definedName function="false" hidden="false" name="IQ_NI_SBC_GW_EST" vbProcedure="false">"c4477"</definedName>
    <definedName function="false" hidden="false" name="IQ_NI_SBC_GW_GUIDANCE" vbProcedure="false">"c4479"</definedName>
    <definedName function="false" hidden="false" name="IQ_NI_SBC_GW_HIGH_EST" vbProcedure="false">"c4480"</definedName>
    <definedName function="false" hidden="false" name="IQ_NI_SBC_GW_HIGH_GUIDANCE" vbProcedure="false">"c4187"</definedName>
    <definedName function="false" hidden="false" name="IQ_NI_SBC_GW_LOW_EST" vbProcedure="false">"c4481"</definedName>
    <definedName function="false" hidden="false" name="IQ_NI_SBC_GW_LOW_GUIDANCE" vbProcedure="false">"c4227"</definedName>
    <definedName function="false" hidden="false" name="IQ_NI_SBC_GW_MEDIAN_EST" vbProcedure="false">"c4482"</definedName>
    <definedName function="false" hidden="false" name="IQ_NI_SBC_GW_NUM_EST" vbProcedure="false">"c4483"</definedName>
    <definedName function="false" hidden="false" name="IQ_NI_SBC_GW_STDDEV_EST" vbProcedure="false">"c4484"</definedName>
    <definedName function="false" hidden="false" name="IQ_NI_SBC_HIGH_EST" vbProcedure="false">"c4486"</definedName>
    <definedName function="false" hidden="false" name="IQ_NI_SBC_HIGH_GUIDANCE" vbProcedure="false">"c4186"</definedName>
    <definedName function="false" hidden="false" name="IQ_NI_SBC_LOW_EST" vbProcedure="false">"c4487"</definedName>
    <definedName function="false" hidden="false" name="IQ_NI_SBC_LOW_GUIDANCE" vbProcedure="false">"c4226"</definedName>
    <definedName function="false" hidden="false" name="IQ_NI_SBC_MEDIAN_EST" vbProcedure="false">"c4488"</definedName>
    <definedName function="false" hidden="false" name="IQ_NI_SBC_NUM_EST" vbProcedure="false">"c4489"</definedName>
    <definedName function="false" hidden="false" name="IQ_NI_SBC_STDDEV_EST" vbProcedure="false">"c4490"</definedName>
    <definedName function="false" hidden="false" name="IQ_NI_SFAS" vbProcedure="false">"c795"</definedName>
    <definedName function="false" hidden="false" name="IQ_NI_STDDEV_EST" vbProcedure="false">"c1721"</definedName>
    <definedName function="false" hidden="false" name="IQ_NI_STDDEV_EST_REUT" vbProcedure="false">"c5373"</definedName>
    <definedName function="false" hidden="false" name="IQ_NOL_CF_1YR" vbProcedure="false">"c3465"</definedName>
    <definedName function="false" hidden="false" name="IQ_NOL_CF_2YR" vbProcedure="false">"c3466"</definedName>
    <definedName function="false" hidden="false" name="IQ_NOL_CF_3YR" vbProcedure="false">"c3467"</definedName>
    <definedName function="false" hidden="false" name="IQ_NOL_CF_4YR" vbProcedure="false">"c3468"</definedName>
    <definedName function="false" hidden="false" name="IQ_NOL_CF_5YR" vbProcedure="false">"c3469"</definedName>
    <definedName function="false" hidden="false" name="IQ_NOL_CF_AFTER_FIVE" vbProcedure="false">"c3470"</definedName>
    <definedName function="false" hidden="false" name="IQ_NOL_CF_MAX_YEAR" vbProcedure="false">"c3473"</definedName>
    <definedName function="false" hidden="false" name="IQ_NOL_CF_NO_EXP" vbProcedure="false">"c3471"</definedName>
    <definedName function="false" hidden="false" name="IQ_NOL_CF_TOTAL" vbProcedure="false">"c3472"</definedName>
    <definedName function="false" hidden="false" name="IQ_NONCASH_PENSION_EXP" vbProcedure="false">"c3000"</definedName>
    <definedName function="false" hidden="false" name="IQ_NONCURRENT_LOANS_1_4_FAMILY_FDIC" vbProcedure="false">"c6770"</definedName>
    <definedName function="false" hidden="false" name="IQ_NONCURRENT_LOANS_COMMERCIAL_INDUSTRIAL_FDIC" vbProcedure="false">"c6773"</definedName>
    <definedName function="false" hidden="false" name="IQ_NONCURRENT_LOANS_COMMERCIAL_RE_FDIC" vbProcedure="false">"c6768"</definedName>
    <definedName function="false" hidden="false" name="IQ_NONCURRENT_LOANS_COMMERCIAL_RE_NOT_SECURED_FDIC" vbProcedure="false">"c6778"</definedName>
    <definedName function="false" hidden="false" name="IQ_NONCURRENT_LOANS_CONSTRUCTION_LAND_DEV_FDIC" vbProcedure="false">"c6767"</definedName>
    <definedName function="false" hidden="false" name="IQ_NONCURRENT_LOANS_CREDIT_CARD_FDIC" vbProcedure="false">"c6775"</definedName>
    <definedName function="false" hidden="false" name="IQ_NONCURRENT_LOANS_GUARANTEED_FDIC" vbProcedure="false">"c6358"</definedName>
    <definedName function="false" hidden="false" name="IQ_NONCURRENT_LOANS_HOME_EQUITY_FDIC" vbProcedure="false">"c6771"</definedName>
    <definedName function="false" hidden="false" name="IQ_NONCURRENT_LOANS_INDIVIDUALS_FDIC" vbProcedure="false">"c6774"</definedName>
    <definedName function="false" hidden="false" name="IQ_NONCURRENT_LOANS_LEASES_FDIC" vbProcedure="false">"c6357"</definedName>
    <definedName function="false" hidden="false" name="IQ_NONCURRENT_LOANS_MULTIFAMILY_FDIC" vbProcedure="false">"c6769"</definedName>
    <definedName function="false" hidden="false" name="IQ_NONCURRENT_LOANS_OTHER_FAMILY_FDIC" vbProcedure="false">"c6772"</definedName>
    <definedName function="false" hidden="false" name="IQ_NONCURRENT_LOANS_OTHER_INDIVIDUAL_FDIC" vbProcedure="false">"c6776"</definedName>
    <definedName function="false" hidden="false" name="IQ_NONCURRENT_LOANS_OTHER_LOANS_FDIC" vbProcedure="false">"c6777"</definedName>
    <definedName function="false" hidden="false" name="IQ_NONCURRENT_LOANS_RE_FDIC" vbProcedure="false">"c6766"</definedName>
    <definedName function="false" hidden="false" name="IQ_NONCURRENT_LOANS_TOTAL_LOANS_FDIC" vbProcedure="false">"c6765"</definedName>
    <definedName function="false" hidden="false" name="IQ_NONCURRENT_OREO_ASSETS_FDIC" vbProcedure="false">"c6741"</definedName>
    <definedName function="false" hidden="false" name="IQ_NONINTEREST_BEARING_BALANCES_FDIC" vbProcedure="false">"c6394"</definedName>
    <definedName function="false" hidden="false" name="IQ_NONINTEREST_BEARING_DEPOSITS_DOMESTIC_FDIC" vbProcedure="false">"c6477"</definedName>
    <definedName function="false" hidden="false" name="IQ_NONINTEREST_BEARING_DEPOSITS_FOREIGN_FDIC" vbProcedure="false">"c6484"</definedName>
    <definedName function="false" hidden="false" name="IQ_NONINTEREST_EXPENSE_EARNING_ASSETS_FDIC" vbProcedure="false">"c6728"</definedName>
    <definedName function="false" hidden="false" name="IQ_NONINTEREST_INCOME_EARNING_ASSETS_FDIC" vbProcedure="false">"c6727"</definedName>
    <definedName function="false" hidden="false" name="IQ_NONMORTGAGE_SERVICING_FDIC" vbProcedure="false">"c6336"</definedName>
    <definedName function="false" hidden="false" name="IQ_NONRECOURSE_DEBT" vbProcedure="false">"c2550"</definedName>
    <definedName function="false" hidden="false" name="IQ_NONRECOURSE_DEBT_PCT" vbProcedure="false">"c2551"</definedName>
    <definedName function="false" hidden="false" name="IQ_NONRES_FIXED_INVEST_PRIV_APR_FC_UNUSED_UNUSED_UNUSED" vbProcedure="false">"c8468"</definedName>
    <definedName function="false" hidden="false" name="IQ_NONRES_FIXED_INVEST_PRIV_APR_UNUSED_UNUSED_UNUSED" vbProcedure="false">"c7588"</definedName>
    <definedName function="false" hidden="false" name="IQ_NONRES_FIXED_INVEST_PRIV_FC_UNUSED_UNUSED_UNUSED" vbProcedure="false">"c7808"</definedName>
    <definedName function="false" hidden="false" name="IQ_NONRES_FIXED_INVEST_PRIV_POP_FC_UNUSED_UNUSED_UNUSED" vbProcedure="false">"c8028"</definedName>
    <definedName function="false" hidden="false" name="IQ_NONRES_FIXED_INVEST_PRIV_POP_UNUSED_UNUSED_UNUSED" vbProcedure="false">"c7148"</definedName>
    <definedName function="false" hidden="false" name="IQ_NONRES_FIXED_INVEST_PRIV_UNUSED_UNUSED_UNUSED" vbProcedure="false">"c6928"</definedName>
    <definedName function="false" hidden="false" name="IQ_NONRES_FIXED_INVEST_PRIV_YOY_FC_UNUSED_UNUSED_UNUSED" vbProcedure="false">"c8248"</definedName>
    <definedName function="false" hidden="false" name="IQ_NONRES_FIXED_INVEST_PRIV_YOY_UNUSED_UNUSED_UNUSED" vbProcedure="false">"c7368"</definedName>
    <definedName function="false" hidden="false" name="IQ_NONTRANSACTION_ACCOUNTS_FDIC" vbProcedure="false">"c6552"</definedName>
    <definedName function="false" hidden="false" name="IQ_NONUTIL_REV" vbProcedure="false">"c2089"</definedName>
    <definedName function="false" hidden="false" name="IQ_NON_ACCRUAL_LOANS" vbProcedure="false">"c796"</definedName>
    <definedName function="false" hidden="false" name="IQ_NON_CASH" vbProcedure="false">"c1399"</definedName>
    <definedName function="false" hidden="false" name="IQ_NON_CASH_ITEMS" vbProcedure="false">"c797"</definedName>
    <definedName function="false" hidden="false" name="IQ_NON_INS_EXP" vbProcedure="false">"c798"</definedName>
    <definedName function="false" hidden="false" name="IQ_NON_INS_REV" vbProcedure="false">"c799"</definedName>
    <definedName function="false" hidden="false" name="IQ_NON_INTEREST_EXP" vbProcedure="false">"c1400"</definedName>
    <definedName function="false" hidden="false" name="IQ_NON_INTEREST_INC" vbProcedure="false">"c1401"</definedName>
    <definedName function="false" hidden="false" name="IQ_NON_INT_BEAR_CD" vbProcedure="false">"c800"</definedName>
    <definedName function="false" hidden="false" name="IQ_NON_INT_EXP" vbProcedure="false">"c801"</definedName>
    <definedName function="false" hidden="false" name="IQ_NON_INT_EXP_FDIC" vbProcedure="false">"c6579"</definedName>
    <definedName function="false" hidden="false" name="IQ_NON_INT_INC" vbProcedure="false">"c802"</definedName>
    <definedName function="false" hidden="false" name="IQ_NON_INT_INC_10YR_ANN_GROWTH" vbProcedure="false">"c803"</definedName>
    <definedName function="false" hidden="false" name="IQ_NON_INT_INC_1YR_ANN_GROWTH" vbProcedure="false">"c804"</definedName>
    <definedName function="false" hidden="false" name="IQ_NON_INT_INC_2YR_ANN_GROWTH" vbProcedure="false">"c805"</definedName>
    <definedName function="false" hidden="false" name="IQ_NON_INT_INC_3YR_ANN_GROWTH" vbProcedure="false">"c806"</definedName>
    <definedName function="false" hidden="false" name="IQ_NON_INT_INC_5YR_ANN_GROWTH" vbProcedure="false">"c807"</definedName>
    <definedName function="false" hidden="false" name="IQ_NON_INT_INC_7YR_ANN_GROWTH" vbProcedure="false">"c808"</definedName>
    <definedName function="false" hidden="false" name="IQ_NON_INT_INC_FDIC" vbProcedure="false">"c6575"</definedName>
    <definedName function="false" hidden="false" name="IQ_NON_OPER_EXP" vbProcedure="false">"c809"</definedName>
    <definedName function="false" hidden="false" name="IQ_NON_OPER_INC" vbProcedure="false">"c810"</definedName>
    <definedName function="false" hidden="false" name="IQ_NON_PERFORMING_ASSETS" vbProcedure="false">"c826"</definedName>
    <definedName function="false" hidden="false" name="IQ_NON_PERFORMING_LOANS" vbProcedure="false">"c827"</definedName>
    <definedName function="false" hidden="false" name="IQ_NON_PERF_ASSETS_10YR_ANN_GROWTH" vbProcedure="false">"c811"</definedName>
    <definedName function="false" hidden="false" name="IQ_NON_PERF_ASSETS_1YR_ANN_GROWTH" vbProcedure="false">"c812"</definedName>
    <definedName function="false" hidden="false" name="IQ_NON_PERF_ASSETS_2YR_ANN_GROWTH" vbProcedure="false">"c813"</definedName>
    <definedName function="false" hidden="false" name="IQ_NON_PERF_ASSETS_3YR_ANN_GROWTH" vbProcedure="false">"c814"</definedName>
    <definedName function="false" hidden="false" name="IQ_NON_PERF_ASSETS_5YR_ANN_GROWTH" vbProcedure="false">"c815"</definedName>
    <definedName function="false" hidden="false" name="IQ_NON_PERF_ASSETS_7YR_ANN_GROWTH" vbProcedure="false">"c816"</definedName>
    <definedName function="false" hidden="false" name="IQ_NON_PERF_ASSETS_TOTAL_ASSETS" vbProcedure="false">"c817"</definedName>
    <definedName function="false" hidden="false" name="IQ_NON_PERF_LOANS_10YR_ANN_GROWTH" vbProcedure="false">"c818"</definedName>
    <definedName function="false" hidden="false" name="IQ_NON_PERF_LOANS_1YR_ANN_GROWTH" vbProcedure="false">"c819"</definedName>
    <definedName function="false" hidden="false" name="IQ_NON_PERF_LOANS_2YR_ANN_GROWTH" vbProcedure="false">"c820"</definedName>
    <definedName function="false" hidden="false" name="IQ_NON_PERF_LOANS_3YR_ANN_GROWTH" vbProcedure="false">"c821"</definedName>
    <definedName function="false" hidden="false" name="IQ_NON_PERF_LOANS_5YR_ANN_GROWTH" vbProcedure="false">"c822"</definedName>
    <definedName function="false" hidden="false" name="IQ_NON_PERF_LOANS_7YR_ANN_GROWTH" vbProcedure="false">"c823"</definedName>
    <definedName function="false" hidden="false" name="IQ_NON_PERF_LOANS_TOTAL_ASSETS" vbProcedure="false">"c824"</definedName>
    <definedName function="false" hidden="false" name="IQ_NON_PERF_LOANS_TOTAL_LOANS" vbProcedure="false">"c825"</definedName>
    <definedName function="false" hidden="false" name="IQ_NON_US_ADDRESSEES_TOTAL_LOANS_FOREIGN_FDIC" vbProcedure="false">"c6443"</definedName>
    <definedName function="false" hidden="false" name="IQ_NON_US_CHARGE_OFFS_AND_RECOVERIES_FDIC" vbProcedure="false">"c6650"</definedName>
    <definedName function="false" hidden="false" name="IQ_NON_US_CHARGE_OFFS_FDIC" vbProcedure="false">"c6648"</definedName>
    <definedName function="false" hidden="false" name="IQ_NON_US_COMMERCIAL_INDUSTRIAL_CHARGE_OFFS_FDIC" vbProcedure="false">"c6651"</definedName>
    <definedName function="false" hidden="false" name="IQ_NON_US_NET_LOANS_FDIC" vbProcedure="false">"c6376"</definedName>
    <definedName function="false" hidden="false" name="IQ_NON_US_RECOVERIES_FDIC" vbProcedure="false">"c6649"</definedName>
    <definedName function="false" hidden="false" name="IQ_NORMAL_INC_AFTER" vbProcedure="false">"c1605"</definedName>
    <definedName function="false" hidden="false" name="IQ_NORMAL_INC_AVAIL" vbProcedure="false">"c1606"</definedName>
    <definedName function="false" hidden="false" name="IQ_NORMAL_INC_BEFORE" vbProcedure="false">"c1607"</definedName>
    <definedName function="false" hidden="false" name="IQ_NORM_EPS_ACT_OR_EST" vbProcedure="false">"c2249"</definedName>
    <definedName function="false" hidden="false" name="IQ_NORM_EPS_ACT_OR_EST_REUT" vbProcedure="false">"c5472"</definedName>
    <definedName function="false" hidden="false" name="IQ_NOTES_PAY" vbProcedure="false">"c1423"</definedName>
    <definedName function="false" hidden="false" name="IQ_NOTIONAL_AMOUNT_CREDIT_DERIVATIVES_FDIC" vbProcedure="false">"c6507"</definedName>
    <definedName function="false" hidden="false" name="IQ_NOTIONAL_VALUE_EXCHANGE_SWAPS_FDIC" vbProcedure="false">"c6516"</definedName>
    <definedName function="false" hidden="false" name="IQ_NOTIONAL_VALUE_OTHER_SWAPS_FDIC" vbProcedure="false">"c6521"</definedName>
    <definedName function="false" hidden="false" name="IQ_NOTIONAL_VALUE_RATE_SWAPS_FDIC" vbProcedure="false">"c6511"</definedName>
    <definedName function="false" hidden="false" name="IQ_NOW_ACCOUNT" vbProcedure="false">"c828"</definedName>
    <definedName function="false" hidden="false" name="IQ_NPPE" vbProcedure="false">"c829"</definedName>
    <definedName function="false" hidden="false" name="IQ_NPPE_10YR_ANN_GROWTH" vbProcedure="false">"c830"</definedName>
    <definedName function="false" hidden="false" name="IQ_NPPE_1YR_ANN_GROWTH" vbProcedure="false">"c831"</definedName>
    <definedName function="false" hidden="false" name="IQ_NPPE_2YR_ANN_GROWTH" vbProcedure="false">"c832"</definedName>
    <definedName function="false" hidden="false" name="IQ_NPPE_3YR_ANN_GROWTH" vbProcedure="false">"c833"</definedName>
    <definedName function="false" hidden="false" name="IQ_NPPE_5YR_ANN_GROWTH" vbProcedure="false">"c834"</definedName>
    <definedName function="false" hidden="false" name="IQ_NPPE_7YR_ANN_GROWTH" vbProcedure="false">"c835"</definedName>
    <definedName function="false" hidden="false" name="IQ_NTM" vbProcedure="false">6000</definedName>
    <definedName function="false" hidden="false" name="IQ_NUKE" vbProcedure="false">"c836"</definedName>
    <definedName function="false" hidden="false" name="IQ_NUKE_CF" vbProcedure="false">"c837"</definedName>
    <definedName function="false" hidden="false" name="IQ_NUKE_CONTR" vbProcedure="false">"c838"</definedName>
    <definedName function="false" hidden="false" name="IQ_NUMBER_ADRHOLDERS" vbProcedure="false">"c1970"</definedName>
    <definedName function="false" hidden="false" name="IQ_NUMBER_DAYS" vbProcedure="false">"c1904"</definedName>
    <definedName function="false" hidden="false" name="IQ_NUMBER_DEPOSITS_LESS_THAN_100K_FDIC" vbProcedure="false">"c6495"</definedName>
    <definedName function="false" hidden="false" name="IQ_NUMBER_DEPOSITS_MORE_THAN_100K_FDIC" vbProcedure="false">"c6493"</definedName>
    <definedName function="false" hidden="false" name="IQ_NUMBER_SHAREHOLDERS" vbProcedure="false">"c1967"</definedName>
    <definedName function="false" hidden="false" name="IQ_NUMBER_SHAREHOLDERS_CLASSA" vbProcedure="false">"c1968"</definedName>
    <definedName function="false" hidden="false" name="IQ_NUMBER_SHAREHOLDERS_OTHER" vbProcedure="false">"c1969"</definedName>
    <definedName function="false" hidden="false" name="IQ_NUM_BRANCHES" vbProcedure="false">"c2088"</definedName>
    <definedName function="false" hidden="false" name="IQ_OBLIGATIONS_OF_STATES_TOTAL_LOANS_FOREIGN_FDIC" vbProcedure="false">"c6447"</definedName>
    <definedName function="false" hidden="false" name="IQ_OBLIGATIONS_STATES_FDIC" vbProcedure="false">"c6431"</definedName>
    <definedName function="false" hidden="false" name="IQ_OCCUPY_EXP" vbProcedure="false">"c839"</definedName>
    <definedName function="false" hidden="false" name="IQ_OFFER_AMOUNT" vbProcedure="false">"c2152"</definedName>
    <definedName function="false" hidden="false" name="IQ_OFFER_COUPON" vbProcedure="false">"c2147"</definedName>
    <definedName function="false" hidden="false" name="IQ_OFFER_COUPON_TYPE" vbProcedure="false">"c2148"</definedName>
    <definedName function="false" hidden="false" name="IQ_OFFER_DATE" vbProcedure="false">"c2149"</definedName>
    <definedName function="false" hidden="false" name="IQ_OFFER_PRICE" vbProcedure="false">"c2150"</definedName>
    <definedName function="false" hidden="false" name="IQ_OFFER_YIELD" vbProcedure="false">"c2151"</definedName>
    <definedName function="false" hidden="false" name="IQ_OG_10DISC" vbProcedure="false">"c1998"</definedName>
    <definedName function="false" hidden="false" name="IQ_OG_10DISC_GAS" vbProcedure="false">"c2018"</definedName>
    <definedName function="false" hidden="false" name="IQ_OG_10DISC_OIL" vbProcedure="false">"c2008"</definedName>
    <definedName function="false" hidden="false" name="IQ_OG_ACQ_COST_PROVED" vbProcedure="false">"c1975"</definedName>
    <definedName function="false" hidden="false" name="IQ_OG_ACQ_COST_PROVED_GAS" vbProcedure="false">"c1987"</definedName>
    <definedName function="false" hidden="false" name="IQ_OG_ACQ_COST_PROVED_OIL" vbProcedure="false">"c1981"</definedName>
    <definedName function="false" hidden="false" name="IQ_OG_ACQ_COST_UNPROVED" vbProcedure="false">"c1976"</definedName>
    <definedName function="false" hidden="false" name="IQ_OG_ACQ_COST_UNPROVED_GAS" vbProcedure="false">"c1988"</definedName>
    <definedName function="false" hidden="false" name="IQ_OG_ACQ_COST_UNPROVED_OIL" vbProcedure="false">"c1982"</definedName>
    <definedName function="false" hidden="false" name="IQ_OG_AVG_DAILY_PROD_GAS" vbProcedure="false">"c2910"</definedName>
    <definedName function="false" hidden="false" name="IQ_OG_AVG_DAILY_PROD_NGL" vbProcedure="false">"c2911"</definedName>
    <definedName function="false" hidden="false" name="IQ_OG_AVG_DAILY_PROD_OIL" vbProcedure="false">"c2909"</definedName>
    <definedName function="false" hidden="false" name="IQ_OG_CLOSE_BALANCE_GAS" vbProcedure="false">"c2049"</definedName>
    <definedName function="false" hidden="false" name="IQ_OG_CLOSE_BALANCE_NGL" vbProcedure="false">"c2920"</definedName>
    <definedName function="false" hidden="false" name="IQ_OG_CLOSE_BALANCE_OIL" vbProcedure="false">"c2037"</definedName>
    <definedName function="false" hidden="false" name="IQ_OG_DCF_BEFORE_TAXES" vbProcedure="false">"c2023"</definedName>
    <definedName function="false" hidden="false" name="IQ_OG_DCF_BEFORE_TAXES_GAS" vbProcedure="false">"c2025"</definedName>
    <definedName function="false" hidden="false" name="IQ_OG_DCF_BEFORE_TAXES_OIL" vbProcedure="false">"c2024"</definedName>
    <definedName function="false" hidden="false" name="IQ_OG_DEVELOPED_RESERVES_GAS" vbProcedure="false">"c2053"</definedName>
    <definedName function="false" hidden="false" name="IQ_OG_DEVELOPED_RESERVES_NGL" vbProcedure="false">"c2922"</definedName>
    <definedName function="false" hidden="false" name="IQ_OG_DEVELOPED_RESERVES_OIL" vbProcedure="false">"c2054"</definedName>
    <definedName function="false" hidden="false" name="IQ_OG_DEVELOPMENT_COSTS" vbProcedure="false">"c1978"</definedName>
    <definedName function="false" hidden="false" name="IQ_OG_DEVELOPMENT_COSTS_GAS" vbProcedure="false">"c1990"</definedName>
    <definedName function="false" hidden="false" name="IQ_OG_DEVELOPMENT_COSTS_OIL" vbProcedure="false">"c1984"</definedName>
    <definedName function="false" hidden="false" name="IQ_OG_EQUITY_DCF" vbProcedure="false">"c2002"</definedName>
    <definedName function="false" hidden="false" name="IQ_OG_EQUITY_DCF_GAS" vbProcedure="false">"c2022"</definedName>
    <definedName function="false" hidden="false" name="IQ_OG_EQUITY_DCF_OIL" vbProcedure="false">"c2012"</definedName>
    <definedName function="false" hidden="false" name="IQ_OG_EQUTY_RESERVES_GAS" vbProcedure="false">"c2050"</definedName>
    <definedName function="false" hidden="false" name="IQ_OG_EQUTY_RESERVES_NGL" vbProcedure="false">"c2921"</definedName>
    <definedName function="false" hidden="false" name="IQ_OG_EQUTY_RESERVES_OIL" vbProcedure="false">"c2038"</definedName>
    <definedName function="false" hidden="false" name="IQ_OG_EXPLORATION_COSTS" vbProcedure="false">"c1977"</definedName>
    <definedName function="false" hidden="false" name="IQ_OG_EXPLORATION_COSTS_GAS" vbProcedure="false">"c1989"</definedName>
    <definedName function="false" hidden="false" name="IQ_OG_EXPLORATION_COSTS_OIL" vbProcedure="false">"c1983"</definedName>
    <definedName function="false" hidden="false" name="IQ_OG_EXT_DISC_GAS" vbProcedure="false">"c2043"</definedName>
    <definedName function="false" hidden="false" name="IQ_OG_EXT_DISC_NGL" vbProcedure="false">"c2914"</definedName>
    <definedName function="false" hidden="false" name="IQ_OG_EXT_DISC_OIL" vbProcedure="false">"c2031"</definedName>
    <definedName function="false" hidden="false" name="IQ_OG_FUTURE_CASH_INFLOWS" vbProcedure="false">"c1993"</definedName>
    <definedName function="false" hidden="false" name="IQ_OG_FUTURE_CASH_INFLOWS_GAS" vbProcedure="false">"c2013"</definedName>
    <definedName function="false" hidden="false" name="IQ_OG_FUTURE_CASH_INFLOWS_OIL" vbProcedure="false">"c2003"</definedName>
    <definedName function="false" hidden="false" name="IQ_OG_FUTURE_DEVELOPMENT_COSTS" vbProcedure="false">"c1995"</definedName>
    <definedName function="false" hidden="false" name="IQ_OG_FUTURE_DEVELOPMENT_COSTS_GAS" vbProcedure="false">"c2015"</definedName>
    <definedName function="false" hidden="false" name="IQ_OG_FUTURE_DEVELOPMENT_COSTS_OIL" vbProcedure="false">"c2005"</definedName>
    <definedName function="false" hidden="false" name="IQ_OG_FUTURE_INC_TAXES" vbProcedure="false">"c1997"</definedName>
    <definedName function="false" hidden="false" name="IQ_OG_FUTURE_INC_TAXES_GAS" vbProcedure="false">"c2017"</definedName>
    <definedName function="false" hidden="false" name="IQ_OG_FUTURE_INC_TAXES_OIL" vbProcedure="false">"c2007"</definedName>
    <definedName function="false" hidden="false" name="IQ_OG_FUTURE_PRODUCTION_COSTS" vbProcedure="false">"c1994"</definedName>
    <definedName function="false" hidden="false" name="IQ_OG_FUTURE_PRODUCTION_COSTS_GAS" vbProcedure="false">"c2014"</definedName>
    <definedName function="false" hidden="false" name="IQ_OG_FUTURE_PRODUCTION_COSTS_OIL" vbProcedure="false">"c2004"</definedName>
    <definedName function="false" hidden="false" name="IQ_OG_GAS_PRICE_HEDGED" vbProcedure="false">"c2056"</definedName>
    <definedName function="false" hidden="false" name="IQ_OG_GAS_PRICE_UNHEDGED" vbProcedure="false">"c2058"</definedName>
    <definedName function="false" hidden="false" name="IQ_OG_IMPROVED_RECOVERY_GAS" vbProcedure="false">"c2044"</definedName>
    <definedName function="false" hidden="false" name="IQ_OG_IMPROVED_RECOVERY_NGL" vbProcedure="false">"c2915"</definedName>
    <definedName function="false" hidden="false" name="IQ_OG_IMPROVED_RECOVERY_OIL" vbProcedure="false">"c2032"</definedName>
    <definedName function="false" hidden="false" name="IQ_OG_LIQUID_GAS_PRICE_HEDGED" vbProcedure="false">"c2233"</definedName>
    <definedName function="false" hidden="false" name="IQ_OG_LIQUID_GAS_PRICE_UNHEDGED" vbProcedure="false">"c2234"</definedName>
    <definedName function="false" hidden="false" name="IQ_OG_NET_FUTURE_CASH_FLOWS" vbProcedure="false">"c1996"</definedName>
    <definedName function="false" hidden="false" name="IQ_OG_NET_FUTURE_CASH_FLOWS_GAS" vbProcedure="false">"c2016"</definedName>
    <definedName function="false" hidden="false" name="IQ_OG_NET_FUTURE_CASH_FLOWS_OIL" vbProcedure="false">"c2006"</definedName>
    <definedName function="false" hidden="false" name="IQ_OG_OIL_PRICE_HEDGED" vbProcedure="false">"c2055"</definedName>
    <definedName function="false" hidden="false" name="IQ_OG_OIL_PRICE_UNHEDGED" vbProcedure="false">"c2057"</definedName>
    <definedName function="false" hidden="false" name="IQ_OG_OPEN_BALANCE_GAS" vbProcedure="false">"c2041"</definedName>
    <definedName function="false" hidden="false" name="IQ_OG_OPEN_BALANCE_NGL" vbProcedure="false">"c2912"</definedName>
    <definedName function="false" hidden="false" name="IQ_OG_OPEN_BALANCE_OIL" vbProcedure="false">"c2029"</definedName>
    <definedName function="false" hidden="false" name="IQ_OG_OTHER_ADJ_FCF" vbProcedure="false">"c1999"</definedName>
    <definedName function="false" hidden="false" name="IQ_OG_OTHER_ADJ_FCF_GAS" vbProcedure="false">"c2019"</definedName>
    <definedName function="false" hidden="false" name="IQ_OG_OTHER_ADJ_FCF_OIL" vbProcedure="false">"c2009"</definedName>
    <definedName function="false" hidden="false" name="IQ_OG_OTHER_ADJ_GAS" vbProcedure="false">"c2048"</definedName>
    <definedName function="false" hidden="false" name="IQ_OG_OTHER_ADJ_NGL" vbProcedure="false">"c2919"</definedName>
    <definedName function="false" hidden="false" name="IQ_OG_OTHER_ADJ_OIL" vbProcedure="false">"c2036"</definedName>
    <definedName function="false" hidden="false" name="IQ_OG_OTHER_COSTS" vbProcedure="false">"c1979"</definedName>
    <definedName function="false" hidden="false" name="IQ_OG_OTHER_COSTS_GAS" vbProcedure="false">"c1991"</definedName>
    <definedName function="false" hidden="false" name="IQ_OG_OTHER_COSTS_OIL" vbProcedure="false">"c1985"</definedName>
    <definedName function="false" hidden="false" name="IQ_OG_PRODUCTION_GAS" vbProcedure="false">"c2047"</definedName>
    <definedName function="false" hidden="false" name="IQ_OG_PRODUCTION_NGL" vbProcedure="false">"c2918"</definedName>
    <definedName function="false" hidden="false" name="IQ_OG_PRODUCTION_OIL" vbProcedure="false">"c2035"</definedName>
    <definedName function="false" hidden="false" name="IQ_OG_PURCHASES_GAS" vbProcedure="false">"c2045"</definedName>
    <definedName function="false" hidden="false" name="IQ_OG_PURCHASES_NGL" vbProcedure="false">"c2916"</definedName>
    <definedName function="false" hidden="false" name="IQ_OG_PURCHASES_OIL" vbProcedure="false">"c2033"</definedName>
    <definedName function="false" hidden="false" name="IQ_OG_REVISIONS_GAS" vbProcedure="false">"c2042"</definedName>
    <definedName function="false" hidden="false" name="IQ_OG_REVISIONS_NGL" vbProcedure="false">"c2913"</definedName>
    <definedName function="false" hidden="false" name="IQ_OG_REVISIONS_OIL" vbProcedure="false">"c2030"</definedName>
    <definedName function="false" hidden="false" name="IQ_OG_SALES_IN_PLACE_GAS" vbProcedure="false">"c2046"</definedName>
    <definedName function="false" hidden="false" name="IQ_OG_SALES_IN_PLACE_NGL" vbProcedure="false">"c2917"</definedName>
    <definedName function="false" hidden="false" name="IQ_OG_SALES_IN_PLACE_OIL" vbProcedure="false">"c2034"</definedName>
    <definedName function="false" hidden="false" name="IQ_OG_STANDARDIZED_DCF" vbProcedure="false">"c2000"</definedName>
    <definedName function="false" hidden="false" name="IQ_OG_STANDARDIZED_DCF_GAS" vbProcedure="false">"c2020"</definedName>
    <definedName function="false" hidden="false" name="IQ_OG_STANDARDIZED_DCF_HEDGED" vbProcedure="false">"c2001"</definedName>
    <definedName function="false" hidden="false" name="IQ_OG_STANDARDIZED_DCF_HEDGED_GAS" vbProcedure="false">"c2021"</definedName>
    <definedName function="false" hidden="false" name="IQ_OG_STANDARDIZED_DCF_HEDGED_OIL" vbProcedure="false">"c2011"</definedName>
    <definedName function="false" hidden="false" name="IQ_OG_STANDARDIZED_DCF_OIL" vbProcedure="false">"c2010"</definedName>
    <definedName function="false" hidden="false" name="IQ_OG_TAXES" vbProcedure="false">"c2026"</definedName>
    <definedName function="false" hidden="false" name="IQ_OG_TAXES_GAS" vbProcedure="false">"c2028"</definedName>
    <definedName function="false" hidden="false" name="IQ_OG_TAXES_OIL" vbProcedure="false">"c2027"</definedName>
    <definedName function="false" hidden="false" name="IQ_OG_TOTAL_COSTS" vbProcedure="false">"c1980"</definedName>
    <definedName function="false" hidden="false" name="IQ_OG_TOTAL_COSTS_GAS" vbProcedure="false">"c1992"</definedName>
    <definedName function="false" hidden="false" name="IQ_OG_TOTAL_COSTS_OIL" vbProcedure="false">"c1986"</definedName>
    <definedName function="false" hidden="false" name="IQ_OG_TOTAL_EST_PROVED_RESERVES_GAS" vbProcedure="false">"c2052"</definedName>
    <definedName function="false" hidden="false" name="IQ_OG_TOTAL_GAS_PRODUCTION" vbProcedure="false">"c2060"</definedName>
    <definedName function="false" hidden="false" name="IQ_OG_TOTAL_LIQUID_GAS_PRODUCTION" vbProcedure="false">"c2235"</definedName>
    <definedName function="false" hidden="false" name="IQ_OG_TOTAL_OIL_PRODUCTION" vbProcedure="false">"c2059"</definedName>
    <definedName function="false" hidden="false" name="IQ_OG_TOTAL_OIL_PRODUCTON" vbProcedure="false">"c2059"</definedName>
    <definedName function="false" hidden="false" name="IQ_OG_UNDEVELOPED_RESERVES_GAS" vbProcedure="false">"c2051"</definedName>
    <definedName function="false" hidden="false" name="IQ_OG_UNDEVELOPED_RESERVES_NGL" vbProcedure="false">"c2923"</definedName>
    <definedName function="false" hidden="false" name="IQ_OG_UNDEVELOPED_RESERVES_OIL" vbProcedure="false">"c2039"</definedName>
    <definedName function="false" hidden="false" name="IQ_OIL_IMPAIR" vbProcedure="false">"c840"</definedName>
    <definedName function="false" hidden="false" name="IQ_OL_COMM_AFTER_FIVE" vbProcedure="false">"c841"</definedName>
    <definedName function="false" hidden="false" name="IQ_OL_COMM_CY" vbProcedure="false">"c842"</definedName>
    <definedName function="false" hidden="false" name="IQ_OL_COMM_CY1" vbProcedure="false">"c843"</definedName>
    <definedName function="false" hidden="false" name="IQ_OL_COMM_CY2" vbProcedure="false">"c844"</definedName>
    <definedName function="false" hidden="false" name="IQ_OL_COMM_CY3" vbProcedure="false">"c845"</definedName>
    <definedName function="false" hidden="false" name="IQ_OL_COMM_CY4" vbProcedure="false">"c846"</definedName>
    <definedName function="false" hidden="false" name="IQ_OL_COMM_NEXT_FIVE" vbProcedure="false">"c847"</definedName>
    <definedName function="false" hidden="false" name="IQ_OPEB_ACCRUED_LIAB" vbProcedure="false">"c3308"</definedName>
    <definedName function="false" hidden="false" name="IQ_OPEB_ACCRUED_LIAB_DOM" vbProcedure="false">"c3306"</definedName>
    <definedName function="false" hidden="false" name="IQ_OPEB_ACCRUED_LIAB_FOREIGN" vbProcedure="false">"c3307"</definedName>
    <definedName function="false" hidden="false" name="IQ_OPEB_ACCUM_OTHER_CI" vbProcedure="false">"c3314"</definedName>
    <definedName function="false" hidden="false" name="IQ_OPEB_ACCUM_OTHER_CI_DOM" vbProcedure="false">"c3312"</definedName>
    <definedName function="false" hidden="false" name="IQ_OPEB_ACCUM_OTHER_CI_FOREIGN" vbProcedure="false">"c3313"</definedName>
    <definedName function="false" hidden="false" name="IQ_OPEB_ASSETS" vbProcedure="false">"c3356"</definedName>
    <definedName function="false" hidden="false" name="IQ_OPEB_ASSETS_ACQ" vbProcedure="false">"c3347"</definedName>
    <definedName function="false" hidden="false" name="IQ_OPEB_ASSETS_ACQ_DOM" vbProcedure="false">"c3345"</definedName>
    <definedName function="false" hidden="false" name="IQ_OPEB_ASSETS_ACQ_FOREIGN" vbProcedure="false">"c3346"</definedName>
    <definedName function="false" hidden="false" name="IQ_OPEB_ASSETS_ACTUAL_RETURN" vbProcedure="false">"c3332"</definedName>
    <definedName function="false" hidden="false" name="IQ_OPEB_ASSETS_ACTUAL_RETURN_DOM" vbProcedure="false">"c3330"</definedName>
    <definedName function="false" hidden="false" name="IQ_OPEB_ASSETS_ACTUAL_RETURN_FOREIGN" vbProcedure="false">"c3331"</definedName>
    <definedName function="false" hidden="false" name="IQ_OPEB_ASSETS_BEG" vbProcedure="false">"c3329"</definedName>
    <definedName function="false" hidden="false" name="IQ_OPEB_ASSETS_BEG_DOM" vbProcedure="false">"c3327"</definedName>
    <definedName function="false" hidden="false" name="IQ_OPEB_ASSETS_BEG_FOREIGN" vbProcedure="false">"c3328"</definedName>
    <definedName function="false" hidden="false" name="IQ_OPEB_ASSETS_BENEFITS_PAID" vbProcedure="false">"c3341"</definedName>
    <definedName function="false" hidden="false" name="IQ_OPEB_ASSETS_BENEFITS_PAID_DOM" vbProcedure="false">"c3339"</definedName>
    <definedName function="false" hidden="false" name="IQ_OPEB_ASSETS_BENEFITS_PAID_FOREIGN" vbProcedure="false">"c3340"</definedName>
    <definedName function="false" hidden="false" name="IQ_OPEB_ASSETS_CURTAIL" vbProcedure="false">"c3350"</definedName>
    <definedName function="false" hidden="false" name="IQ_OPEB_ASSETS_CURTAIL_DOM" vbProcedure="false">"c3348"</definedName>
    <definedName function="false" hidden="false" name="IQ_OPEB_ASSETS_CURTAIL_FOREIGN" vbProcedure="false">"c3349"</definedName>
    <definedName function="false" hidden="false" name="IQ_OPEB_ASSETS_DOM" vbProcedure="false">"c3354"</definedName>
    <definedName function="false" hidden="false" name="IQ_OPEB_ASSETS_EMPLOYER_CONTRIBUTIONS" vbProcedure="false">"c3335"</definedName>
    <definedName function="false" hidden="false" name="IQ_OPEB_ASSETS_EMPLOYER_CONTRIBUTIONS_DOM" vbProcedure="false">"c3333"</definedName>
    <definedName function="false" hidden="false" name="IQ_OPEB_ASSETS_EMPLOYER_CONTRIBUTIONS_FOREIGN" vbProcedure="false">"c3334"</definedName>
    <definedName function="false" hidden="false" name="IQ_OPEB_ASSETS_FOREIGN" vbProcedure="false">"c3355"</definedName>
    <definedName function="false" hidden="false" name="IQ_OPEB_ASSETS_FX_ADJ" vbProcedure="false">"c3344"</definedName>
    <definedName function="false" hidden="false" name="IQ_OPEB_ASSETS_FX_ADJ_DOM" vbProcedure="false">"c3342"</definedName>
    <definedName function="false" hidden="false" name="IQ_OPEB_ASSETS_FX_ADJ_FOREIGN" vbProcedure="false">"c3343"</definedName>
    <definedName function="false" hidden="false" name="IQ_OPEB_ASSETS_OTHER_PLAN_ADJ" vbProcedure="false">"c3353"</definedName>
    <definedName function="false" hidden="false" name="IQ_OPEB_ASSETS_OTHER_PLAN_ADJ_DOM" vbProcedure="false">"c3351"</definedName>
    <definedName function="false" hidden="false" name="IQ_OPEB_ASSETS_OTHER_PLAN_ADJ_FOREIGN" vbProcedure="false">"c3352"</definedName>
    <definedName function="false" hidden="false" name="IQ_OPEB_ASSETS_PARTICIP_CONTRIBUTIONS" vbProcedure="false">"c3338"</definedName>
    <definedName function="false" hidden="false" name="IQ_OPEB_ASSETS_PARTICIP_CONTRIBUTIONS_DOM" vbProcedure="false">"c3336"</definedName>
    <definedName function="false" hidden="false" name="IQ_OPEB_ASSETS_PARTICIP_CONTRIBUTIONS_FOREIGN" vbProcedure="false">"c3337"</definedName>
    <definedName function="false" hidden="false" name="IQ_OPEB_BENEFIT_INFO_DATE" vbProcedure="false">"c3410"</definedName>
    <definedName function="false" hidden="false" name="IQ_OPEB_BENEFIT_INFO_DATE_DOM" vbProcedure="false">"c3408"</definedName>
    <definedName function="false" hidden="false" name="IQ_OPEB_BENEFIT_INFO_DATE_FOREIGN" vbProcedure="false">"c3409"</definedName>
    <definedName function="false" hidden="false" name="IQ_OPEB_BREAKDOWN_EQ" vbProcedure="false">"c3275"</definedName>
    <definedName function="false" hidden="false" name="IQ_OPEB_BREAKDOWN_EQ_DOM" vbProcedure="false">"c3273"</definedName>
    <definedName function="false" hidden="false" name="IQ_OPEB_BREAKDOWN_EQ_FOREIGN" vbProcedure="false">"c3274"</definedName>
    <definedName function="false" hidden="false" name="IQ_OPEB_BREAKDOWN_FI" vbProcedure="false">"c3278"</definedName>
    <definedName function="false" hidden="false" name="IQ_OPEB_BREAKDOWN_FI_DOM" vbProcedure="false">"c3276"</definedName>
    <definedName function="false" hidden="false" name="IQ_OPEB_BREAKDOWN_FI_FOREIGN" vbProcedure="false">"c3277"</definedName>
    <definedName function="false" hidden="false" name="IQ_OPEB_BREAKDOWN_OTHER" vbProcedure="false">"c3284"</definedName>
    <definedName function="false" hidden="false" name="IQ_OPEB_BREAKDOWN_OTHER_DOM" vbProcedure="false">"c3282"</definedName>
    <definedName function="false" hidden="false" name="IQ_OPEB_BREAKDOWN_OTHER_FOREIGN" vbProcedure="false">"c3283"</definedName>
    <definedName function="false" hidden="false" name="IQ_OPEB_BREAKDOWN_PCT_EQ" vbProcedure="false">"c3263"</definedName>
    <definedName function="false" hidden="false" name="IQ_OPEB_BREAKDOWN_PCT_EQ_DOM" vbProcedure="false">"c3261"</definedName>
    <definedName function="false" hidden="false" name="IQ_OPEB_BREAKDOWN_PCT_EQ_FOREIGN" vbProcedure="false">"c3262"</definedName>
    <definedName function="false" hidden="false" name="IQ_OPEB_BREAKDOWN_PCT_FI" vbProcedure="false">"c3266"</definedName>
    <definedName function="false" hidden="false" name="IQ_OPEB_BREAKDOWN_PCT_FI_DOM" vbProcedure="false">"c3264"</definedName>
    <definedName function="false" hidden="false" name="IQ_OPEB_BREAKDOWN_PCT_FI_FOREIGN" vbProcedure="false">"c3265"</definedName>
    <definedName function="false" hidden="false" name="IQ_OPEB_BREAKDOWN_PCT_OTHER" vbProcedure="false">"c3272"</definedName>
    <definedName function="false" hidden="false" name="IQ_OPEB_BREAKDOWN_PCT_OTHER_DOM" vbProcedure="false">"c3270"</definedName>
    <definedName function="false" hidden="false" name="IQ_OPEB_BREAKDOWN_PCT_OTHER_FOREIGN" vbProcedure="false">"c3271"</definedName>
    <definedName function="false" hidden="false" name="IQ_OPEB_BREAKDOWN_PCT_RE" vbProcedure="false">"c3269"</definedName>
    <definedName function="false" hidden="false" name="IQ_OPEB_BREAKDOWN_PCT_RE_DOM" vbProcedure="false">"c3267"</definedName>
    <definedName function="false" hidden="false" name="IQ_OPEB_BREAKDOWN_PCT_RE_FOREIGN" vbProcedure="false">"c3268"</definedName>
    <definedName function="false" hidden="false" name="IQ_OPEB_BREAKDOWN_RE" vbProcedure="false">"c3281"</definedName>
    <definedName function="false" hidden="false" name="IQ_OPEB_BREAKDOWN_RE_DOM" vbProcedure="false">"c3279"</definedName>
    <definedName function="false" hidden="false" name="IQ_OPEB_BREAKDOWN_RE_FOREIGN" vbProcedure="false">"c3280"</definedName>
    <definedName function="false" hidden="false" name="IQ_OPEB_DECREASE_EFFECT_PBO" vbProcedure="false">"c3458"</definedName>
    <definedName function="false" hidden="false" name="IQ_OPEB_DECREASE_EFFECT_PBO_DOM" vbProcedure="false">"c3456"</definedName>
    <definedName function="false" hidden="false" name="IQ_OPEB_DECREASE_EFFECT_PBO_FOREIGN" vbProcedure="false">"c3457"</definedName>
    <definedName function="false" hidden="false" name="IQ_OPEB_DECREASE_EFFECT_SERVICE_INT_COST" vbProcedure="false">"c3455"</definedName>
    <definedName function="false" hidden="false" name="IQ_OPEB_DECREASE_EFFECT_SERVICE_INT_COST_DOM" vbProcedure="false">"c3453"</definedName>
    <definedName function="false" hidden="false" name="IQ_OPEB_DECREASE_EFFECT_SERVICE_INT_COST_FOREIGN" vbProcedure="false">"c3454"</definedName>
    <definedName function="false" hidden="false" name="IQ_OPEB_DISC_RATE_MAX" vbProcedure="false">"c3422"</definedName>
    <definedName function="false" hidden="false" name="IQ_OPEB_DISC_RATE_MAX_DOM" vbProcedure="false">"c3420"</definedName>
    <definedName function="false" hidden="false" name="IQ_OPEB_DISC_RATE_MAX_FOREIGN" vbProcedure="false">"c3421"</definedName>
    <definedName function="false" hidden="false" name="IQ_OPEB_DISC_RATE_MIN" vbProcedure="false">"c3419"</definedName>
    <definedName function="false" hidden="false" name="IQ_OPEB_DISC_RATE_MIN_DOM" vbProcedure="false">"c3417"</definedName>
    <definedName function="false" hidden="false" name="IQ_OPEB_DISC_RATE_MIN_FOREIGN" vbProcedure="false">"c3418"</definedName>
    <definedName function="false" hidden="false" name="IQ_OPEB_EST_BENEFIT_1YR" vbProcedure="false">"c3287"</definedName>
    <definedName function="false" hidden="false" name="IQ_OPEB_EST_BENEFIT_1YR_DOM" vbProcedure="false">"c3285"</definedName>
    <definedName function="false" hidden="false" name="IQ_OPEB_EST_BENEFIT_1YR_FOREIGN" vbProcedure="false">"c3286"</definedName>
    <definedName function="false" hidden="false" name="IQ_OPEB_EST_BENEFIT_2YR" vbProcedure="false">"c3290"</definedName>
    <definedName function="false" hidden="false" name="IQ_OPEB_EST_BENEFIT_2YR_DOM" vbProcedure="false">"c3288"</definedName>
    <definedName function="false" hidden="false" name="IQ_OPEB_EST_BENEFIT_2YR_FOREIGN" vbProcedure="false">"c3289"</definedName>
    <definedName function="false" hidden="false" name="IQ_OPEB_EST_BENEFIT_3YR" vbProcedure="false">"c3293"</definedName>
    <definedName function="false" hidden="false" name="IQ_OPEB_EST_BENEFIT_3YR_DOM" vbProcedure="false">"c3291"</definedName>
    <definedName function="false" hidden="false" name="IQ_OPEB_EST_BENEFIT_3YR_FOREIGN" vbProcedure="false">"c3292"</definedName>
    <definedName function="false" hidden="false" name="IQ_OPEB_EST_BENEFIT_4YR" vbProcedure="false">"c3296"</definedName>
    <definedName function="false" hidden="false" name="IQ_OPEB_EST_BENEFIT_4YR_DOM" vbProcedure="false">"c3294"</definedName>
    <definedName function="false" hidden="false" name="IQ_OPEB_EST_BENEFIT_4YR_FOREIGN" vbProcedure="false">"c3295"</definedName>
    <definedName function="false" hidden="false" name="IQ_OPEB_EST_BENEFIT_5YR" vbProcedure="false">"c3299"</definedName>
    <definedName function="false" hidden="false" name="IQ_OPEB_EST_BENEFIT_5YR_DOM" vbProcedure="false">"c3297"</definedName>
    <definedName function="false" hidden="false" name="IQ_OPEB_EST_BENEFIT_5YR_FOREIGN" vbProcedure="false">"c3298"</definedName>
    <definedName function="false" hidden="false" name="IQ_OPEB_EST_BENEFIT_AFTER5" vbProcedure="false">"c3302"</definedName>
    <definedName function="false" hidden="false" name="IQ_OPEB_EST_BENEFIT_AFTER5_DOM" vbProcedure="false">"c3300"</definedName>
    <definedName function="false" hidden="false" name="IQ_OPEB_EST_BENEFIT_AFTER5_FOREIGN" vbProcedure="false">"c3301"</definedName>
    <definedName function="false" hidden="false" name="IQ_OPEB_EXP_RATE_RETURN_MAX" vbProcedure="false">"c3434"</definedName>
    <definedName function="false" hidden="false" name="IQ_OPEB_EXP_RATE_RETURN_MAX_DOM" vbProcedure="false">"c3432"</definedName>
    <definedName function="false" hidden="false" name="IQ_OPEB_EXP_RATE_RETURN_MAX_FOREIGN" vbProcedure="false">"c3433"</definedName>
    <definedName function="false" hidden="false" name="IQ_OPEB_EXP_RATE_RETURN_MIN" vbProcedure="false">"c3431"</definedName>
    <definedName function="false" hidden="false" name="IQ_OPEB_EXP_RATE_RETURN_MIN_DOM" vbProcedure="false">"c3429"</definedName>
    <definedName function="false" hidden="false" name="IQ_OPEB_EXP_RATE_RETURN_MIN_FOREIGN" vbProcedure="false">"c3430"</definedName>
    <definedName function="false" hidden="false" name="IQ_OPEB_EXP_RETURN" vbProcedure="false">"c3398"</definedName>
    <definedName function="false" hidden="false" name="IQ_OPEB_EXP_RETURN_DOM" vbProcedure="false">"c3396"</definedName>
    <definedName function="false" hidden="false" name="IQ_OPEB_EXP_RETURN_FOREIGN" vbProcedure="false">"c3397"</definedName>
    <definedName function="false" hidden="false" name="IQ_OPEB_HEALTH_COST_TREND_INITIAL" vbProcedure="false">"c3413"</definedName>
    <definedName function="false" hidden="false" name="IQ_OPEB_HEALTH_COST_TREND_INITIAL_DOM" vbProcedure="false">"c3411"</definedName>
    <definedName function="false" hidden="false" name="IQ_OPEB_HEALTH_COST_TREND_INITIAL_FOREIGN" vbProcedure="false">"c3412"</definedName>
    <definedName function="false" hidden="false" name="IQ_OPEB_HEALTH_COST_TREND_ULTIMATE" vbProcedure="false">"c3416"</definedName>
    <definedName function="false" hidden="false" name="IQ_OPEB_HEALTH_COST_TREND_ULTIMATE_DOM" vbProcedure="false">"c3414"</definedName>
    <definedName function="false" hidden="false" name="IQ_OPEB_HEALTH_COST_TREND_ULTIMATE_FOREIGN" vbProcedure="false">"c3415"</definedName>
    <definedName function="false" hidden="false" name="IQ_OPEB_INCREASE_EFFECT_PBO" vbProcedure="false">"c3452"</definedName>
    <definedName function="false" hidden="false" name="IQ_OPEB_INCREASE_EFFECT_PBO_DOM" vbProcedure="false">"c3450"</definedName>
    <definedName function="false" hidden="false" name="IQ_OPEB_INCREASE_EFFECT_PBO_FOREIGN" vbProcedure="false">"c3451"</definedName>
    <definedName function="false" hidden="false" name="IQ_OPEB_INCREASE_EFFECT_SERVICE_INT_COST" vbProcedure="false">"c3449"</definedName>
    <definedName function="false" hidden="false" name="IQ_OPEB_INCREASE_EFFECT_SERVICE_INT_COST_DOM" vbProcedure="false">"c3447"</definedName>
    <definedName function="false" hidden="false" name="IQ_OPEB_INCREASE_EFFECT_SERVICE_INT_COST_FOREIGN" vbProcedure="false">"c3448"</definedName>
    <definedName function="false" hidden="false" name="IQ_OPEB_INTAN_ASSETS" vbProcedure="false">"c3311"</definedName>
    <definedName function="false" hidden="false" name="IQ_OPEB_INTAN_ASSETS_DOM" vbProcedure="false">"c3309"</definedName>
    <definedName function="false" hidden="false" name="IQ_OPEB_INTAN_ASSETS_FOREIGN" vbProcedure="false">"c3310"</definedName>
    <definedName function="false" hidden="false" name="IQ_OPEB_INTEREST_COST" vbProcedure="false">"c3395"</definedName>
    <definedName function="false" hidden="false" name="IQ_OPEB_INTEREST_COST_DOM" vbProcedure="false">"c3393"</definedName>
    <definedName function="false" hidden="false" name="IQ_OPEB_INTEREST_COST_FOREIGN" vbProcedure="false">"c3394"</definedName>
    <definedName function="false" hidden="false" name="IQ_OPEB_NET_ASSET_RECOG" vbProcedure="false">"c3326"</definedName>
    <definedName function="false" hidden="false" name="IQ_OPEB_NET_ASSET_RECOG_DOM" vbProcedure="false">"c3324"</definedName>
    <definedName function="false" hidden="false" name="IQ_OPEB_NET_ASSET_RECOG_FOREIGN" vbProcedure="false">"c3325"</definedName>
    <definedName function="false" hidden="false" name="IQ_OPEB_OBLIGATION_ACCUMULATED" vbProcedure="false">"c3407"</definedName>
    <definedName function="false" hidden="false" name="IQ_OPEB_OBLIGATION_ACCUMULATED_DOM" vbProcedure="false">"c3405"</definedName>
    <definedName function="false" hidden="false" name="IQ_OPEB_OBLIGATION_ACCUMULATED_FOREIGN" vbProcedure="false">"c3406"</definedName>
    <definedName function="false" hidden="false" name="IQ_OPEB_OBLIGATION_ACQ" vbProcedure="false">"c3380"</definedName>
    <definedName function="false" hidden="false" name="IQ_OPEB_OBLIGATION_ACQ_DOM" vbProcedure="false">"c3378"</definedName>
    <definedName function="false" hidden="false" name="IQ_OPEB_OBLIGATION_ACQ_FOREIGN" vbProcedure="false">"c3379"</definedName>
    <definedName function="false" hidden="false" name="IQ_OPEB_OBLIGATION_ACTUARIAL_GAIN_LOSS" vbProcedure="false">"c3371"</definedName>
    <definedName function="false" hidden="false" name="IQ_OPEB_OBLIGATION_ACTUARIAL_GAIN_LOSS_DOM" vbProcedure="false">"c3369"</definedName>
    <definedName function="false" hidden="false" name="IQ_OPEB_OBLIGATION_ACTUARIAL_GAIN_LOSS_FOREIGN" vbProcedure="false">"c3370"</definedName>
    <definedName function="false" hidden="false" name="IQ_OPEB_OBLIGATION_BEG" vbProcedure="false">"c3359"</definedName>
    <definedName function="false" hidden="false" name="IQ_OPEB_OBLIGATION_BEG_DOM" vbProcedure="false">"c3357"</definedName>
    <definedName function="false" hidden="false" name="IQ_OPEB_OBLIGATION_BEG_FOREIGN" vbProcedure="false">"c3358"</definedName>
    <definedName function="false" hidden="false" name="IQ_OPEB_OBLIGATION_CURTAIL" vbProcedure="false">"c3383"</definedName>
    <definedName function="false" hidden="false" name="IQ_OPEB_OBLIGATION_CURTAIL_DOM" vbProcedure="false">"c3381"</definedName>
    <definedName function="false" hidden="false" name="IQ_OPEB_OBLIGATION_CURTAIL_FOREIGN" vbProcedure="false">"c3382"</definedName>
    <definedName function="false" hidden="false" name="IQ_OPEB_OBLIGATION_EMPLOYEE_CONTRIBUTIONS" vbProcedure="false">"c3368"</definedName>
    <definedName function="false" hidden="false" name="IQ_OPEB_OBLIGATION_EMPLOYEE_CONTRIBUTIONS_DOM" vbProcedure="false">"c3366"</definedName>
    <definedName function="false" hidden="false" name="IQ_OPEB_OBLIGATION_EMPLOYEE_CONTRIBUTIONS_FOREIGN" vbProcedure="false">"c3367"</definedName>
    <definedName function="false" hidden="false" name="IQ_OPEB_OBLIGATION_FX_ADJ" vbProcedure="false">"c3377"</definedName>
    <definedName function="false" hidden="false" name="IQ_OPEB_OBLIGATION_FX_ADJ_DOM" vbProcedure="false">"c3375"</definedName>
    <definedName function="false" hidden="false" name="IQ_OPEB_OBLIGATION_FX_ADJ_FOREIGN" vbProcedure="false">"c3376"</definedName>
    <definedName function="false" hidden="false" name="IQ_OPEB_OBLIGATION_INTEREST_COST" vbProcedure="false">"c3365"</definedName>
    <definedName function="false" hidden="false" name="IQ_OPEB_OBLIGATION_INTEREST_COST_DOM" vbProcedure="false">"c3363"</definedName>
    <definedName function="false" hidden="false" name="IQ_OPEB_OBLIGATION_INTEREST_COST_FOREIGN" vbProcedure="false">"c3364"</definedName>
    <definedName function="false" hidden="false" name="IQ_OPEB_OBLIGATION_OTHER_PLAN_ADJ" vbProcedure="false">"c3386"</definedName>
    <definedName function="false" hidden="false" name="IQ_OPEB_OBLIGATION_OTHER_PLAN_ADJ_DOM" vbProcedure="false">"c3384"</definedName>
    <definedName function="false" hidden="false" name="IQ_OPEB_OBLIGATION_OTHER_PLAN_ADJ_FOREIGN" vbProcedure="false">"c3385"</definedName>
    <definedName function="false" hidden="false" name="IQ_OPEB_OBLIGATION_PAID" vbProcedure="false">"c3374"</definedName>
    <definedName function="false" hidden="false" name="IQ_OPEB_OBLIGATION_PAID_DOM" vbProcedure="false">"c3372"</definedName>
    <definedName function="false" hidden="false" name="IQ_OPEB_OBLIGATION_PAID_FOREIGN" vbProcedure="false">"c3373"</definedName>
    <definedName function="false" hidden="false" name="IQ_OPEB_OBLIGATION_PROJECTED" vbProcedure="false">"c3389"</definedName>
    <definedName function="false" hidden="false" name="IQ_OPEB_OBLIGATION_PROJECTED_DOM" vbProcedure="false">"c3387"</definedName>
    <definedName function="false" hidden="false" name="IQ_OPEB_OBLIGATION_PROJECTED_FOREIGN" vbProcedure="false">"c3388"</definedName>
    <definedName function="false" hidden="false" name="IQ_OPEB_OBLIGATION_SERVICE_COST" vbProcedure="false">"c3362"</definedName>
    <definedName function="false" hidden="false" name="IQ_OPEB_OBLIGATION_SERVICE_COST_DOM" vbProcedure="false">"c3360"</definedName>
    <definedName function="false" hidden="false" name="IQ_OPEB_OBLIGATION_SERVICE_COST_FOREIGN" vbProcedure="false">"c3361"</definedName>
    <definedName function="false" hidden="false" name="IQ_OPEB_OTHER" vbProcedure="false">"c3317"</definedName>
    <definedName function="false" hidden="false" name="IQ_OPEB_OTHER_ADJ" vbProcedure="false">"c3323"</definedName>
    <definedName function="false" hidden="false" name="IQ_OPEB_OTHER_ADJ_DOM" vbProcedure="false">"c3321"</definedName>
    <definedName function="false" hidden="false" name="IQ_OPEB_OTHER_ADJ_FOREIGN" vbProcedure="false">"c3322"</definedName>
    <definedName function="false" hidden="false" name="IQ_OPEB_OTHER_COST" vbProcedure="false">"c3401"</definedName>
    <definedName function="false" hidden="false" name="IQ_OPEB_OTHER_COST_DOM" vbProcedure="false">"c3399"</definedName>
    <definedName function="false" hidden="false" name="IQ_OPEB_OTHER_COST_FOREIGN" vbProcedure="false">"c3400"</definedName>
    <definedName function="false" hidden="false" name="IQ_OPEB_OTHER_DOM" vbProcedure="false">"c3315"</definedName>
    <definedName function="false" hidden="false" name="IQ_OPEB_OTHER_FOREIGN" vbProcedure="false">"c3316"</definedName>
    <definedName function="false" hidden="false" name="IQ_OPEB_PBO_ASSUMED_RATE_RET_MAX" vbProcedure="false">"c3440"</definedName>
    <definedName function="false" hidden="false" name="IQ_OPEB_PBO_ASSUMED_RATE_RET_MAX_DOM" vbProcedure="false">"c3438"</definedName>
    <definedName function="false" hidden="false" name="IQ_OPEB_PBO_ASSUMED_RATE_RET_MAX_FOREIGN" vbProcedure="false">"c3439"</definedName>
    <definedName function="false" hidden="false" name="IQ_OPEB_PBO_ASSUMED_RATE_RET_MIN" vbProcedure="false">"c3437"</definedName>
    <definedName function="false" hidden="false" name="IQ_OPEB_PBO_ASSUMED_RATE_RET_MIN_DOM" vbProcedure="false">"c3435"</definedName>
    <definedName function="false" hidden="false" name="IQ_OPEB_PBO_ASSUMED_RATE_RET_MIN_FOREIGN" vbProcedure="false">"c3436"</definedName>
    <definedName function="false" hidden="false" name="IQ_OPEB_PBO_RATE_COMP_INCREASE_MAX" vbProcedure="false">"c3446"</definedName>
    <definedName function="false" hidden="false" name="IQ_OPEB_PBO_RATE_COMP_INCREASE_MAX_DOM" vbProcedure="false">"c3444"</definedName>
    <definedName function="false" hidden="false" name="IQ_OPEB_PBO_RATE_COMP_INCREASE_MAX_FOREIGN" vbProcedure="false">"c3445"</definedName>
    <definedName function="false" hidden="false" name="IQ_OPEB_PBO_RATE_COMP_INCREASE_MIN" vbProcedure="false">"c3443"</definedName>
    <definedName function="false" hidden="false" name="IQ_OPEB_PBO_RATE_COMP_INCREASE_MIN_DOM" vbProcedure="false">"c3441"</definedName>
    <definedName function="false" hidden="false" name="IQ_OPEB_PBO_RATE_COMP_INCREASE_MIN_FOREIGN" vbProcedure="false">"c3442"</definedName>
    <definedName function="false" hidden="false" name="IQ_OPEB_PREPAID_COST" vbProcedure="false">"c3305"</definedName>
    <definedName function="false" hidden="false" name="IQ_OPEB_PREPAID_COST_DOM" vbProcedure="false">"c3303"</definedName>
    <definedName function="false" hidden="false" name="IQ_OPEB_PREPAID_COST_FOREIGN" vbProcedure="false">"c3304"</definedName>
    <definedName function="false" hidden="false" name="IQ_OPEB_RATE_COMP_INCREASE_MAX" vbProcedure="false">"c3428"</definedName>
    <definedName function="false" hidden="false" name="IQ_OPEB_RATE_COMP_INCREASE_MAX_DOM" vbProcedure="false">"c3426"</definedName>
    <definedName function="false" hidden="false" name="IQ_OPEB_RATE_COMP_INCREASE_MAX_FOREIGN" vbProcedure="false">"c3427"</definedName>
    <definedName function="false" hidden="false" name="IQ_OPEB_RATE_COMP_INCREASE_MIN" vbProcedure="false">"c3425"</definedName>
    <definedName function="false" hidden="false" name="IQ_OPEB_RATE_COMP_INCREASE_MIN_DOM" vbProcedure="false">"c3423"</definedName>
    <definedName function="false" hidden="false" name="IQ_OPEB_RATE_COMP_INCREASE_MIN_FOREIGN" vbProcedure="false">"c3424"</definedName>
    <definedName function="false" hidden="false" name="IQ_OPEB_SERVICE_COST" vbProcedure="false">"c3392"</definedName>
    <definedName function="false" hidden="false" name="IQ_OPEB_SERVICE_COST_DOM" vbProcedure="false">"c3390"</definedName>
    <definedName function="false" hidden="false" name="IQ_OPEB_SERVICE_COST_FOREIGN" vbProcedure="false">"c3391"</definedName>
    <definedName function="false" hidden="false" name="IQ_OPEB_TOTAL_COST" vbProcedure="false">"c3404"</definedName>
    <definedName function="false" hidden="false" name="IQ_OPEB_TOTAL_COST_DOM" vbProcedure="false">"c3402"</definedName>
    <definedName function="false" hidden="false" name="IQ_OPEB_TOTAL_COST_FOREIGN" vbProcedure="false">"c3403"</definedName>
    <definedName function="false" hidden="false" name="IQ_OPEB_UNRECOG_PRIOR" vbProcedure="false">"c3320"</definedName>
    <definedName function="false" hidden="false" name="IQ_OPEB_UNRECOG_PRIOR_DOM" vbProcedure="false">"c3318"</definedName>
    <definedName function="false" hidden="false" name="IQ_OPEB_UNRECOG_PRIOR_FOREIGN" vbProcedure="false">"c3319"</definedName>
    <definedName function="false" hidden="false" name="IQ_OPENED55" vbProcedure="false">1</definedName>
    <definedName function="false" hidden="false" name="IQ_OPENPRICE" vbProcedure="false">"c848"</definedName>
    <definedName function="false" hidden="false" name="IQ_OPERATIONS_EXP" vbProcedure="false">"c855"</definedName>
    <definedName function="false" hidden="false" name="IQ_OPER_INC" vbProcedure="false">"c849"</definedName>
    <definedName function="false" hidden="false" name="IQ_OPER_INC_ACT_OR_EST" vbProcedure="false">"c2220"</definedName>
    <definedName function="false" hidden="false" name="IQ_OPER_INC_ACT_OR_EST_REUT" vbProcedure="false">"c5466"</definedName>
    <definedName function="false" hidden="false" name="IQ_OPER_INC_BR" vbProcedure="false">"c850"</definedName>
    <definedName function="false" hidden="false" name="IQ_OPER_INC_EST" vbProcedure="false">"c1688"</definedName>
    <definedName function="false" hidden="false" name="IQ_OPER_INC_EST_REUT" vbProcedure="false">"c5340"</definedName>
    <definedName function="false" hidden="false" name="IQ_OPER_INC_FIN" vbProcedure="false">"c851"</definedName>
    <definedName function="false" hidden="false" name="IQ_OPER_INC_HIGH_EST" vbProcedure="false">"c1690"</definedName>
    <definedName function="false" hidden="false" name="IQ_OPER_INC_HIGH_EST_REUT" vbProcedure="false">"c5342"</definedName>
    <definedName function="false" hidden="false" name="IQ_OPER_INC_INS" vbProcedure="false">"c852"</definedName>
    <definedName function="false" hidden="false" name="IQ_OPER_INC_LOW_EST" vbProcedure="false">"c1691"</definedName>
    <definedName function="false" hidden="false" name="IQ_OPER_INC_LOW_EST_REUT" vbProcedure="false">"c5343"</definedName>
    <definedName function="false" hidden="false" name="IQ_OPER_INC_MARGIN" vbProcedure="false">"c1448"</definedName>
    <definedName function="false" hidden="false" name="IQ_OPER_INC_MEDIAN_EST" vbProcedure="false">"c1689"</definedName>
    <definedName function="false" hidden="false" name="IQ_OPER_INC_MEDIAN_EST_REUT" vbProcedure="false">"c5341"</definedName>
    <definedName function="false" hidden="false" name="IQ_OPER_INC_NUM_EST" vbProcedure="false">"c1692"</definedName>
    <definedName function="false" hidden="false" name="IQ_OPER_INC_NUM_EST_REUT" vbProcedure="false">"c5344"</definedName>
    <definedName function="false" hidden="false" name="IQ_OPER_INC_REIT" vbProcedure="false">"c853"</definedName>
    <definedName function="false" hidden="false" name="IQ_OPER_INC_STDDEV_EST" vbProcedure="false">"c1693"</definedName>
    <definedName function="false" hidden="false" name="IQ_OPER_INC_STDDEV_EST_REUT" vbProcedure="false">"c5345"</definedName>
    <definedName function="false" hidden="false" name="IQ_OPER_INC_UTI" vbProcedure="false">"c854"</definedName>
    <definedName function="false" hidden="false" name="IQ_OPTIONS_BEG_OS" vbProcedure="false">"c1572"</definedName>
    <definedName function="false" hidden="false" name="IQ_OPTIONS_CANCELLED" vbProcedure="false">"c856"</definedName>
    <definedName function="false" hidden="false" name="IQ_OPTIONS_END_OS" vbProcedure="false">"c1573"</definedName>
    <definedName function="false" hidden="false" name="IQ_OPTIONS_EXERCISED" vbProcedure="false">"c2116"</definedName>
    <definedName function="false" hidden="false" name="IQ_OPTIONS_GRANTED" vbProcedure="false">"c2673"</definedName>
    <definedName function="false" hidden="false" name="IQ_OPTIONS_ISSUED" vbProcedure="false">"c857"</definedName>
    <definedName function="false" hidden="false" name="IQ_OPTIONS_STRIKE_PRICE_GRANTED" vbProcedure="false">"c2678"</definedName>
    <definedName function="false" hidden="false" name="IQ_OPTIONS_STRIKE_PRICE_OS" vbProcedure="false">"c2677"</definedName>
    <definedName function="false" hidden="false" name="IQ_ORDER_BACKLOG" vbProcedure="false">"c2090"</definedName>
    <definedName function="false" hidden="false" name="IQ_OREO_1_4_RESIDENTIAL_FDIC" vbProcedure="false">"c6454"</definedName>
    <definedName function="false" hidden="false" name="IQ_OREO_COMMERCIAL_RE_FDIC" vbProcedure="false">"c6456"</definedName>
    <definedName function="false" hidden="false" name="IQ_OREO_CONSTRUCTION_DEVELOPMENT_FDIC" vbProcedure="false">"c6457"</definedName>
    <definedName function="false" hidden="false" name="IQ_OREO_FARMLAND_FDIC" vbProcedure="false">"c6458"</definedName>
    <definedName function="false" hidden="false" name="IQ_OREO_FOREIGN_FDIC" vbProcedure="false">"c6460"</definedName>
    <definedName function="false" hidden="false" name="IQ_OREO_MULTI_FAMILY_RESIDENTIAL_FDIC" vbProcedure="false">"c6455"</definedName>
    <definedName function="false" hidden="false" name="IQ_OTHER_ADJUST_GROSS_LOANS" vbProcedure="false">"c859"</definedName>
    <definedName function="false" hidden="false" name="IQ_OTHER_AMORT" vbProcedure="false">"c5563"</definedName>
    <definedName function="false" hidden="false" name="IQ_OTHER_AMORT_BR" vbProcedure="false">"c5566"</definedName>
    <definedName function="false" hidden="false" name="IQ_OTHER_ASSETS" vbProcedure="false">"c860"</definedName>
    <definedName function="false" hidden="false" name="IQ_OTHER_ASSETS_BNK" vbProcedure="false">"c861"</definedName>
    <definedName function="false" hidden="false" name="IQ_OTHER_ASSETS_BR" vbProcedure="false">"c862"</definedName>
    <definedName function="false" hidden="false" name="IQ_OTHER_ASSETS_FDIC" vbProcedure="false">"c6338"</definedName>
    <definedName function="false" hidden="false" name="IQ_OTHER_ASSETS_FIN" vbProcedure="false">"c863"</definedName>
    <definedName function="false" hidden="false" name="IQ_OTHER_ASSETS_INS" vbProcedure="false">"c864"</definedName>
    <definedName function="false" hidden="false" name="IQ_OTHER_ASSETS_REIT" vbProcedure="false">"c865"</definedName>
    <definedName function="false" hidden="false" name="IQ_OTHER_ASSETS_SERV_RIGHTS" vbProcedure="false">"c2243"</definedName>
    <definedName function="false" hidden="false" name="IQ_OTHER_ASSETS_UTI" vbProcedure="false">"c866"</definedName>
    <definedName function="false" hidden="false" name="IQ_OTHER_BEARING_LIAB" vbProcedure="false">"c1608"</definedName>
    <definedName function="false" hidden="false" name="IQ_OTHER_BENEFITS_OBLIGATION" vbProcedure="false">"c867"</definedName>
    <definedName function="false" hidden="false" name="IQ_OTHER_BORROWED_FUNDS_FDIC" vbProcedure="false">"c6345"</definedName>
    <definedName function="false" hidden="false" name="IQ_OTHER_CA" vbProcedure="false">"c868"</definedName>
    <definedName function="false" hidden="false" name="IQ_OTHER_CA_SUPPL" vbProcedure="false">"c869"</definedName>
    <definedName function="false" hidden="false" name="IQ_OTHER_CA_SUPPL_BNK" vbProcedure="false">"c870"</definedName>
    <definedName function="false" hidden="false" name="IQ_OTHER_CA_SUPPL_BR" vbProcedure="false">"c871"</definedName>
    <definedName function="false" hidden="false" name="IQ_OTHER_CA_SUPPL_FIN" vbProcedure="false">"c872"</definedName>
    <definedName function="false" hidden="false" name="IQ_OTHER_CA_SUPPL_INS" vbProcedure="false">"c873"</definedName>
    <definedName function="false" hidden="false" name="IQ_OTHER_CA_SUPPL_REIT" vbProcedure="false">"c874"</definedName>
    <definedName function="false" hidden="false" name="IQ_OTHER_CA_SUPPL_UTI" vbProcedure="false">"c875"</definedName>
    <definedName function="false" hidden="false" name="IQ_OTHER_CA_UTI" vbProcedure="false">"c876"</definedName>
    <definedName function="false" hidden="false" name="IQ_OTHER_CL" vbProcedure="false">"c877"</definedName>
    <definedName function="false" hidden="false" name="IQ_OTHER_CL_SUPPL" vbProcedure="false">"c878"</definedName>
    <definedName function="false" hidden="false" name="IQ_OTHER_CL_SUPPL_BNK" vbProcedure="false">"c879"</definedName>
    <definedName function="false" hidden="false" name="IQ_OTHER_CL_SUPPL_BR" vbProcedure="false">"c880"</definedName>
    <definedName function="false" hidden="false" name="IQ_OTHER_CL_SUPPL_FIN" vbProcedure="false">"c881"</definedName>
    <definedName function="false" hidden="false" name="IQ_OTHER_CL_SUPPL_REIT" vbProcedure="false">"c882"</definedName>
    <definedName function="false" hidden="false" name="IQ_OTHER_CL_SUPPL_UTI" vbProcedure="false">"c883"</definedName>
    <definedName function="false" hidden="false" name="IQ_OTHER_CL_UTI" vbProcedure="false">"c884"</definedName>
    <definedName function="false" hidden="false" name="IQ_OTHER_COMPREHENSIVE_INCOME_FDIC" vbProcedure="false">"c6503"</definedName>
    <definedName function="false" hidden="false" name="IQ_OTHER_CURRENT_ASSETS" vbProcedure="false">"c1403"</definedName>
    <definedName function="false" hidden="false" name="IQ_OTHER_CURRENT_LIAB" vbProcedure="false">"c1404"</definedName>
    <definedName function="false" hidden="false" name="IQ_OTHER_DEBT" vbProcedure="false">"c2507"</definedName>
    <definedName function="false" hidden="false" name="IQ_OTHER_DEBT_PCT" vbProcedure="false">"c2508"</definedName>
    <definedName function="false" hidden="false" name="IQ_OTHER_DEP" vbProcedure="false">"c885"</definedName>
    <definedName function="false" hidden="false" name="IQ_OTHER_DEPOSITORY_INSTITUTIONS_LOANS_FDIC" vbProcedure="false">"c6436"</definedName>
    <definedName function="false" hidden="false" name="IQ_OTHER_DEPOSITORY_INSTITUTIONS_TOTAL_LOANS_FOREIGN_FDIC" vbProcedure="false">"c6442"</definedName>
    <definedName function="false" hidden="false" name="IQ_OTHER_DOMESTIC_DEBT_SECURITIES_FDIC" vbProcedure="false">"c6302"</definedName>
    <definedName function="false" hidden="false" name="IQ_OTHER_EARNING" vbProcedure="false">"c1609"</definedName>
    <definedName function="false" hidden="false" name="IQ_OTHER_EQUITY" vbProcedure="false">"c886"</definedName>
    <definedName function="false" hidden="false" name="IQ_OTHER_EQUITY_BNK" vbProcedure="false">"c887"</definedName>
    <definedName function="false" hidden="false" name="IQ_OTHER_EQUITY_BR" vbProcedure="false">"c888"</definedName>
    <definedName function="false" hidden="false" name="IQ_OTHER_EQUITY_FIN" vbProcedure="false">"c889"</definedName>
    <definedName function="false" hidden="false" name="IQ_OTHER_EQUITY_INS" vbProcedure="false">"c890"</definedName>
    <definedName function="false" hidden="false" name="IQ_OTHER_EQUITY_REIT" vbProcedure="false">"c891"</definedName>
    <definedName function="false" hidden="false" name="IQ_OTHER_EQUITY_UTI" vbProcedure="false">"c892"</definedName>
    <definedName function="false" hidden="false" name="IQ_OTHER_FINANCE_ACT" vbProcedure="false">"c893"</definedName>
    <definedName function="false" hidden="false" name="IQ_OTHER_FINANCE_ACT_BNK" vbProcedure="false">"c894"</definedName>
    <definedName function="false" hidden="false" name="IQ_OTHER_FINANCE_ACT_BR" vbProcedure="false">"c895"</definedName>
    <definedName function="false" hidden="false" name="IQ_OTHER_FINANCE_ACT_FIN" vbProcedure="false">"c896"</definedName>
    <definedName function="false" hidden="false" name="IQ_OTHER_FINANCE_ACT_INS" vbProcedure="false">"c897"</definedName>
    <definedName function="false" hidden="false" name="IQ_OTHER_FINANCE_ACT_REIT" vbProcedure="false">"c898"</definedName>
    <definedName function="false" hidden="false" name="IQ_OTHER_FINANCE_ACT_SUPPL" vbProcedure="false">"c899"</definedName>
    <definedName function="false" hidden="false" name="IQ_OTHER_FINANCE_ACT_SUPPL_BNK" vbProcedure="false">"c900"</definedName>
    <definedName function="false" hidden="false" name="IQ_OTHER_FINANCE_ACT_SUPPL_BR" vbProcedure="false">"c901"</definedName>
    <definedName function="false" hidden="false" name="IQ_OTHER_FINANCE_ACT_SUPPL_FIN" vbProcedure="false">"c902"</definedName>
    <definedName function="false" hidden="false" name="IQ_OTHER_FINANCE_ACT_SUPPL_INS" vbProcedure="false">"c903"</definedName>
    <definedName function="false" hidden="false" name="IQ_OTHER_FINANCE_ACT_SUPPL_REIT" vbProcedure="false">"c904"</definedName>
    <definedName function="false" hidden="false" name="IQ_OTHER_FINANCE_ACT_SUPPL_UTI" vbProcedure="false">"c905"</definedName>
    <definedName function="false" hidden="false" name="IQ_OTHER_FINANCE_ACT_UTI" vbProcedure="false">"c906"</definedName>
    <definedName function="false" hidden="false" name="IQ_OTHER_INSURANCE_FEES_FDIC" vbProcedure="false">"c6672"</definedName>
    <definedName function="false" hidden="false" name="IQ_OTHER_INTAN" vbProcedure="false">"c907"</definedName>
    <definedName function="false" hidden="false" name="IQ_OTHER_INTANGIBLE_FDIC" vbProcedure="false">"c6337"</definedName>
    <definedName function="false" hidden="false" name="IQ_OTHER_INTAN_BNK" vbProcedure="false">"c908"</definedName>
    <definedName function="false" hidden="false" name="IQ_OTHER_INTAN_BR" vbProcedure="false">"c909"</definedName>
    <definedName function="false" hidden="false" name="IQ_OTHER_INTAN_FIN" vbProcedure="false">"c910"</definedName>
    <definedName function="false" hidden="false" name="IQ_OTHER_INTAN_INS" vbProcedure="false">"c911"</definedName>
    <definedName function="false" hidden="false" name="IQ_OTHER_INTAN_REIT" vbProcedure="false">"c912"</definedName>
    <definedName function="false" hidden="false" name="IQ_OTHER_INTAN_UTI" vbProcedure="false">"c913"</definedName>
    <definedName function="false" hidden="false" name="IQ_OTHER_INV" vbProcedure="false">"c914"</definedName>
    <definedName function="false" hidden="false" name="IQ_OTHER_INVEST" vbProcedure="false">"c915"</definedName>
    <definedName function="false" hidden="false" name="IQ_OTHER_INVESTING" vbProcedure="false">"c1408"</definedName>
    <definedName function="false" hidden="false" name="IQ_OTHER_INVEST_ACT" vbProcedure="false">"c916"</definedName>
    <definedName function="false" hidden="false" name="IQ_OTHER_INVEST_ACT_BNK" vbProcedure="false">"c917"</definedName>
    <definedName function="false" hidden="false" name="IQ_OTHER_INVEST_ACT_BR" vbProcedure="false">"c918"</definedName>
    <definedName function="false" hidden="false" name="IQ_OTHER_INVEST_ACT_FIN" vbProcedure="false">"c919"</definedName>
    <definedName function="false" hidden="false" name="IQ_OTHER_INVEST_ACT_INS" vbProcedure="false">"c920"</definedName>
    <definedName function="false" hidden="false" name="IQ_OTHER_INVEST_ACT_REIT" vbProcedure="false">"c921"</definedName>
    <definedName function="false" hidden="false" name="IQ_OTHER_INVEST_ACT_SUPPL" vbProcedure="false">"c922"</definedName>
    <definedName function="false" hidden="false" name="IQ_OTHER_INVEST_ACT_SUPPL_BNK" vbProcedure="false">"c923"</definedName>
    <definedName function="false" hidden="false" name="IQ_OTHER_INVEST_ACT_SUPPL_BR" vbProcedure="false">"c924"</definedName>
    <definedName function="false" hidden="false" name="IQ_OTHER_INVEST_ACT_SUPPL_FIN" vbProcedure="false">"c925"</definedName>
    <definedName function="false" hidden="false" name="IQ_OTHER_INVEST_ACT_SUPPL_INS" vbProcedure="false">"c926"</definedName>
    <definedName function="false" hidden="false" name="IQ_OTHER_INVEST_ACT_SUPPL_REIT" vbProcedure="false">"c927"</definedName>
    <definedName function="false" hidden="false" name="IQ_OTHER_INVEST_ACT_SUPPL_UTI" vbProcedure="false">"c928"</definedName>
    <definedName function="false" hidden="false" name="IQ_OTHER_INVEST_ACT_UTI" vbProcedure="false">"c929"</definedName>
    <definedName function="false" hidden="false" name="IQ_OTHER_LIAB" vbProcedure="false">"c930"</definedName>
    <definedName function="false" hidden="false" name="IQ_OTHER_LIABILITIES_FDIC" vbProcedure="false">"c6347"</definedName>
    <definedName function="false" hidden="false" name="IQ_OTHER_LIAB_BNK" vbProcedure="false">"c931"</definedName>
    <definedName function="false" hidden="false" name="IQ_OTHER_LIAB_BR" vbProcedure="false">"c932"</definedName>
    <definedName function="false" hidden="false" name="IQ_OTHER_LIAB_FIN" vbProcedure="false">"c933"</definedName>
    <definedName function="false" hidden="false" name="IQ_OTHER_LIAB_INS" vbProcedure="false">"c934"</definedName>
    <definedName function="false" hidden="false" name="IQ_OTHER_LIAB_LT" vbProcedure="false">"c935"</definedName>
    <definedName function="false" hidden="false" name="IQ_OTHER_LIAB_LT_BNK" vbProcedure="false">"c936"</definedName>
    <definedName function="false" hidden="false" name="IQ_OTHER_LIAB_LT_BR" vbProcedure="false">"c937"</definedName>
    <definedName function="false" hidden="false" name="IQ_OTHER_LIAB_LT_FIN" vbProcedure="false">"c938"</definedName>
    <definedName function="false" hidden="false" name="IQ_OTHER_LIAB_LT_INS" vbProcedure="false">"c939"</definedName>
    <definedName function="false" hidden="false" name="IQ_OTHER_LIAB_LT_REIT" vbProcedure="false">"c940"</definedName>
    <definedName function="false" hidden="false" name="IQ_OTHER_LIAB_LT_UTI" vbProcedure="false">"c941"</definedName>
    <definedName function="false" hidden="false" name="IQ_OTHER_LIAB_REIT" vbProcedure="false">"c942"</definedName>
    <definedName function="false" hidden="false" name="IQ_OTHER_LIAB_UTI" vbProcedure="false">"c943"</definedName>
    <definedName function="false" hidden="false" name="IQ_OTHER_LIAB_WRITTEN" vbProcedure="false">"c944"</definedName>
    <definedName function="false" hidden="false" name="IQ_OTHER_LOANS" vbProcedure="false">"c945"</definedName>
    <definedName function="false" hidden="false" name="IQ_OTHER_LOANS_CHARGE_OFFS_FDIC" vbProcedure="false">"c6601"</definedName>
    <definedName function="false" hidden="false" name="IQ_OTHER_LOANS_FOREIGN_FDIC" vbProcedure="false">"c6446"</definedName>
    <definedName function="false" hidden="false" name="IQ_OTHER_LOANS_LEASES_FDIC" vbProcedure="false">"c6322"</definedName>
    <definedName function="false" hidden="false" name="IQ_OTHER_LOANS_NET_CHARGE_OFFS_FDIC" vbProcedure="false">"c6639"</definedName>
    <definedName function="false" hidden="false" name="IQ_OTHER_LOANS_RECOVERIES_FDIC" vbProcedure="false">"c6620"</definedName>
    <definedName function="false" hidden="false" name="IQ_OTHER_LOANS_TOTAL_FDIC" vbProcedure="false">"c6432"</definedName>
    <definedName function="false" hidden="false" name="IQ_OTHER_LONG_TERM" vbProcedure="false">"c1409"</definedName>
    <definedName function="false" hidden="false" name="IQ_OTHER_LT_ASSETS" vbProcedure="false">"c946"</definedName>
    <definedName function="false" hidden="false" name="IQ_OTHER_LT_ASSETS_BNK" vbProcedure="false">"c947"</definedName>
    <definedName function="false" hidden="false" name="IQ_OTHER_LT_ASSETS_BR" vbProcedure="false">"c948"</definedName>
    <definedName function="false" hidden="false" name="IQ_OTHER_LT_ASSETS_FIN" vbProcedure="false">"c949"</definedName>
    <definedName function="false" hidden="false" name="IQ_OTHER_LT_ASSETS_INS" vbProcedure="false">"c950"</definedName>
    <definedName function="false" hidden="false" name="IQ_OTHER_LT_ASSETS_REIT" vbProcedure="false">"c951"</definedName>
    <definedName function="false" hidden="false" name="IQ_OTHER_LT_ASSETS_UTI" vbProcedure="false">"c952"</definedName>
    <definedName function="false" hidden="false" name="IQ_OTHER_NET" vbProcedure="false">"c1453"</definedName>
    <definedName function="false" hidden="false" name="IQ_OTHER_NON_INT_EXP" vbProcedure="false">"c953"</definedName>
    <definedName function="false" hidden="false" name="IQ_OTHER_NON_INT_EXPENSE_FDIC" vbProcedure="false">"c6679"</definedName>
    <definedName function="false" hidden="false" name="IQ_OTHER_NON_INT_EXP_FDIC" vbProcedure="false">"c6578"</definedName>
    <definedName function="false" hidden="false" name="IQ_OTHER_NON_INT_EXP_TOTAL" vbProcedure="false">"c954"</definedName>
    <definedName function="false" hidden="false" name="IQ_OTHER_NON_INT_INC" vbProcedure="false">"c955"</definedName>
    <definedName function="false" hidden="false" name="IQ_OTHER_NON_INT_INC_FDIC" vbProcedure="false">"c6676"</definedName>
    <definedName function="false" hidden="false" name="IQ_OTHER_NON_OPER_EXP" vbProcedure="false">"c956"</definedName>
    <definedName function="false" hidden="false" name="IQ_OTHER_NON_OPER_EXP_BR" vbProcedure="false">"c957"</definedName>
    <definedName function="false" hidden="false" name="IQ_OTHER_NON_OPER_EXP_FIN" vbProcedure="false">"c958"</definedName>
    <definedName function="false" hidden="false" name="IQ_OTHER_NON_OPER_EXP_INS" vbProcedure="false">"c959"</definedName>
    <definedName function="false" hidden="false" name="IQ_OTHER_NON_OPER_EXP_REIT" vbProcedure="false">"c960"</definedName>
    <definedName function="false" hidden="false" name="IQ_OTHER_NON_OPER_EXP_SUPPL" vbProcedure="false">"c961"</definedName>
    <definedName function="false" hidden="false" name="IQ_OTHER_NON_OPER_EXP_SUPPL_BR" vbProcedure="false">"c962"</definedName>
    <definedName function="false" hidden="false" name="IQ_OTHER_NON_OPER_EXP_SUPPL_FIN" vbProcedure="false">"c963"</definedName>
    <definedName function="false" hidden="false" name="IQ_OTHER_NON_OPER_EXP_SUPPL_INS" vbProcedure="false">"c964"</definedName>
    <definedName function="false" hidden="false" name="IQ_OTHER_NON_OPER_EXP_SUPPL_REIT" vbProcedure="false">"c965"</definedName>
    <definedName function="false" hidden="false" name="IQ_OTHER_NON_OPER_EXP_SUPPL_UTI" vbProcedure="false">"c966"</definedName>
    <definedName function="false" hidden="false" name="IQ_OTHER_NON_OPER_EXP_UTI" vbProcedure="false">"c967"</definedName>
    <definedName function="false" hidden="false" name="IQ_OTHER_OFF_BS_LIAB_FDIC" vbProcedure="false">"c6533"</definedName>
    <definedName function="false" hidden="false" name="IQ_OTHER_OPER" vbProcedure="false">"c982"</definedName>
    <definedName function="false" hidden="false" name="IQ_OTHER_OPER_ACT" vbProcedure="false">"c983"</definedName>
    <definedName function="false" hidden="false" name="IQ_OTHER_OPER_ACT_BNK" vbProcedure="false">"c984"</definedName>
    <definedName function="false" hidden="false" name="IQ_OTHER_OPER_ACT_BR" vbProcedure="false">"c985"</definedName>
    <definedName function="false" hidden="false" name="IQ_OTHER_OPER_ACT_FIN" vbProcedure="false">"c986"</definedName>
    <definedName function="false" hidden="false" name="IQ_OTHER_OPER_ACT_INS" vbProcedure="false">"c987"</definedName>
    <definedName function="false" hidden="false" name="IQ_OTHER_OPER_ACT_REIT" vbProcedure="false">"c988"</definedName>
    <definedName function="false" hidden="false" name="IQ_OTHER_OPER_ACT_UTI" vbProcedure="false">"c989"</definedName>
    <definedName function="false" hidden="false" name="IQ_OTHER_OPER_BR" vbProcedure="false">"c990"</definedName>
    <definedName function="false" hidden="false" name="IQ_OTHER_OPER_FIN" vbProcedure="false">"c991"</definedName>
    <definedName function="false" hidden="false" name="IQ_OTHER_OPER_INS" vbProcedure="false">"c992"</definedName>
    <definedName function="false" hidden="false" name="IQ_OTHER_OPER_REIT" vbProcedure="false">"c993"</definedName>
    <definedName function="false" hidden="false" name="IQ_OTHER_OPER_SUPPL_BR" vbProcedure="false">"c994"</definedName>
    <definedName function="false" hidden="false" name="IQ_OTHER_OPER_SUPPL_FIN" vbProcedure="false">"c995"</definedName>
    <definedName function="false" hidden="false" name="IQ_OTHER_OPER_SUPPL_INS" vbProcedure="false">"c996"</definedName>
    <definedName function="false" hidden="false" name="IQ_OTHER_OPER_SUPPL_REIT" vbProcedure="false">"c997"</definedName>
    <definedName function="false" hidden="false" name="IQ_OTHER_OPER_SUPPL_UTI" vbProcedure="false">"c998"</definedName>
    <definedName function="false" hidden="false" name="IQ_OTHER_OPER_TOT_BNK" vbProcedure="false">"c999"</definedName>
    <definedName function="false" hidden="false" name="IQ_OTHER_OPER_TOT_BR" vbProcedure="false">"c1000"</definedName>
    <definedName function="false" hidden="false" name="IQ_OTHER_OPER_TOT_FIN" vbProcedure="false">"c1001"</definedName>
    <definedName function="false" hidden="false" name="IQ_OTHER_OPER_TOT_INS" vbProcedure="false">"c1002"</definedName>
    <definedName function="false" hidden="false" name="IQ_OTHER_OPER_TOT_REIT" vbProcedure="false">"c1003"</definedName>
    <definedName function="false" hidden="false" name="IQ_OTHER_OPER_TOT_UTI" vbProcedure="false">"c1004"</definedName>
    <definedName function="false" hidden="false" name="IQ_OTHER_OPER_UTI" vbProcedure="false">"c1005"</definedName>
    <definedName function="false" hidden="false" name="IQ_OTHER_OPTIONS_BEG_OS" vbProcedure="false">"c2686"</definedName>
    <definedName function="false" hidden="false" name="IQ_OTHER_OPTIONS_CANCELLED" vbProcedure="false">"c2689"</definedName>
    <definedName function="false" hidden="false" name="IQ_OTHER_OPTIONS_END_OS" vbProcedure="false">"c2690"</definedName>
    <definedName function="false" hidden="false" name="IQ_OTHER_OPTIONS_EXERCISED" vbProcedure="false">"c2688"</definedName>
    <definedName function="false" hidden="false" name="IQ_OTHER_OPTIONS_GRANTED" vbProcedure="false">"c2687"</definedName>
    <definedName function="false" hidden="false" name="IQ_OTHER_OPTIONS_STRIKE_PRICE_OS" vbProcedure="false">"c2691"</definedName>
    <definedName function="false" hidden="false" name="IQ_OTHER_OUTSTANDING_BS_DATE" vbProcedure="false">"c1972"</definedName>
    <definedName function="false" hidden="false" name="IQ_OTHER_OUTSTANDING_FILING_DATE" vbProcedure="false">"c1974"</definedName>
    <definedName function="false" hidden="false" name="IQ_OTHER_PC_WRITTEN" vbProcedure="false">"c1006"</definedName>
    <definedName function="false" hidden="false" name="IQ_OTHER_REAL_ESTATE" vbProcedure="false">"c1007"</definedName>
    <definedName function="false" hidden="false" name="IQ_OTHER_RECEIV" vbProcedure="false">"c1008"</definedName>
    <definedName function="false" hidden="false" name="IQ_OTHER_RECEIV_INS" vbProcedure="false">"c1009"</definedName>
    <definedName function="false" hidden="false" name="IQ_OTHER_REV" vbProcedure="false">"c1010"</definedName>
    <definedName function="false" hidden="false" name="IQ_OTHER_REVENUE" vbProcedure="false">"c1410"</definedName>
    <definedName function="false" hidden="false" name="IQ_OTHER_REV_BR" vbProcedure="false">"c1011"</definedName>
    <definedName function="false" hidden="false" name="IQ_OTHER_REV_FIN" vbProcedure="false">"c1012"</definedName>
    <definedName function="false" hidden="false" name="IQ_OTHER_REV_INS" vbProcedure="false">"c1013"</definedName>
    <definedName function="false" hidden="false" name="IQ_OTHER_REV_REIT" vbProcedure="false">"c1014"</definedName>
    <definedName function="false" hidden="false" name="IQ_OTHER_REV_SUPPL" vbProcedure="false">"c1015"</definedName>
    <definedName function="false" hidden="false" name="IQ_OTHER_REV_SUPPL_BR" vbProcedure="false">"c1016"</definedName>
    <definedName function="false" hidden="false" name="IQ_OTHER_REV_SUPPL_FIN" vbProcedure="false">"c1017"</definedName>
    <definedName function="false" hidden="false" name="IQ_OTHER_REV_SUPPL_INS" vbProcedure="false">"c1018"</definedName>
    <definedName function="false" hidden="false" name="IQ_OTHER_REV_SUPPL_REIT" vbProcedure="false">"c1019"</definedName>
    <definedName function="false" hidden="false" name="IQ_OTHER_REV_SUPPL_UTI" vbProcedure="false">"c1020"</definedName>
    <definedName function="false" hidden="false" name="IQ_OTHER_REV_UTI" vbProcedure="false">"c1021"</definedName>
    <definedName function="false" hidden="false" name="IQ_OTHER_RE_OWNED_FDIC" vbProcedure="false">"c6330"</definedName>
    <definedName function="false" hidden="false" name="IQ_OTHER_SAVINGS_DEPOSITS_FDIC" vbProcedure="false">"c6554"</definedName>
    <definedName function="false" hidden="false" name="IQ_OTHER_STRIKE_PRICE_GRANTED" vbProcedure="false">"c2692"</definedName>
    <definedName function="false" hidden="false" name="IQ_OTHER_TRANSACTIONS_FDIC" vbProcedure="false">"c6504"</definedName>
    <definedName function="false" hidden="false" name="IQ_OTHER_UNDRAWN" vbProcedure="false">"c2522"</definedName>
    <definedName function="false" hidden="false" name="IQ_OTHER_UNUSED_COMMITMENTS_FDIC" vbProcedure="false">"c6530"</definedName>
    <definedName function="false" hidden="false" name="IQ_OTHER_UNUSUAL" vbProcedure="false">"c1488"</definedName>
    <definedName function="false" hidden="false" name="IQ_OTHER_UNUSUAL_BNK" vbProcedure="false">"c1560"</definedName>
    <definedName function="false" hidden="false" name="IQ_OTHER_UNUSUAL_BR" vbProcedure="false">"c1561"</definedName>
    <definedName function="false" hidden="false" name="IQ_OTHER_UNUSUAL_FIN" vbProcedure="false">"c1562"</definedName>
    <definedName function="false" hidden="false" name="IQ_OTHER_UNUSUAL_INS" vbProcedure="false">"c1563"</definedName>
    <definedName function="false" hidden="false" name="IQ_OTHER_UNUSUAL_REIT" vbProcedure="false">"c1564"</definedName>
    <definedName function="false" hidden="false" name="IQ_OTHER_UNUSUAL_SUPPL" vbProcedure="false">"c1494"</definedName>
    <definedName function="false" hidden="false" name="IQ_OTHER_UNUSUAL_SUPPL_BNK" vbProcedure="false">"c1495"</definedName>
    <definedName function="false" hidden="false" name="IQ_OTHER_UNUSUAL_SUPPL_BR" vbProcedure="false">"c1496"</definedName>
    <definedName function="false" hidden="false" name="IQ_OTHER_UNUSUAL_SUPPL_FIN" vbProcedure="false">"c1497"</definedName>
    <definedName function="false" hidden="false" name="IQ_OTHER_UNUSUAL_SUPPL_INS" vbProcedure="false">"c1498"</definedName>
    <definedName function="false" hidden="false" name="IQ_OTHER_UNUSUAL_SUPPL_REIT" vbProcedure="false">"c1499"</definedName>
    <definedName function="false" hidden="false" name="IQ_OTHER_UNUSUAL_SUPPL_UTI" vbProcedure="false">"c1500"</definedName>
    <definedName function="false" hidden="false" name="IQ_OTHER_UNUSUAL_UTI" vbProcedure="false">"c1565"</definedName>
    <definedName function="false" hidden="false" name="IQ_OTHER_WARRANTS_BEG_OS" vbProcedure="false">"c2712"</definedName>
    <definedName function="false" hidden="false" name="IQ_OTHER_WARRANTS_CANCELLED" vbProcedure="false">"c2715"</definedName>
    <definedName function="false" hidden="false" name="IQ_OTHER_WARRANTS_END_OS" vbProcedure="false">"c2716"</definedName>
    <definedName function="false" hidden="false" name="IQ_OTHER_WARRANTS_EXERCISED" vbProcedure="false">"c2714"</definedName>
    <definedName function="false" hidden="false" name="IQ_OTHER_WARRANTS_ISSUED" vbProcedure="false">"c2713"</definedName>
    <definedName function="false" hidden="false" name="IQ_OTHER_WARRANTS_STRIKE_PRICE_ISSUED" vbProcedure="false">"c2718"</definedName>
    <definedName function="false" hidden="false" name="IQ_OTHER_WARRANTS_STRIKE_PRICE_OS" vbProcedure="false">"c2717"</definedName>
    <definedName function="false" hidden="false" name="IQ_OUTSTANDING_BS_DATE" vbProcedure="false">"c2128"</definedName>
    <definedName function="false" hidden="false" name="IQ_OUTSTANDING_FILING_DATE" vbProcedure="false">"c1023"</definedName>
    <definedName function="false" hidden="false" name="IQ_OVER_FIFETEEN_YEAR_MORTGAGE_PASS_THROUGHS_FDIC" vbProcedure="false">"c6416"</definedName>
    <definedName function="false" hidden="false" name="IQ_OVER_FIFTEEN_YEAR_FIXED_AND_FLOATING_RATE_FDIC" vbProcedure="false">"c6424"</definedName>
    <definedName function="false" hidden="false" name="IQ_OVER_THREE_YEARS_FDIC" vbProcedure="false">"c6418"</definedName>
    <definedName function="false" hidden="false" name="IQ_OWNERSHIP" vbProcedure="false">"c2160"</definedName>
    <definedName function="false" hidden="false" name="IQ_PARTICIPATION_POOLS_RESIDENTIAL_MORTGAGES_FDIC" vbProcedure="false">"c6403"</definedName>
    <definedName function="false" hidden="false" name="IQ_PART_TIME" vbProcedure="false">"c1024"</definedName>
    <definedName function="false" hidden="false" name="IQ_PAST_DUE_30_1_4_FAMILY_LOANS_FDIC" vbProcedure="false">"c6693"</definedName>
    <definedName function="false" hidden="false" name="IQ_PAST_DUE_30_AUTO_LOANS_FDIC" vbProcedure="false">"c6687"</definedName>
    <definedName function="false" hidden="false" name="IQ_PAST_DUE_30_CL_LOANS_FDIC" vbProcedure="false">"c6688"</definedName>
    <definedName function="false" hidden="false" name="IQ_PAST_DUE_30_CREDIT_CARDS_RECEIVABLES_FDIC" vbProcedure="false">"c6690"</definedName>
    <definedName function="false" hidden="false" name="IQ_PAST_DUE_30_HOME_EQUITY_LINES_FDIC" vbProcedure="false">"c6691"</definedName>
    <definedName function="false" hidden="false" name="IQ_PAST_DUE_30_OTHER_CONSUMER_LOANS_FDIC" vbProcedure="false">"c6689"</definedName>
    <definedName function="false" hidden="false" name="IQ_PAST_DUE_30_OTHER_LOANS_FDIC" vbProcedure="false">"c6692"</definedName>
    <definedName function="false" hidden="false" name="IQ_PAST_DUE_90_1_4_FAMILY_LOANS_FDIC" vbProcedure="false">"c6700"</definedName>
    <definedName function="false" hidden="false" name="IQ_PAST_DUE_90_AUTO_LOANS_FDIC" vbProcedure="false">"c6694"</definedName>
    <definedName function="false" hidden="false" name="IQ_PAST_DUE_90_CL_LOANS_FDIC" vbProcedure="false">"c6695"</definedName>
    <definedName function="false" hidden="false" name="IQ_PAST_DUE_90_CREDIT_CARDS_RECEIVABLES_FDIC" vbProcedure="false">"c6697"</definedName>
    <definedName function="false" hidden="false" name="IQ_PAST_DUE_90_HOME_EQUITY_LINES_FDIC" vbProcedure="false">"c6698"</definedName>
    <definedName function="false" hidden="false" name="IQ_PAST_DUE_90_OTHER_CONSUMER_LOANS_FDIC" vbProcedure="false">"c6696"</definedName>
    <definedName function="false" hidden="false" name="IQ_PAST_DUE_90_OTHER_LOANS_FDIC" vbProcedure="false">"c6699"</definedName>
    <definedName function="false" hidden="false" name="IQ_PAYOUT_RATIO" vbProcedure="false">"c1900"</definedName>
    <definedName function="false" hidden="false" name="IQ_PAY_ACCRUED" vbProcedure="false">"c1457"</definedName>
    <definedName function="false" hidden="false" name="IQ_PBV" vbProcedure="false">"c1025"</definedName>
    <definedName function="false" hidden="false" name="IQ_PBV_AVG" vbProcedure="false">"c1026"</definedName>
    <definedName function="false" hidden="false" name="IQ_PC_EARNED" vbProcedure="false">"c2749"</definedName>
    <definedName function="false" hidden="false" name="IQ_PC_GAAP_COMBINED_RATIO" vbProcedure="false">"c2781"</definedName>
    <definedName function="false" hidden="false" name="IQ_PC_GAAP_COMBINED_RATIO_EXCL_CL" vbProcedure="false">"c2782"</definedName>
    <definedName function="false" hidden="false" name="IQ_PC_GAAP_EXPENSE_RATIO" vbProcedure="false">"c2780"</definedName>
    <definedName function="false" hidden="false" name="IQ_PC_GAAP_LOSS" vbProcedure="false">"c2779"</definedName>
    <definedName function="false" hidden="false" name="IQ_PC_POLICY_BENEFITS_EXP" vbProcedure="false">"c2790"</definedName>
    <definedName function="false" hidden="false" name="IQ_PC_STATUTORY_SURPLUS" vbProcedure="false">"c2770"</definedName>
    <definedName function="false" hidden="false" name="IQ_PC_STAT_COMBINED_RATIO" vbProcedure="false">"c2778"</definedName>
    <definedName function="false" hidden="false" name="IQ_PC_STAT_COMBINED_RATIO_EXCL_DIV" vbProcedure="false">"c2777"</definedName>
    <definedName function="false" hidden="false" name="IQ_PC_STAT_DIVIDEND_RATIO" vbProcedure="false">"c2776"</definedName>
    <definedName function="false" hidden="false" name="IQ_PC_STAT_EXPENSE_RATIO" vbProcedure="false">"c2775"</definedName>
    <definedName function="false" hidden="false" name="IQ_PC_STAT_LOSS_RATIO" vbProcedure="false">"c2774"</definedName>
    <definedName function="false" hidden="false" name="IQ_PC_WRITTEN" vbProcedure="false">"c1027"</definedName>
    <definedName function="false" hidden="false" name="IQ_PEG_FWD" vbProcedure="false">"c1863"</definedName>
    <definedName function="false" hidden="false" name="IQ_PEG_FWD_REUT" vbProcedure="false">"c4052"</definedName>
    <definedName function="false" hidden="false" name="IQ_PENSION" vbProcedure="false">"c1031"</definedName>
    <definedName function="false" hidden="false" name="IQ_PENSION_ACCRUED_LIAB" vbProcedure="false">"c3134"</definedName>
    <definedName function="false" hidden="false" name="IQ_PENSION_ACCRUED_LIAB_DOM" vbProcedure="false">"c3132"</definedName>
    <definedName function="false" hidden="false" name="IQ_PENSION_ACCRUED_LIAB_FOREIGN" vbProcedure="false">"c3133"</definedName>
    <definedName function="false" hidden="false" name="IQ_PENSION_ACCUMULATED_OBLIGATION" vbProcedure="false">"c3570"</definedName>
    <definedName function="false" hidden="false" name="IQ_PENSION_ACCUMULATED_OBLIGATION_DOMESTIC" vbProcedure="false">"c3568"</definedName>
    <definedName function="false" hidden="false" name="IQ_PENSION_ACCUMULATED_OBLIGATION_FOREIGN" vbProcedure="false">"c3569"</definedName>
    <definedName function="false" hidden="false" name="IQ_PENSION_ACCUM_OTHER_CI" vbProcedure="false">"c3140"</definedName>
    <definedName function="false" hidden="false" name="IQ_PENSION_ACCUM_OTHER_CI_DOM" vbProcedure="false">"c3138"</definedName>
    <definedName function="false" hidden="false" name="IQ_PENSION_ACCUM_OTHER_CI_FOREIGN" vbProcedure="false">"c3139"</definedName>
    <definedName function="false" hidden="false" name="IQ_PENSION_ASSETS" vbProcedure="false">"c3182"</definedName>
    <definedName function="false" hidden="false" name="IQ_PENSION_ASSETS_ACQ" vbProcedure="false">"c3173"</definedName>
    <definedName function="false" hidden="false" name="IQ_PENSION_ASSETS_ACQ_DOM" vbProcedure="false">"c3171"</definedName>
    <definedName function="false" hidden="false" name="IQ_PENSION_ASSETS_ACQ_FOREIGN" vbProcedure="false">"c3172"</definedName>
    <definedName function="false" hidden="false" name="IQ_PENSION_ASSETS_ACTUAL_RETURN" vbProcedure="false">"c3158"</definedName>
    <definedName function="false" hidden="false" name="IQ_PENSION_ASSETS_ACTUAL_RETURN_DOM" vbProcedure="false">"c3156"</definedName>
    <definedName function="false" hidden="false" name="IQ_PENSION_ASSETS_ACTUAL_RETURN_FOREIGN" vbProcedure="false">"c3157"</definedName>
    <definedName function="false" hidden="false" name="IQ_PENSION_ASSETS_BEG" vbProcedure="false">"c3155"</definedName>
    <definedName function="false" hidden="false" name="IQ_PENSION_ASSETS_BEG_DOM" vbProcedure="false">"c3153"</definedName>
    <definedName function="false" hidden="false" name="IQ_PENSION_ASSETS_BEG_FOREIGN" vbProcedure="false">"c3154"</definedName>
    <definedName function="false" hidden="false" name="IQ_PENSION_ASSETS_BENEFITS_PAID" vbProcedure="false">"c3167"</definedName>
    <definedName function="false" hidden="false" name="IQ_PENSION_ASSETS_BENEFITS_PAID_DOM" vbProcedure="false">"c3165"</definedName>
    <definedName function="false" hidden="false" name="IQ_PENSION_ASSETS_BENEFITS_PAID_FOREIGN" vbProcedure="false">"c3166"</definedName>
    <definedName function="false" hidden="false" name="IQ_PENSION_ASSETS_CURTAIL" vbProcedure="false">"c3176"</definedName>
    <definedName function="false" hidden="false" name="IQ_PENSION_ASSETS_CURTAIL_DOM" vbProcedure="false">"c3174"</definedName>
    <definedName function="false" hidden="false" name="IQ_PENSION_ASSETS_CURTAIL_FOREIGN" vbProcedure="false">"c3175"</definedName>
    <definedName function="false" hidden="false" name="IQ_PENSION_ASSETS_DOM" vbProcedure="false">"c3180"</definedName>
    <definedName function="false" hidden="false" name="IQ_PENSION_ASSETS_EMPLOYER_CONTRIBUTIONS" vbProcedure="false">"c3161"</definedName>
    <definedName function="false" hidden="false" name="IQ_PENSION_ASSETS_EMPLOYER_CONTRIBUTIONS_DOM" vbProcedure="false">"c3159"</definedName>
    <definedName function="false" hidden="false" name="IQ_PENSION_ASSETS_EMPLOYER_CONTRIBUTIONS_FOREIGN" vbProcedure="false">"c3160"</definedName>
    <definedName function="false" hidden="false" name="IQ_PENSION_ASSETS_FOREIGN" vbProcedure="false">"c3181"</definedName>
    <definedName function="false" hidden="false" name="IQ_PENSION_ASSETS_FX_ADJ" vbProcedure="false">"c3170"</definedName>
    <definedName function="false" hidden="false" name="IQ_PENSION_ASSETS_FX_ADJ_DOM" vbProcedure="false">"c3168"</definedName>
    <definedName function="false" hidden="false" name="IQ_PENSION_ASSETS_FX_ADJ_FOREIGN" vbProcedure="false">"c3169"</definedName>
    <definedName function="false" hidden="false" name="IQ_PENSION_ASSETS_OTHER_PLAN_ADJ" vbProcedure="false">"c3179"</definedName>
    <definedName function="false" hidden="false" name="IQ_PENSION_ASSETS_OTHER_PLAN_ADJ_DOM" vbProcedure="false">"c3177"</definedName>
    <definedName function="false" hidden="false" name="IQ_PENSION_ASSETS_OTHER_PLAN_ADJ_FOREIGN" vbProcedure="false">"c3178"</definedName>
    <definedName function="false" hidden="false" name="IQ_PENSION_ASSETS_PARTICIP_CONTRIBUTIONS" vbProcedure="false">"c3164"</definedName>
    <definedName function="false" hidden="false" name="IQ_PENSION_ASSETS_PARTICIP_CONTRIBUTIONS_DOM" vbProcedure="false">"c3162"</definedName>
    <definedName function="false" hidden="false" name="IQ_PENSION_ASSETS_PARTICIP_CONTRIBUTIONS_FOREIGN" vbProcedure="false">"c3163"</definedName>
    <definedName function="false" hidden="false" name="IQ_PENSION_BENEFIT_INFO_DATE" vbProcedure="false">"c3230"</definedName>
    <definedName function="false" hidden="false" name="IQ_PENSION_BENEFIT_INFO_DATE_DOM" vbProcedure="false">"c3228"</definedName>
    <definedName function="false" hidden="false" name="IQ_PENSION_BENEFIT_INFO_DATE_FOREIGN" vbProcedure="false">"c3229"</definedName>
    <definedName function="false" hidden="false" name="IQ_PENSION_BREAKDOWN_EQ" vbProcedure="false">"c3101"</definedName>
    <definedName function="false" hidden="false" name="IQ_PENSION_BREAKDOWN_EQ_DOM" vbProcedure="false">"c3099"</definedName>
    <definedName function="false" hidden="false" name="IQ_PENSION_BREAKDOWN_EQ_FOREIGN" vbProcedure="false">"c3100"</definedName>
    <definedName function="false" hidden="false" name="IQ_PENSION_BREAKDOWN_FI" vbProcedure="false">"c3104"</definedName>
    <definedName function="false" hidden="false" name="IQ_PENSION_BREAKDOWN_FI_DOM" vbProcedure="false">"c3102"</definedName>
    <definedName function="false" hidden="false" name="IQ_PENSION_BREAKDOWN_FI_FOREIGN" vbProcedure="false">"c3103"</definedName>
    <definedName function="false" hidden="false" name="IQ_PENSION_BREAKDOWN_OTHER" vbProcedure="false">"c3110"</definedName>
    <definedName function="false" hidden="false" name="IQ_PENSION_BREAKDOWN_OTHER_DOM" vbProcedure="false">"c3108"</definedName>
    <definedName function="false" hidden="false" name="IQ_PENSION_BREAKDOWN_OTHER_FOREIGN" vbProcedure="false">"c3109"</definedName>
    <definedName function="false" hidden="false" name="IQ_PENSION_BREAKDOWN_PCT_EQ" vbProcedure="false">"c3089"</definedName>
    <definedName function="false" hidden="false" name="IQ_PENSION_BREAKDOWN_PCT_EQ_DOM" vbProcedure="false">"c3087"</definedName>
    <definedName function="false" hidden="false" name="IQ_PENSION_BREAKDOWN_PCT_EQ_FOREIGN" vbProcedure="false">"c3088"</definedName>
    <definedName function="false" hidden="false" name="IQ_PENSION_BREAKDOWN_PCT_FI" vbProcedure="false">"c3092"</definedName>
    <definedName function="false" hidden="false" name="IQ_PENSION_BREAKDOWN_PCT_FI_DOM" vbProcedure="false">"c3090"</definedName>
    <definedName function="false" hidden="false" name="IQ_PENSION_BREAKDOWN_PCT_FI_FOREIGN" vbProcedure="false">"c3091"</definedName>
    <definedName function="false" hidden="false" name="IQ_PENSION_BREAKDOWN_PCT_OTHER" vbProcedure="false">"c3098"</definedName>
    <definedName function="false" hidden="false" name="IQ_PENSION_BREAKDOWN_PCT_OTHER_DOM" vbProcedure="false">"c3096"</definedName>
    <definedName function="false" hidden="false" name="IQ_PENSION_BREAKDOWN_PCT_OTHER_FOREIGN" vbProcedure="false">"c3097"</definedName>
    <definedName function="false" hidden="false" name="IQ_PENSION_BREAKDOWN_PCT_RE" vbProcedure="false">"c3095"</definedName>
    <definedName function="false" hidden="false" name="IQ_PENSION_BREAKDOWN_PCT_RE_DOM" vbProcedure="false">"c3093"</definedName>
    <definedName function="false" hidden="false" name="IQ_PENSION_BREAKDOWN_PCT_RE_FOREIGN" vbProcedure="false">"c3094"</definedName>
    <definedName function="false" hidden="false" name="IQ_PENSION_BREAKDOWN_RE" vbProcedure="false">"c3107"</definedName>
    <definedName function="false" hidden="false" name="IQ_PENSION_BREAKDOWN_RE_DOM" vbProcedure="false">"c3105"</definedName>
    <definedName function="false" hidden="false" name="IQ_PENSION_BREAKDOWN_RE_FOREIGN" vbProcedure="false">"c3106"</definedName>
    <definedName function="false" hidden="false" name="IQ_PENSION_CONTRIBUTION_TOTAL_COST" vbProcedure="false">"c3559"</definedName>
    <definedName function="false" hidden="false" name="IQ_PENSION_DISCOUNT_RATE_DOMESTIC" vbProcedure="false">"c3573"</definedName>
    <definedName function="false" hidden="false" name="IQ_PENSION_DISCOUNT_RATE_FOREIGN" vbProcedure="false">"c3574"</definedName>
    <definedName function="false" hidden="false" name="IQ_PENSION_DISC_RATE_MAX" vbProcedure="false">"c3236"</definedName>
    <definedName function="false" hidden="false" name="IQ_PENSION_DISC_RATE_MAX_DOM" vbProcedure="false">"c3234"</definedName>
    <definedName function="false" hidden="false" name="IQ_PENSION_DISC_RATE_MAX_FOREIGN" vbProcedure="false">"c3235"</definedName>
    <definedName function="false" hidden="false" name="IQ_PENSION_DISC_RATE_MIN" vbProcedure="false">"c3233"</definedName>
    <definedName function="false" hidden="false" name="IQ_PENSION_DISC_RATE_MIN_DOM" vbProcedure="false">"c3231"</definedName>
    <definedName function="false" hidden="false" name="IQ_PENSION_DISC_RATE_MIN_FOREIGN" vbProcedure="false">"c3232"</definedName>
    <definedName function="false" hidden="false" name="IQ_PENSION_EST_BENEFIT_1YR" vbProcedure="false">"c3113"</definedName>
    <definedName function="false" hidden="false" name="IQ_PENSION_EST_BENEFIT_1YR_DOM" vbProcedure="false">"c3111"</definedName>
    <definedName function="false" hidden="false" name="IQ_PENSION_EST_BENEFIT_1YR_FOREIGN" vbProcedure="false">"c3112"</definedName>
    <definedName function="false" hidden="false" name="IQ_PENSION_EST_BENEFIT_2YR" vbProcedure="false">"c3116"</definedName>
    <definedName function="false" hidden="false" name="IQ_PENSION_EST_BENEFIT_2YR_DOM" vbProcedure="false">"c3114"</definedName>
    <definedName function="false" hidden="false" name="IQ_PENSION_EST_BENEFIT_2YR_FOREIGN" vbProcedure="false">"c3115"</definedName>
    <definedName function="false" hidden="false" name="IQ_PENSION_EST_BENEFIT_3YR" vbProcedure="false">"c3119"</definedName>
    <definedName function="false" hidden="false" name="IQ_PENSION_EST_BENEFIT_3YR_DOM" vbProcedure="false">"c3117"</definedName>
    <definedName function="false" hidden="false" name="IQ_PENSION_EST_BENEFIT_3YR_FOREIGN" vbProcedure="false">"c3118"</definedName>
    <definedName function="false" hidden="false" name="IQ_PENSION_EST_BENEFIT_4YR" vbProcedure="false">"c3122"</definedName>
    <definedName function="false" hidden="false" name="IQ_PENSION_EST_BENEFIT_4YR_DOM" vbProcedure="false">"c3120"</definedName>
    <definedName function="false" hidden="false" name="IQ_PENSION_EST_BENEFIT_4YR_FOREIGN" vbProcedure="false">"c3121"</definedName>
    <definedName function="false" hidden="false" name="IQ_PENSION_EST_BENEFIT_5YR" vbProcedure="false">"c3125"</definedName>
    <definedName function="false" hidden="false" name="IQ_PENSION_EST_BENEFIT_5YR_DOM" vbProcedure="false">"c3123"</definedName>
    <definedName function="false" hidden="false" name="IQ_PENSION_EST_BENEFIT_5YR_FOREIGN" vbProcedure="false">"c3124"</definedName>
    <definedName function="false" hidden="false" name="IQ_PENSION_EST_BENEFIT_AFTER5" vbProcedure="false">"c3128"</definedName>
    <definedName function="false" hidden="false" name="IQ_PENSION_EST_BENEFIT_AFTER5_DOM" vbProcedure="false">"c3126"</definedName>
    <definedName function="false" hidden="false" name="IQ_PENSION_EST_BENEFIT_AFTER5_FOREIGN" vbProcedure="false">"c3127"</definedName>
    <definedName function="false" hidden="false" name="IQ_PENSION_EST_CONTRIBUTIONS_NEXTYR" vbProcedure="false">"c3218"</definedName>
    <definedName function="false" hidden="false" name="IQ_PENSION_EST_CONTRIBUTIONS_NEXTYR_DOM" vbProcedure="false">"c3216"</definedName>
    <definedName function="false" hidden="false" name="IQ_PENSION_EST_CONTRIBUTIONS_NEXTYR_FOREIGN" vbProcedure="false">"c3217"</definedName>
    <definedName function="false" hidden="false" name="IQ_PENSION_EXP_RATE_RETURN_MAX" vbProcedure="false">"c3248"</definedName>
    <definedName function="false" hidden="false" name="IQ_PENSION_EXP_RATE_RETURN_MAX_DOM" vbProcedure="false">"c3246"</definedName>
    <definedName function="false" hidden="false" name="IQ_PENSION_EXP_RATE_RETURN_MAX_FOREIGN" vbProcedure="false">"c3247"</definedName>
    <definedName function="false" hidden="false" name="IQ_PENSION_EXP_RATE_RETURN_MIN" vbProcedure="false">"c3245"</definedName>
    <definedName function="false" hidden="false" name="IQ_PENSION_EXP_RATE_RETURN_MIN_DOM" vbProcedure="false">"c3243"</definedName>
    <definedName function="false" hidden="false" name="IQ_PENSION_EXP_RATE_RETURN_MIN_FOREIGN" vbProcedure="false">"c3244"</definedName>
    <definedName function="false" hidden="false" name="IQ_PENSION_EXP_RETURN_DOMESTIC" vbProcedure="false">"c3571"</definedName>
    <definedName function="false" hidden="false" name="IQ_PENSION_EXP_RETURN_FOREIGN" vbProcedure="false">"c3572"</definedName>
    <definedName function="false" hidden="false" name="IQ_PENSION_INTAN_ASSETS" vbProcedure="false">"c3137"</definedName>
    <definedName function="false" hidden="false" name="IQ_PENSION_INTAN_ASSETS_DOM" vbProcedure="false">"c3135"</definedName>
    <definedName function="false" hidden="false" name="IQ_PENSION_INTAN_ASSETS_FOREIGN" vbProcedure="false">"c3136"</definedName>
    <definedName function="false" hidden="false" name="IQ_PENSION_INTEREST_COST" vbProcedure="false">"c3582"</definedName>
    <definedName function="false" hidden="false" name="IQ_PENSION_INTEREST_COST_DOM" vbProcedure="false">"c3580"</definedName>
    <definedName function="false" hidden="false" name="IQ_PENSION_INTEREST_COST_FOREIGN" vbProcedure="false">"c3581"</definedName>
    <definedName function="false" hidden="false" name="IQ_PENSION_NET_ASSET_RECOG" vbProcedure="false">"c3152"</definedName>
    <definedName function="false" hidden="false" name="IQ_PENSION_NET_ASSET_RECOG_DOM" vbProcedure="false">"c3150"</definedName>
    <definedName function="false" hidden="false" name="IQ_PENSION_NET_ASSET_RECOG_FOREIGN" vbProcedure="false">"c3151"</definedName>
    <definedName function="false" hidden="false" name="IQ_PENSION_OBLIGATION_ACQ" vbProcedure="false">"c3206"</definedName>
    <definedName function="false" hidden="false" name="IQ_PENSION_OBLIGATION_ACQ_DOM" vbProcedure="false">"c3204"</definedName>
    <definedName function="false" hidden="false" name="IQ_PENSION_OBLIGATION_ACQ_FOREIGN" vbProcedure="false">"c3205"</definedName>
    <definedName function="false" hidden="false" name="IQ_PENSION_OBLIGATION_ACTUARIAL_GAIN_LOSS" vbProcedure="false">"c3197"</definedName>
    <definedName function="false" hidden="false" name="IQ_PENSION_OBLIGATION_ACTUARIAL_GAIN_LOSS_DOM" vbProcedure="false">"c3195"</definedName>
    <definedName function="false" hidden="false" name="IQ_PENSION_OBLIGATION_ACTUARIAL_GAIN_LOSS_FOREIGN" vbProcedure="false">"c3196"</definedName>
    <definedName function="false" hidden="false" name="IQ_PENSION_OBLIGATION_BEG" vbProcedure="false">"c3185"</definedName>
    <definedName function="false" hidden="false" name="IQ_PENSION_OBLIGATION_BEG_DOM" vbProcedure="false">"c3183"</definedName>
    <definedName function="false" hidden="false" name="IQ_PENSION_OBLIGATION_BEG_FOREIGN" vbProcedure="false">"c3184"</definedName>
    <definedName function="false" hidden="false" name="IQ_PENSION_OBLIGATION_CURTAIL" vbProcedure="false">"c3209"</definedName>
    <definedName function="false" hidden="false" name="IQ_PENSION_OBLIGATION_CURTAIL_DOM" vbProcedure="false">"c3207"</definedName>
    <definedName function="false" hidden="false" name="IQ_PENSION_OBLIGATION_CURTAIL_FOREIGN" vbProcedure="false">"c3208"</definedName>
    <definedName function="false" hidden="false" name="IQ_PENSION_OBLIGATION_EMPLOYEE_CONTRIBUTIONS" vbProcedure="false">"c3194"</definedName>
    <definedName function="false" hidden="false" name="IQ_PENSION_OBLIGATION_EMPLOYEE_CONTRIBUTIONS_DOM" vbProcedure="false">"c3192"</definedName>
    <definedName function="false" hidden="false" name="IQ_PENSION_OBLIGATION_EMPLOYEE_CONTRIBUTIONS_FOREIGN" vbProcedure="false">"c3193"</definedName>
    <definedName function="false" hidden="false" name="IQ_PENSION_OBLIGATION_FX_ADJ" vbProcedure="false">"c3203"</definedName>
    <definedName function="false" hidden="false" name="IQ_PENSION_OBLIGATION_FX_ADJ_DOM" vbProcedure="false">"c3201"</definedName>
    <definedName function="false" hidden="false" name="IQ_PENSION_OBLIGATION_FX_ADJ_FOREIGN" vbProcedure="false">"c3202"</definedName>
    <definedName function="false" hidden="false" name="IQ_PENSION_OBLIGATION_INTEREST_COST" vbProcedure="false">"c3191"</definedName>
    <definedName function="false" hidden="false" name="IQ_PENSION_OBLIGATION_INTEREST_COST_DOM" vbProcedure="false">"c3189"</definedName>
    <definedName function="false" hidden="false" name="IQ_PENSION_OBLIGATION_INTEREST_COST_FOREIGN" vbProcedure="false">"c3190"</definedName>
    <definedName function="false" hidden="false" name="IQ_PENSION_OBLIGATION_OTHER_COST" vbProcedure="false">"c3555"</definedName>
    <definedName function="false" hidden="false" name="IQ_PENSION_OBLIGATION_OTHER_COST_DOM" vbProcedure="false">"c3553"</definedName>
    <definedName function="false" hidden="false" name="IQ_PENSION_OBLIGATION_OTHER_COST_FOREIGN" vbProcedure="false">"c3554"</definedName>
    <definedName function="false" hidden="false" name="IQ_PENSION_OBLIGATION_OTHER_PLAN_ADJ" vbProcedure="false">"c3212"</definedName>
    <definedName function="false" hidden="false" name="IQ_PENSION_OBLIGATION_OTHER_PLAN_ADJ_DOM" vbProcedure="false">"c3210"</definedName>
    <definedName function="false" hidden="false" name="IQ_PENSION_OBLIGATION_OTHER_PLAN_ADJ_FOREIGN" vbProcedure="false">"c3211"</definedName>
    <definedName function="false" hidden="false" name="IQ_PENSION_OBLIGATION_PAID" vbProcedure="false">"c3200"</definedName>
    <definedName function="false" hidden="false" name="IQ_PENSION_OBLIGATION_PAID_DOM" vbProcedure="false">"c3198"</definedName>
    <definedName function="false" hidden="false" name="IQ_PENSION_OBLIGATION_PAID_FOREIGN" vbProcedure="false">"c3199"</definedName>
    <definedName function="false" hidden="false" name="IQ_PENSION_OBLIGATION_PROJECTED" vbProcedure="false">"c3215"</definedName>
    <definedName function="false" hidden="false" name="IQ_PENSION_OBLIGATION_PROJECTED_DOM" vbProcedure="false">"c3213"</definedName>
    <definedName function="false" hidden="false" name="IQ_PENSION_OBLIGATION_PROJECTED_FOREIGN" vbProcedure="false">"c3214"</definedName>
    <definedName function="false" hidden="false" name="IQ_PENSION_OBLIGATION_ROA" vbProcedure="false">"c3552"</definedName>
    <definedName function="false" hidden="false" name="IQ_PENSION_OBLIGATION_ROA_DOM" vbProcedure="false">"c3550"</definedName>
    <definedName function="false" hidden="false" name="IQ_PENSION_OBLIGATION_ROA_FOREIGN" vbProcedure="false">"c3551"</definedName>
    <definedName function="false" hidden="false" name="IQ_PENSION_OBLIGATION_SERVICE_COST" vbProcedure="false">"c3188"</definedName>
    <definedName function="false" hidden="false" name="IQ_PENSION_OBLIGATION_SERVICE_COST_DOM" vbProcedure="false">"c3186"</definedName>
    <definedName function="false" hidden="false" name="IQ_PENSION_OBLIGATION_SERVICE_COST_FOREIGN" vbProcedure="false">"c3187"</definedName>
    <definedName function="false" hidden="false" name="IQ_PENSION_OBLIGATION_TOTAL_COST" vbProcedure="false">"c3558"</definedName>
    <definedName function="false" hidden="false" name="IQ_PENSION_OBLIGATION_TOTAL_COST_DOM" vbProcedure="false">"c3556"</definedName>
    <definedName function="false" hidden="false" name="IQ_PENSION_OBLIGATION_TOTAL_COST_FOREIGN" vbProcedure="false">"c3557"</definedName>
    <definedName function="false" hidden="false" name="IQ_PENSION_OTHER" vbProcedure="false">"c3143"</definedName>
    <definedName function="false" hidden="false" name="IQ_PENSION_OTHER_ADJ" vbProcedure="false">"c3149"</definedName>
    <definedName function="false" hidden="false" name="IQ_PENSION_OTHER_ADJ_DOM" vbProcedure="false">"c3147"</definedName>
    <definedName function="false" hidden="false" name="IQ_PENSION_OTHER_ADJ_FOREIGN" vbProcedure="false">"c3148"</definedName>
    <definedName function="false" hidden="false" name="IQ_PENSION_OTHER_DOM" vbProcedure="false">"c3141"</definedName>
    <definedName function="false" hidden="false" name="IQ_PENSION_OTHER_FOREIGN" vbProcedure="false">"c3142"</definedName>
    <definedName function="false" hidden="false" name="IQ_PENSION_PBO_ASSUMED_RATE_RET_MAX" vbProcedure="false">"c3254"</definedName>
    <definedName function="false" hidden="false" name="IQ_PENSION_PBO_ASSUMED_RATE_RET_MAX_DOM" vbProcedure="false">"c3252"</definedName>
    <definedName function="false" hidden="false" name="IQ_PENSION_PBO_ASSUMED_RATE_RET_MAX_FOREIGN" vbProcedure="false">"c3253"</definedName>
    <definedName function="false" hidden="false" name="IQ_PENSION_PBO_ASSUMED_RATE_RET_MIN" vbProcedure="false">"c3251"</definedName>
    <definedName function="false" hidden="false" name="IQ_PENSION_PBO_ASSUMED_RATE_RET_MIN_DOM" vbProcedure="false">"c3249"</definedName>
    <definedName function="false" hidden="false" name="IQ_PENSION_PBO_ASSUMED_RATE_RET_MIN_FOREIGN" vbProcedure="false">"c3250"</definedName>
    <definedName function="false" hidden="false" name="IQ_PENSION_PBO_RATE_COMP_INCREASE_MAX" vbProcedure="false">"c3260"</definedName>
    <definedName function="false" hidden="false" name="IQ_PENSION_PBO_RATE_COMP_INCREASE_MAX_DOM" vbProcedure="false">"c3258"</definedName>
    <definedName function="false" hidden="false" name="IQ_PENSION_PBO_RATE_COMP_INCREASE_MAX_FOREIGN" vbProcedure="false">"c3259"</definedName>
    <definedName function="false" hidden="false" name="IQ_PENSION_PBO_RATE_COMP_INCREASE_MIN" vbProcedure="false">"c3257"</definedName>
    <definedName function="false" hidden="false" name="IQ_PENSION_PBO_RATE_COMP_INCREASE_MIN_DOM" vbProcedure="false">"c3255"</definedName>
    <definedName function="false" hidden="false" name="IQ_PENSION_PBO_RATE_COMP_INCREASE_MIN_FOREIGN" vbProcedure="false">"c3256"</definedName>
    <definedName function="false" hidden="false" name="IQ_PENSION_PREPAID_COST" vbProcedure="false">"c3131"</definedName>
    <definedName function="false" hidden="false" name="IQ_PENSION_PREPAID_COST_DOM" vbProcedure="false">"c3129"</definedName>
    <definedName function="false" hidden="false" name="IQ_PENSION_PREPAID_COST_FOREIGN" vbProcedure="false">"c3130"</definedName>
    <definedName function="false" hidden="false" name="IQ_PENSION_PROJECTED_OBLIGATION" vbProcedure="false">"c3566"</definedName>
    <definedName function="false" hidden="false" name="IQ_PENSION_PROJECTED_OBLIGATION_DOMESTIC" vbProcedure="false">"c3564"</definedName>
    <definedName function="false" hidden="false" name="IQ_PENSION_PROJECTED_OBLIGATION_FOREIGN" vbProcedure="false">"c3565"</definedName>
    <definedName function="false" hidden="false" name="IQ_PENSION_QUART_ADDL_CONTRIBUTIONS_EXP" vbProcedure="false">"c3224"</definedName>
    <definedName function="false" hidden="false" name="IQ_PENSION_QUART_ADDL_CONTRIBUTIONS_EXP_DOM" vbProcedure="false">"c3222"</definedName>
    <definedName function="false" hidden="false" name="IQ_PENSION_QUART_ADDL_CONTRIBUTIONS_EXP_FOREIGN" vbProcedure="false">"c3223"</definedName>
    <definedName function="false" hidden="false" name="IQ_PENSION_QUART_EMPLOYER_CONTRIBUTIONS" vbProcedure="false">"c3221"</definedName>
    <definedName function="false" hidden="false" name="IQ_PENSION_QUART_EMPLOYER_CONTRIBUTIONS_DOM" vbProcedure="false">"c3219"</definedName>
    <definedName function="false" hidden="false" name="IQ_PENSION_QUART_EMPLOYER_CONTRIBUTIONS_FOREIGN" vbProcedure="false">"c3220"</definedName>
    <definedName function="false" hidden="false" name="IQ_PENSION_RATE_COMP_GROWTH_DOMESTIC" vbProcedure="false">"c3575"</definedName>
    <definedName function="false" hidden="false" name="IQ_PENSION_RATE_COMP_GROWTH_FOREIGN" vbProcedure="false">"c3576"</definedName>
    <definedName function="false" hidden="false" name="IQ_PENSION_RATE_COMP_INCREASE_MAX" vbProcedure="false">"c3242"</definedName>
    <definedName function="false" hidden="false" name="IQ_PENSION_RATE_COMP_INCREASE_MAX_DOM" vbProcedure="false">"c3240"</definedName>
    <definedName function="false" hidden="false" name="IQ_PENSION_RATE_COMP_INCREASE_MAX_FOREIGN" vbProcedure="false">"c3241"</definedName>
    <definedName function="false" hidden="false" name="IQ_PENSION_RATE_COMP_INCREASE_MIN" vbProcedure="false">"c3239"</definedName>
    <definedName function="false" hidden="false" name="IQ_PENSION_RATE_COMP_INCREASE_MIN_DOM" vbProcedure="false">"c3237"</definedName>
    <definedName function="false" hidden="false" name="IQ_PENSION_RATE_COMP_INCREASE_MIN_FOREIGN" vbProcedure="false">"c3238"</definedName>
    <definedName function="false" hidden="false" name="IQ_PENSION_SERVICE_COST" vbProcedure="false">"c3579"</definedName>
    <definedName function="false" hidden="false" name="IQ_PENSION_SERVICE_COST_DOM" vbProcedure="false">"c3577"</definedName>
    <definedName function="false" hidden="false" name="IQ_PENSION_SERVICE_COST_FOREIGN" vbProcedure="false">"c3578"</definedName>
    <definedName function="false" hidden="false" name="IQ_PENSION_TOTAL_ASSETS" vbProcedure="false">"c3563"</definedName>
    <definedName function="false" hidden="false" name="IQ_PENSION_TOTAL_ASSETS_DOMESTIC" vbProcedure="false">"c3561"</definedName>
    <definedName function="false" hidden="false" name="IQ_PENSION_TOTAL_ASSETS_FOREIGN" vbProcedure="false">"c3562"</definedName>
    <definedName function="false" hidden="false" name="IQ_PENSION_TOTAL_EXP" vbProcedure="false">"c3560"</definedName>
    <definedName function="false" hidden="false" name="IQ_PENSION_UNFUNDED_ADDL_MIN_LIAB" vbProcedure="false">"c3227"</definedName>
    <definedName function="false" hidden="false" name="IQ_PENSION_UNFUNDED_ADDL_MIN_LIAB_DOM" vbProcedure="false">"c3225"</definedName>
    <definedName function="false" hidden="false" name="IQ_PENSION_UNFUNDED_ADDL_MIN_LIAB_FOREIGN" vbProcedure="false">"c3226"</definedName>
    <definedName function="false" hidden="false" name="IQ_PENSION_UNRECOG_PRIOR" vbProcedure="false">"c3146"</definedName>
    <definedName function="false" hidden="false" name="IQ_PENSION_UNRECOG_PRIOR_DOM" vbProcedure="false">"c3144"</definedName>
    <definedName function="false" hidden="false" name="IQ_PENSION_UNRECOG_PRIOR_FOREIGN" vbProcedure="false">"c3145"</definedName>
    <definedName function="false" hidden="false" name="IQ_PENSION_UV_LIAB" vbProcedure="false">"c3567"</definedName>
    <definedName function="false" hidden="false" name="IQ_PERCENT_CHANGE_EST_5YR_GROWTH_RATE_12MONTHS" vbProcedure="false">"c1852"</definedName>
    <definedName function="false" hidden="false" name="IQ_PERCENT_CHANGE_EST_5YR_GROWTH_RATE_12MONTHS_REUT" vbProcedure="false">"c3959"</definedName>
    <definedName function="false" hidden="false" name="IQ_PERCENT_CHANGE_EST_5YR_GROWTH_RATE_18MONTHS" vbProcedure="false">"c1853"</definedName>
    <definedName function="false" hidden="false" name="IQ_PERCENT_CHANGE_EST_5YR_GROWTH_RATE_18MONTHS_REUT" vbProcedure="false">"c3960"</definedName>
    <definedName function="false" hidden="false" name="IQ_PERCENT_CHANGE_EST_5YR_GROWTH_RATE_3MONTHS" vbProcedure="false">"c1849"</definedName>
    <definedName function="false" hidden="false" name="IQ_PERCENT_CHANGE_EST_5YR_GROWTH_RATE_3MONTHS_REUT" vbProcedure="false">"c3956"</definedName>
    <definedName function="false" hidden="false" name="IQ_PERCENT_CHANGE_EST_5YR_GROWTH_RATE_6MONTHS" vbProcedure="false">"c1850"</definedName>
    <definedName function="false" hidden="false" name="IQ_PERCENT_CHANGE_EST_5YR_GROWTH_RATE_6MONTHS_REUT" vbProcedure="false">"c3957"</definedName>
    <definedName function="false" hidden="false" name="IQ_PERCENT_CHANGE_EST_5YR_GROWTH_RATE_9MONTHS" vbProcedure="false">"c1851"</definedName>
    <definedName function="false" hidden="false" name="IQ_PERCENT_CHANGE_EST_5YR_GROWTH_RATE_9MONTHS_REUT" vbProcedure="false">"c3958"</definedName>
    <definedName function="false" hidden="false" name="IQ_PERCENT_CHANGE_EST_5YR_GROWTH_RATE_DAY" vbProcedure="false">"c1846"</definedName>
    <definedName function="false" hidden="false" name="IQ_PERCENT_CHANGE_EST_5YR_GROWTH_RATE_DAY_REUT" vbProcedure="false">"c3954"</definedName>
    <definedName function="false" hidden="false" name="IQ_PERCENT_CHANGE_EST_5YR_GROWTH_RATE_MONTH" vbProcedure="false">"c1848"</definedName>
    <definedName function="false" hidden="false" name="IQ_PERCENT_CHANGE_EST_5YR_GROWTH_RATE_MONTH_REUT" vbProcedure="false">"c3955"</definedName>
    <definedName function="false" hidden="false" name="IQ_PERCENT_CHANGE_EST_5YR_GROWTH_RATE_WEEK" vbProcedure="false">"c1847"</definedName>
    <definedName function="false" hidden="false" name="IQ_PERCENT_CHANGE_EST_5YR_GROWTH_RATE_WEEK_REUT" vbProcedure="false">"c5435"</definedName>
    <definedName function="false" hidden="false" name="IQ_PERCENT_CHANGE_EST_CFPS_12MONTHS" vbProcedure="false">"c1812"</definedName>
    <definedName function="false" hidden="false" name="IQ_PERCENT_CHANGE_EST_CFPS_12MONTHS_REUT" vbProcedure="false">"c3924"</definedName>
    <definedName function="false" hidden="false" name="IQ_PERCENT_CHANGE_EST_CFPS_18MONTHS" vbProcedure="false">"c1813"</definedName>
    <definedName function="false" hidden="false" name="IQ_PERCENT_CHANGE_EST_CFPS_18MONTHS_REUT" vbProcedure="false">"c3925"</definedName>
    <definedName function="false" hidden="false" name="IQ_PERCENT_CHANGE_EST_CFPS_3MONTHS" vbProcedure="false">"c1809"</definedName>
    <definedName function="false" hidden="false" name="IQ_PERCENT_CHANGE_EST_CFPS_3MONTHS_REUT" vbProcedure="false">"c3921"</definedName>
    <definedName function="false" hidden="false" name="IQ_PERCENT_CHANGE_EST_CFPS_6MONTHS" vbProcedure="false">"c1810"</definedName>
    <definedName function="false" hidden="false" name="IQ_PERCENT_CHANGE_EST_CFPS_6MONTHS_REUT" vbProcedure="false">"c3922"</definedName>
    <definedName function="false" hidden="false" name="IQ_PERCENT_CHANGE_EST_CFPS_9MONTHS" vbProcedure="false">"c1811"</definedName>
    <definedName function="false" hidden="false" name="IQ_PERCENT_CHANGE_EST_CFPS_9MONTHS_REUT" vbProcedure="false">"c3923"</definedName>
    <definedName function="false" hidden="false" name="IQ_PERCENT_CHANGE_EST_CFPS_DAY" vbProcedure="false">"c1806"</definedName>
    <definedName function="false" hidden="false" name="IQ_PERCENT_CHANGE_EST_CFPS_DAY_REUT" vbProcedure="false">"c3919"</definedName>
    <definedName function="false" hidden="false" name="IQ_PERCENT_CHANGE_EST_CFPS_MONTH" vbProcedure="false">"c1808"</definedName>
    <definedName function="false" hidden="false" name="IQ_PERCENT_CHANGE_EST_CFPS_MONTH_REUT" vbProcedure="false">"c3920"</definedName>
    <definedName function="false" hidden="false" name="IQ_PERCENT_CHANGE_EST_CFPS_WEEK" vbProcedure="false">"c1807"</definedName>
    <definedName function="false" hidden="false" name="IQ_PERCENT_CHANGE_EST_CFPS_WEEK_REUT" vbProcedure="false">"c3962"</definedName>
    <definedName function="false" hidden="false" name="IQ_PERCENT_CHANGE_EST_DPS_12MONTHS" vbProcedure="false">"c1820"</definedName>
    <definedName function="false" hidden="false" name="IQ_PERCENT_CHANGE_EST_DPS_12MONTHS_REUT" vbProcedure="false">"c3931"</definedName>
    <definedName function="false" hidden="false" name="IQ_PERCENT_CHANGE_EST_DPS_18MONTHS" vbProcedure="false">"c1821"</definedName>
    <definedName function="false" hidden="false" name="IQ_PERCENT_CHANGE_EST_DPS_18MONTHS_REUT" vbProcedure="false">"c3932"</definedName>
    <definedName function="false" hidden="false" name="IQ_PERCENT_CHANGE_EST_DPS_3MONTHS" vbProcedure="false">"c1817"</definedName>
    <definedName function="false" hidden="false" name="IQ_PERCENT_CHANGE_EST_DPS_3MONTHS_REUT" vbProcedure="false">"c3928"</definedName>
    <definedName function="false" hidden="false" name="IQ_PERCENT_CHANGE_EST_DPS_6MONTHS" vbProcedure="false">"c1818"</definedName>
    <definedName function="false" hidden="false" name="IQ_PERCENT_CHANGE_EST_DPS_6MONTHS_REUT" vbProcedure="false">"c3929"</definedName>
    <definedName function="false" hidden="false" name="IQ_PERCENT_CHANGE_EST_DPS_9MONTHS" vbProcedure="false">"c1819"</definedName>
    <definedName function="false" hidden="false" name="IQ_PERCENT_CHANGE_EST_DPS_9MONTHS_REUT" vbProcedure="false">"c3930"</definedName>
    <definedName function="false" hidden="false" name="IQ_PERCENT_CHANGE_EST_DPS_DAY" vbProcedure="false">"c1814"</definedName>
    <definedName function="false" hidden="false" name="IQ_PERCENT_CHANGE_EST_DPS_DAY_REUT" vbProcedure="false">"c3926"</definedName>
    <definedName function="false" hidden="false" name="IQ_PERCENT_CHANGE_EST_DPS_MONTH" vbProcedure="false">"c1816"</definedName>
    <definedName function="false" hidden="false" name="IQ_PERCENT_CHANGE_EST_DPS_MONTH_REUT" vbProcedure="false">"c3927"</definedName>
    <definedName function="false" hidden="false" name="IQ_PERCENT_CHANGE_EST_DPS_WEEK" vbProcedure="false">"c1815"</definedName>
    <definedName function="false" hidden="false" name="IQ_PERCENT_CHANGE_EST_DPS_WEEK_REUT" vbProcedure="false">"c3963"</definedName>
    <definedName function="false" hidden="false" name="IQ_PERCENT_CHANGE_EST_EBITDA_12MONTHS" vbProcedure="false">"c1804"</definedName>
    <definedName function="false" hidden="false" name="IQ_PERCENT_CHANGE_EST_EBITDA_12MONTHS_REUT" vbProcedure="false">"c3917"</definedName>
    <definedName function="false" hidden="false" name="IQ_PERCENT_CHANGE_EST_EBITDA_18MONTHS" vbProcedure="false">"c1805"</definedName>
    <definedName function="false" hidden="false" name="IQ_PERCENT_CHANGE_EST_EBITDA_18MONTHS_REUT" vbProcedure="false">"c3918"</definedName>
    <definedName function="false" hidden="false" name="IQ_PERCENT_CHANGE_EST_EBITDA_3MONTHS" vbProcedure="false">"c1801"</definedName>
    <definedName function="false" hidden="false" name="IQ_PERCENT_CHANGE_EST_EBITDA_3MONTHS_REUT" vbProcedure="false">"c3914"</definedName>
    <definedName function="false" hidden="false" name="IQ_PERCENT_CHANGE_EST_EBITDA_6MONTHS" vbProcedure="false">"c1802"</definedName>
    <definedName function="false" hidden="false" name="IQ_PERCENT_CHANGE_EST_EBITDA_6MONTHS_REUT" vbProcedure="false">"c3915"</definedName>
    <definedName function="false" hidden="false" name="IQ_PERCENT_CHANGE_EST_EBITDA_9MONTHS" vbProcedure="false">"c1803"</definedName>
    <definedName function="false" hidden="false" name="IQ_PERCENT_CHANGE_EST_EBITDA_9MONTHS_REUT" vbProcedure="false">"c3916"</definedName>
    <definedName function="false" hidden="false" name="IQ_PERCENT_CHANGE_EST_EBITDA_DAY" vbProcedure="false">"c1798"</definedName>
    <definedName function="false" hidden="false" name="IQ_PERCENT_CHANGE_EST_EBITDA_DAY_REUT" vbProcedure="false">"c3912"</definedName>
    <definedName function="false" hidden="false" name="IQ_PERCENT_CHANGE_EST_EBITDA_MONTH" vbProcedure="false">"c1800"</definedName>
    <definedName function="false" hidden="false" name="IQ_PERCENT_CHANGE_EST_EBITDA_MONTH_REUT" vbProcedure="false">"c3913"</definedName>
    <definedName function="false" hidden="false" name="IQ_PERCENT_CHANGE_EST_EBITDA_WEEK" vbProcedure="false">"c1799"</definedName>
    <definedName function="false" hidden="false" name="IQ_PERCENT_CHANGE_EST_EBITDA_WEEK_REUT" vbProcedure="false">"c3961"</definedName>
    <definedName function="false" hidden="false" name="IQ_PERCENT_CHANGE_EST_EPS_12MONTHS" vbProcedure="false">"c1788"</definedName>
    <definedName function="false" hidden="false" name="IQ_PERCENT_CHANGE_EST_EPS_12MONTHS_REUT" vbProcedure="false">"c3902"</definedName>
    <definedName function="false" hidden="false" name="IQ_PERCENT_CHANGE_EST_EPS_18MONTHS" vbProcedure="false">"c1789"</definedName>
    <definedName function="false" hidden="false" name="IQ_PERCENT_CHANGE_EST_EPS_18MONTHS_REUT" vbProcedure="false">"c3903"</definedName>
    <definedName function="false" hidden="false" name="IQ_PERCENT_CHANGE_EST_EPS_3MONTHS" vbProcedure="false">"c1785"</definedName>
    <definedName function="false" hidden="false" name="IQ_PERCENT_CHANGE_EST_EPS_3MONTHS_REUT" vbProcedure="false">"c3899"</definedName>
    <definedName function="false" hidden="false" name="IQ_PERCENT_CHANGE_EST_EPS_6MONTHS" vbProcedure="false">"c1786"</definedName>
    <definedName function="false" hidden="false" name="IQ_PERCENT_CHANGE_EST_EPS_6MONTHS_REUT" vbProcedure="false">"c3900"</definedName>
    <definedName function="false" hidden="false" name="IQ_PERCENT_CHANGE_EST_EPS_9MONTHS" vbProcedure="false">"c1787"</definedName>
    <definedName function="false" hidden="false" name="IQ_PERCENT_CHANGE_EST_EPS_9MONTHS_REUT" vbProcedure="false">"c3901"</definedName>
    <definedName function="false" hidden="false" name="IQ_PERCENT_CHANGE_EST_EPS_DAY" vbProcedure="false">"c1782"</definedName>
    <definedName function="false" hidden="false" name="IQ_PERCENT_CHANGE_EST_EPS_DAY_REUT" vbProcedure="false">"c3896"</definedName>
    <definedName function="false" hidden="false" name="IQ_PERCENT_CHANGE_EST_EPS_MONTH" vbProcedure="false">"c1784"</definedName>
    <definedName function="false" hidden="false" name="IQ_PERCENT_CHANGE_EST_EPS_MONTH_REUT" vbProcedure="false">"c3898"</definedName>
    <definedName function="false" hidden="false" name="IQ_PERCENT_CHANGE_EST_EPS_WEEK" vbProcedure="false">"c1783"</definedName>
    <definedName function="false" hidden="false" name="IQ_PERCENT_CHANGE_EST_EPS_WEEK_REUT" vbProcedure="false">"c3897"</definedName>
    <definedName function="false" hidden="false" name="IQ_PERCENT_CHANGE_EST_FFO_12MONTHS" vbProcedure="false">"c1828"</definedName>
    <definedName function="false" hidden="false" name="IQ_PERCENT_CHANGE_EST_FFO_12MONTHS_REUT" vbProcedure="false">"c3938"</definedName>
    <definedName function="false" hidden="false" name="IQ_PERCENT_CHANGE_EST_FFO_18MONTHS" vbProcedure="false">"c1829"</definedName>
    <definedName function="false" hidden="false" name="IQ_PERCENT_CHANGE_EST_FFO_18MONTHS_REUT" vbProcedure="false">"c3939"</definedName>
    <definedName function="false" hidden="false" name="IQ_PERCENT_CHANGE_EST_FFO_3MONTHS" vbProcedure="false">"c1825"</definedName>
    <definedName function="false" hidden="false" name="IQ_PERCENT_CHANGE_EST_FFO_3MONTHS_REUT" vbProcedure="false">"c3935"</definedName>
    <definedName function="false" hidden="false" name="IQ_PERCENT_CHANGE_EST_FFO_6MONTHS" vbProcedure="false">"c1826"</definedName>
    <definedName function="false" hidden="false" name="IQ_PERCENT_CHANGE_EST_FFO_6MONTHS_REUT" vbProcedure="false">"c3936"</definedName>
    <definedName function="false" hidden="false" name="IQ_PERCENT_CHANGE_EST_FFO_9MONTHS" vbProcedure="false">"c1827"</definedName>
    <definedName function="false" hidden="false" name="IQ_PERCENT_CHANGE_EST_FFO_9MONTHS_REUT" vbProcedure="false">"c3937"</definedName>
    <definedName function="false" hidden="false" name="IQ_PERCENT_CHANGE_EST_FFO_DAY" vbProcedure="false">"c1822"</definedName>
    <definedName function="false" hidden="false" name="IQ_PERCENT_CHANGE_EST_FFO_DAY_REUT" vbProcedure="false">"c3933"</definedName>
    <definedName function="false" hidden="false" name="IQ_PERCENT_CHANGE_EST_FFO_MONTH" vbProcedure="false">"c1824"</definedName>
    <definedName function="false" hidden="false" name="IQ_PERCENT_CHANGE_EST_FFO_MONTH_REUT" vbProcedure="false">"c3934"</definedName>
    <definedName function="false" hidden="false" name="IQ_PERCENT_CHANGE_EST_FFO_WEEK" vbProcedure="false">"c1823"</definedName>
    <definedName function="false" hidden="false" name="IQ_PERCENT_CHANGE_EST_FFO_WEEK_REUT" vbProcedure="false">"c3964"</definedName>
    <definedName function="false" hidden="false" name="IQ_PERCENT_CHANGE_EST_PRICE_TARGET_12MONTHS" vbProcedure="false">"c1844"</definedName>
    <definedName function="false" hidden="false" name="IQ_PERCENT_CHANGE_EST_PRICE_TARGET_12MONTHS_REUT" vbProcedure="false">"c3952"</definedName>
    <definedName function="false" hidden="false" name="IQ_PERCENT_CHANGE_EST_PRICE_TARGET_18MONTHS" vbProcedure="false">"c1845"</definedName>
    <definedName function="false" hidden="false" name="IQ_PERCENT_CHANGE_EST_PRICE_TARGET_18MONTHS_REUT" vbProcedure="false">"c3953"</definedName>
    <definedName function="false" hidden="false" name="IQ_PERCENT_CHANGE_EST_PRICE_TARGET_3MONTHS" vbProcedure="false">"c1841"</definedName>
    <definedName function="false" hidden="false" name="IQ_PERCENT_CHANGE_EST_PRICE_TARGET_3MONTHS_REUT" vbProcedure="false">"c3949"</definedName>
    <definedName function="false" hidden="false" name="IQ_PERCENT_CHANGE_EST_PRICE_TARGET_6MONTHS" vbProcedure="false">"c1842"</definedName>
    <definedName function="false" hidden="false" name="IQ_PERCENT_CHANGE_EST_PRICE_TARGET_6MONTHS_REUT" vbProcedure="false">"c3950"</definedName>
    <definedName function="false" hidden="false" name="IQ_PERCENT_CHANGE_EST_PRICE_TARGET_9MONTHS" vbProcedure="false">"c1843"</definedName>
    <definedName function="false" hidden="false" name="IQ_PERCENT_CHANGE_EST_PRICE_TARGET_9MONTHS_REUT" vbProcedure="false">"c3951"</definedName>
    <definedName function="false" hidden="false" name="IQ_PERCENT_CHANGE_EST_PRICE_TARGET_DAY" vbProcedure="false">"c1838"</definedName>
    <definedName function="false" hidden="false" name="IQ_PERCENT_CHANGE_EST_PRICE_TARGET_DAY_REUT" vbProcedure="false">"c3947"</definedName>
    <definedName function="false" hidden="false" name="IQ_PERCENT_CHANGE_EST_PRICE_TARGET_MONTH" vbProcedure="false">"c1840"</definedName>
    <definedName function="false" hidden="false" name="IQ_PERCENT_CHANGE_EST_PRICE_TARGET_MONTH_REUT" vbProcedure="false">"c3948"</definedName>
    <definedName function="false" hidden="false" name="IQ_PERCENT_CHANGE_EST_PRICE_TARGET_WEEK" vbProcedure="false">"c1839"</definedName>
    <definedName function="false" hidden="false" name="IQ_PERCENT_CHANGE_EST_PRICE_TARGET_WEEK_REUT" vbProcedure="false">"c3967"</definedName>
    <definedName function="false" hidden="false" name="IQ_PERCENT_CHANGE_EST_RECO_12MONTHS" vbProcedure="false">"c1836"</definedName>
    <definedName function="false" hidden="false" name="IQ_PERCENT_CHANGE_EST_RECO_12MONTHS_REUT" vbProcedure="false">"c3945"</definedName>
    <definedName function="false" hidden="false" name="IQ_PERCENT_CHANGE_EST_RECO_18MONTHS" vbProcedure="false">"c1837"</definedName>
    <definedName function="false" hidden="false" name="IQ_PERCENT_CHANGE_EST_RECO_18MONTHS_REUT" vbProcedure="false">"c3946"</definedName>
    <definedName function="false" hidden="false" name="IQ_PERCENT_CHANGE_EST_RECO_3MONTHS" vbProcedure="false">"c1833"</definedName>
    <definedName function="false" hidden="false" name="IQ_PERCENT_CHANGE_EST_RECO_3MONTHS_REUT" vbProcedure="false">"c3942"</definedName>
    <definedName function="false" hidden="false" name="IQ_PERCENT_CHANGE_EST_RECO_6MONTHS" vbProcedure="false">"c1834"</definedName>
    <definedName function="false" hidden="false" name="IQ_PERCENT_CHANGE_EST_RECO_6MONTHS_REUT" vbProcedure="false">"c3943"</definedName>
    <definedName function="false" hidden="false" name="IQ_PERCENT_CHANGE_EST_RECO_9MONTHS" vbProcedure="false">"c1835"</definedName>
    <definedName function="false" hidden="false" name="IQ_PERCENT_CHANGE_EST_RECO_9MONTHS_REUT" vbProcedure="false">"c3944"</definedName>
    <definedName function="false" hidden="false" name="IQ_PERCENT_CHANGE_EST_RECO_DAY" vbProcedure="false">"c1830"</definedName>
    <definedName function="false" hidden="false" name="IQ_PERCENT_CHANGE_EST_RECO_DAY_REUT" vbProcedure="false">"c3940"</definedName>
    <definedName function="false" hidden="false" name="IQ_PERCENT_CHANGE_EST_RECO_MONTH" vbProcedure="false">"c1832"</definedName>
    <definedName function="false" hidden="false" name="IQ_PERCENT_CHANGE_EST_RECO_MONTH_REUT" vbProcedure="false">"c3941"</definedName>
    <definedName function="false" hidden="false" name="IQ_PERCENT_CHANGE_EST_RECO_WEEK" vbProcedure="false">"c1831"</definedName>
    <definedName function="false" hidden="false" name="IQ_PERCENT_CHANGE_EST_RECO_WEEK_REUT" vbProcedure="false">"c3965"</definedName>
    <definedName function="false" hidden="false" name="IQ_PERCENT_CHANGE_EST_REV_12MONTHS" vbProcedure="false">"c1796"</definedName>
    <definedName function="false" hidden="false" name="IQ_PERCENT_CHANGE_EST_REV_12MONTHS_REUT" vbProcedure="false">"c3910"</definedName>
    <definedName function="false" hidden="false" name="IQ_PERCENT_CHANGE_EST_REV_18MONTHS" vbProcedure="false">"c1797"</definedName>
    <definedName function="false" hidden="false" name="IQ_PERCENT_CHANGE_EST_REV_18MONTHS_REUT" vbProcedure="false">"c3911"</definedName>
    <definedName function="false" hidden="false" name="IQ_PERCENT_CHANGE_EST_REV_3MONTHS" vbProcedure="false">"c1793"</definedName>
    <definedName function="false" hidden="false" name="IQ_PERCENT_CHANGE_EST_REV_3MONTHS_REUT" vbProcedure="false">"c3907"</definedName>
    <definedName function="false" hidden="false" name="IQ_PERCENT_CHANGE_EST_REV_6MONTHS" vbProcedure="false">"c1794"</definedName>
    <definedName function="false" hidden="false" name="IQ_PERCENT_CHANGE_EST_REV_6MONTHS_REUT" vbProcedure="false">"c3908"</definedName>
    <definedName function="false" hidden="false" name="IQ_PERCENT_CHANGE_EST_REV_9MONTHS" vbProcedure="false">"c1795"</definedName>
    <definedName function="false" hidden="false" name="IQ_PERCENT_CHANGE_EST_REV_9MONTHS_REUT" vbProcedure="false">"c3909"</definedName>
    <definedName function="false" hidden="false" name="IQ_PERCENT_CHANGE_EST_REV_DAY" vbProcedure="false">"c1790"</definedName>
    <definedName function="false" hidden="false" name="IQ_PERCENT_CHANGE_EST_REV_DAY_REUT" vbProcedure="false">"c3904"</definedName>
    <definedName function="false" hidden="false" name="IQ_PERCENT_CHANGE_EST_REV_MONTH" vbProcedure="false">"c1792"</definedName>
    <definedName function="false" hidden="false" name="IQ_PERCENT_CHANGE_EST_REV_MONTH_REUT" vbProcedure="false">"c3906"</definedName>
    <definedName function="false" hidden="false" name="IQ_PERCENT_CHANGE_EST_REV_WEEK" vbProcedure="false">"c1791"</definedName>
    <definedName function="false" hidden="false" name="IQ_PERCENT_CHANGE_EST_REV_WEEK_REUT" vbProcedure="false">"c3905"</definedName>
    <definedName function="false" hidden="false" name="IQ_PERCENT_INSURED_FDIC" vbProcedure="false">"c6374"</definedName>
    <definedName function="false" hidden="false" name="IQ_PERIODDATE" vbProcedure="false">"c1414"</definedName>
    <definedName function="false" hidden="false" name="IQ_PERIODDATE_BS" vbProcedure="false">"c1032"</definedName>
    <definedName function="false" hidden="false" name="IQ_PERIODDATE_CF" vbProcedure="false">"c1033"</definedName>
    <definedName function="false" hidden="false" name="IQ_PERIODDATE_IS" vbProcedure="false">"c1034"</definedName>
    <definedName function="false" hidden="false" name="IQ_PERIODLENGTH_CF" vbProcedure="false">"c1502"</definedName>
    <definedName function="false" hidden="false" name="IQ_PERIODLENGTH_IS" vbProcedure="false">"c1503"</definedName>
    <definedName function="false" hidden="false" name="IQ_PERTYPE" vbProcedure="false">"c1611"</definedName>
    <definedName function="false" hidden="false" name="IQ_PE_EXCL" vbProcedure="false">"c1028"</definedName>
    <definedName function="false" hidden="false" name="IQ_PE_EXCL_AVG" vbProcedure="false">"c1029"</definedName>
    <definedName function="false" hidden="false" name="IQ_PE_EXCL_FWD" vbProcedure="false">"c1030"</definedName>
    <definedName function="false" hidden="false" name="IQ_PE_EXCL_FWD_REUT" vbProcedure="false">"c4049"</definedName>
    <definedName function="false" hidden="false" name="IQ_PE_NORMALIZED" vbProcedure="false">"c2207"</definedName>
    <definedName function="false" hidden="false" name="IQ_PE_RATIO" vbProcedure="false">"c1610"</definedName>
    <definedName function="false" hidden="false" name="IQ_PLEDGED_SECURITIES_FDIC" vbProcedure="false">"c6401"</definedName>
    <definedName function="false" hidden="false" name="IQ_PLL" vbProcedure="false">"c2114"</definedName>
    <definedName function="false" hidden="false" name="IQ_PMT_FREQ" vbProcedure="false">"c2236"</definedName>
    <definedName function="false" hidden="false" name="IQ_POISON_PUT_EFFECT_DATE" vbProcedure="false">"c2486"</definedName>
    <definedName function="false" hidden="false" name="IQ_POISON_PUT_EXPIRATION_DATE" vbProcedure="false">"c2487"</definedName>
    <definedName function="false" hidden="false" name="IQ_POISON_PUT_PRICE" vbProcedure="false">"c2488"</definedName>
    <definedName function="false" hidden="false" name="IQ_POLICY_BENEFITS" vbProcedure="false">"c1036"</definedName>
    <definedName function="false" hidden="false" name="IQ_POLICY_COST" vbProcedure="false">"c1037"</definedName>
    <definedName function="false" hidden="false" name="IQ_POLICY_LIAB" vbProcedure="false">"c1612"</definedName>
    <definedName function="false" hidden="false" name="IQ_POLICY_LOANS" vbProcedure="false">"c1038"</definedName>
    <definedName function="false" hidden="false" name="IQ_POSTPAID_CHURN" vbProcedure="false">"c2121"</definedName>
    <definedName function="false" hidden="false" name="IQ_POSTPAID_SUBS" vbProcedure="false">"c2118"</definedName>
    <definedName function="false" hidden="false" name="IQ_POST_RETIRE_EXP" vbProcedure="false">"c1039"</definedName>
    <definedName function="false" hidden="false" name="IQ_POTENTIAL_UPSIDE" vbProcedure="false">"c1855"</definedName>
    <definedName function="false" hidden="false" name="IQ_POTENTIAL_UPSIDE_REUT" vbProcedure="false">"c3968"</definedName>
    <definedName function="false" hidden="false" name="IQ_PREFERRED_FDIC" vbProcedure="false">"c6349"</definedName>
    <definedName function="false" hidden="false" name="IQ_PREF_CONVERT" vbProcedure="false">"c1041"</definedName>
    <definedName function="false" hidden="false" name="IQ_PREF_DIVID" vbProcedure="false">"c1461"</definedName>
    <definedName function="false" hidden="false" name="IQ_PREF_DIV_CF" vbProcedure="false">"c1042"</definedName>
    <definedName function="false" hidden="false" name="IQ_PREF_DIV_OTHER" vbProcedure="false">"c1043"</definedName>
    <definedName function="false" hidden="false" name="IQ_PREF_EQUITY" vbProcedure="false">"c1044"</definedName>
    <definedName function="false" hidden="false" name="IQ_PREF_ISSUED" vbProcedure="false">"c1045"</definedName>
    <definedName function="false" hidden="false" name="IQ_PREF_ISSUED_BNK" vbProcedure="false">"c1046"</definedName>
    <definedName function="false" hidden="false" name="IQ_PREF_ISSUED_BR" vbProcedure="false">"c1047"</definedName>
    <definedName function="false" hidden="false" name="IQ_PREF_ISSUED_FIN" vbProcedure="false">"c1048"</definedName>
    <definedName function="false" hidden="false" name="IQ_PREF_ISSUED_INS" vbProcedure="false">"c1049"</definedName>
    <definedName function="false" hidden="false" name="IQ_PREF_ISSUED_REIT" vbProcedure="false">"c1050"</definedName>
    <definedName function="false" hidden="false" name="IQ_PREF_ISSUED_UTI" vbProcedure="false">"c1051"</definedName>
    <definedName function="false" hidden="false" name="IQ_PREF_NON_REDEEM" vbProcedure="false">"c1052"</definedName>
    <definedName function="false" hidden="false" name="IQ_PREF_OTHER" vbProcedure="false">"c1053"</definedName>
    <definedName function="false" hidden="false" name="IQ_PREF_OTHER_BNK" vbProcedure="false">"c1054"</definedName>
    <definedName function="false" hidden="false" name="IQ_PREF_OTHER_BR" vbProcedure="false">"c1055"</definedName>
    <definedName function="false" hidden="false" name="IQ_PREF_OTHER_FIN" vbProcedure="false">"c1056"</definedName>
    <definedName function="false" hidden="false" name="IQ_PREF_OTHER_INS" vbProcedure="false">"c1057"</definedName>
    <definedName function="false" hidden="false" name="IQ_PREF_OTHER_REIT" vbProcedure="false">"c1058"</definedName>
    <definedName function="false" hidden="false" name="IQ_PREF_REDEEM" vbProcedure="false">"c1059"</definedName>
    <definedName function="false" hidden="false" name="IQ_PREF_REP" vbProcedure="false">"c1060"</definedName>
    <definedName function="false" hidden="false" name="IQ_PREF_REP_BNK" vbProcedure="false">"c1061"</definedName>
    <definedName function="false" hidden="false" name="IQ_PREF_REP_BR" vbProcedure="false">"c1062"</definedName>
    <definedName function="false" hidden="false" name="IQ_PREF_REP_FIN" vbProcedure="false">"c1063"</definedName>
    <definedName function="false" hidden="false" name="IQ_PREF_REP_INS" vbProcedure="false">"c1064"</definedName>
    <definedName function="false" hidden="false" name="IQ_PREF_REP_REIT" vbProcedure="false">"c1065"</definedName>
    <definedName function="false" hidden="false" name="IQ_PREF_REP_UTI" vbProcedure="false">"c1066"</definedName>
    <definedName function="false" hidden="false" name="IQ_PREF_STOCK" vbProcedure="false">"c1416"</definedName>
    <definedName function="false" hidden="false" name="IQ_PREF_TOT" vbProcedure="false">"c1415"</definedName>
    <definedName function="false" hidden="false" name="IQ_PREMISES_EQUIPMENT_FDIC" vbProcedure="false">"c6577"</definedName>
    <definedName function="false" hidden="false" name="IQ_PREMIUMS_ANNUITY_REV" vbProcedure="false">"c1067"</definedName>
    <definedName function="false" hidden="false" name="IQ_PREPAID_CHURN" vbProcedure="false">"c2120"</definedName>
    <definedName function="false" hidden="false" name="IQ_PREPAID_EXP" vbProcedure="false">"c1068"</definedName>
    <definedName function="false" hidden="false" name="IQ_PREPAID_EXPEN" vbProcedure="false">"c1418"</definedName>
    <definedName function="false" hidden="false" name="IQ_PREPAID_SUBS" vbProcedure="false">"c2117"</definedName>
    <definedName function="false" hidden="false" name="IQ_PRETAX_GW_INC_EST" vbProcedure="false">"c1702"</definedName>
    <definedName function="false" hidden="false" name="IQ_PRETAX_GW_INC_EST_REUT" vbProcedure="false">"c5354"</definedName>
    <definedName function="false" hidden="false" name="IQ_PRETAX_GW_INC_HIGH_EST" vbProcedure="false">"c1704"</definedName>
    <definedName function="false" hidden="false" name="IQ_PRETAX_GW_INC_HIGH_EST_REUT" vbProcedure="false">"c5356"</definedName>
    <definedName function="false" hidden="false" name="IQ_PRETAX_GW_INC_LOW_EST" vbProcedure="false">"c1705"</definedName>
    <definedName function="false" hidden="false" name="IQ_PRETAX_GW_INC_LOW_EST_REUT" vbProcedure="false">"c5357"</definedName>
    <definedName function="false" hidden="false" name="IQ_PRETAX_GW_INC_MEDIAN_EST" vbProcedure="false">"c1703"</definedName>
    <definedName function="false" hidden="false" name="IQ_PRETAX_GW_INC_MEDIAN_EST_REUT" vbProcedure="false">"c5355"</definedName>
    <definedName function="false" hidden="false" name="IQ_PRETAX_GW_INC_NUM_EST" vbProcedure="false">"c1706"</definedName>
    <definedName function="false" hidden="false" name="IQ_PRETAX_GW_INC_NUM_EST_REUT" vbProcedure="false">"c5358"</definedName>
    <definedName function="false" hidden="false" name="IQ_PRETAX_GW_INC_STDDEV_EST" vbProcedure="false">"c1707"</definedName>
    <definedName function="false" hidden="false" name="IQ_PRETAX_GW_INC_STDDEV_EST_REUT" vbProcedure="false">"c5359"</definedName>
    <definedName function="false" hidden="false" name="IQ_PRETAX_INC_EST" vbProcedure="false">"c1695"</definedName>
    <definedName function="false" hidden="false" name="IQ_PRETAX_INC_EST_REUT" vbProcedure="false">"c5347"</definedName>
    <definedName function="false" hidden="false" name="IQ_PRETAX_INC_HIGH_EST" vbProcedure="false">"c1697"</definedName>
    <definedName function="false" hidden="false" name="IQ_PRETAX_INC_HIGH_EST_REUT" vbProcedure="false">"c5349"</definedName>
    <definedName function="false" hidden="false" name="IQ_PRETAX_INC_LOW_EST" vbProcedure="false">"c1698"</definedName>
    <definedName function="false" hidden="false" name="IQ_PRETAX_INC_LOW_EST_REUT" vbProcedure="false">"c5350"</definedName>
    <definedName function="false" hidden="false" name="IQ_PRETAX_INC_MEDIAN_EST" vbProcedure="false">"c1696"</definedName>
    <definedName function="false" hidden="false" name="IQ_PRETAX_INC_MEDIAN_EST_REUT" vbProcedure="false">"c5348"</definedName>
    <definedName function="false" hidden="false" name="IQ_PRETAX_INC_NUM_EST" vbProcedure="false">"c1699"</definedName>
    <definedName function="false" hidden="false" name="IQ_PRETAX_INC_NUM_EST_REUT" vbProcedure="false">"c5351"</definedName>
    <definedName function="false" hidden="false" name="IQ_PRETAX_INC_STDDEV_EST" vbProcedure="false">"c1700"</definedName>
    <definedName function="false" hidden="false" name="IQ_PRETAX_INC_STDDEV_EST_REUT" vbProcedure="false">"c5352"</definedName>
    <definedName function="false" hidden="false" name="IQ_PRETAX_REPORT_INC_EST" vbProcedure="false">"c1709"</definedName>
    <definedName function="false" hidden="false" name="IQ_PRETAX_REPORT_INC_EST_REUT" vbProcedure="false">"c5361"</definedName>
    <definedName function="false" hidden="false" name="IQ_PRETAX_REPORT_INC_HIGH_EST" vbProcedure="false">"c1711"</definedName>
    <definedName function="false" hidden="false" name="IQ_PRETAX_REPORT_INC_HIGH_EST_REUT" vbProcedure="false">"c5363"</definedName>
    <definedName function="false" hidden="false" name="IQ_PRETAX_REPORT_INC_LOW_EST" vbProcedure="false">"c1712"</definedName>
    <definedName function="false" hidden="false" name="IQ_PRETAX_REPORT_INC_LOW_EST_REUT" vbProcedure="false">"c5364"</definedName>
    <definedName function="false" hidden="false" name="IQ_PRETAX_REPORT_INC_MEDIAN_EST" vbProcedure="false">"c1710"</definedName>
    <definedName function="false" hidden="false" name="IQ_PRETAX_REPORT_INC_MEDIAN_EST_REUT" vbProcedure="false">"c5362"</definedName>
    <definedName function="false" hidden="false" name="IQ_PRETAX_REPORT_INC_NUM_EST" vbProcedure="false">"c1713"</definedName>
    <definedName function="false" hidden="false" name="IQ_PRETAX_REPORT_INC_NUM_EST_REUT" vbProcedure="false">"c5365"</definedName>
    <definedName function="false" hidden="false" name="IQ_PRETAX_REPORT_INC_STDDEV_EST" vbProcedure="false">"c1714"</definedName>
    <definedName function="false" hidden="false" name="IQ_PRETAX_REPORT_INC_STDDEV_EST_REUT" vbProcedure="false">"c5366"</definedName>
    <definedName function="false" hidden="false" name="IQ_PRETAX_RETURN_ASSETS_FDIC" vbProcedure="false">"c6731"</definedName>
    <definedName function="false" hidden="false" name="IQ_PRE_OPEN_COST" vbProcedure="false">"c1040"</definedName>
    <definedName function="false" hidden="false" name="IQ_PRE_TAX_ACT_OR_EST" vbProcedure="false">"c2221"</definedName>
    <definedName function="false" hidden="false" name="IQ_PRE_TAX_ACT_OR_EST_REUT" vbProcedure="false">"c5467"</definedName>
    <definedName function="false" hidden="false" name="IQ_PRE_TAX_INCOME_FDIC" vbProcedure="false">"c6581"</definedName>
    <definedName function="false" hidden="false" name="IQ_PRICEDATE" vbProcedure="false">"c1069"</definedName>
    <definedName function="false" hidden="false" name="IQ_PRICE_CFPS_FWD" vbProcedure="false">"c2237"</definedName>
    <definedName function="false" hidden="false" name="IQ_PRICE_CFPS_FWD_REUT" vbProcedure="false">"c4053"</definedName>
    <definedName function="false" hidden="false" name="IQ_PRICE_OVER_BVPS" vbProcedure="false">"c1412"</definedName>
    <definedName function="false" hidden="false" name="IQ_PRICE_OVER_LTM_EPS" vbProcedure="false">"c1413"</definedName>
    <definedName function="false" hidden="false" name="IQ_PRICE_TARGET" vbProcedure="false">"c82"</definedName>
    <definedName function="false" hidden="false" name="IQ_PRICE_TARGET_BOTTOM_UP" vbProcedure="false">"c5486"</definedName>
    <definedName function="false" hidden="false" name="IQ_PRICE_TARGET_BOTTOM_UP_REUT" vbProcedure="false">"c5494"</definedName>
    <definedName function="false" hidden="false" name="IQ_PRICE_TARGET_REUT" vbProcedure="false">"c3631"</definedName>
    <definedName function="false" hidden="false" name="IQ_PRICE_VOLATILITY_EST" vbProcedure="false">"c4492"</definedName>
    <definedName function="false" hidden="false" name="IQ_PRICE_VOLATILITY_HIGH" vbProcedure="false">"c4493"</definedName>
    <definedName function="false" hidden="false" name="IQ_PRICE_VOLATILITY_LOW" vbProcedure="false">"c4494"</definedName>
    <definedName function="false" hidden="false" name="IQ_PRICE_VOLATILITY_MEDIAN" vbProcedure="false">"c4495"</definedName>
    <definedName function="false" hidden="false" name="IQ_PRICE_VOLATILITY_NUM" vbProcedure="false">"c4496"</definedName>
    <definedName function="false" hidden="false" name="IQ_PRICE_VOLATILITY_STDDEV" vbProcedure="false">"c4497"</definedName>
    <definedName function="false" hidden="false" name="IQ_PRICING_DATE" vbProcedure="false">"c1613"</definedName>
    <definedName function="false" hidden="false" name="IQ_PRIMARY_EPS_TYPE" vbProcedure="false">"c4498"</definedName>
    <definedName function="false" hidden="false" name="IQ_PRIMARY_EPS_TYPE_REUT" vbProcedure="false">"c5481"</definedName>
    <definedName function="false" hidden="false" name="IQ_PRIMARY_INDUSTRY" vbProcedure="false">"c1070"</definedName>
    <definedName function="false" hidden="false" name="IQ_PRINCIPAL_AMT" vbProcedure="false">"c2157"</definedName>
    <definedName function="false" hidden="false" name="IQ_PRIVATELY_ISSUED_MORTGAGE_BACKED_SECURITIES_FDIC" vbProcedure="false">"c6407"</definedName>
    <definedName function="false" hidden="false" name="IQ_PRIVATELY_ISSUED_MORTGAGE_PASS_THROUGHS_FDIC" vbProcedure="false">"c6405"</definedName>
    <definedName function="false" hidden="false" name="IQ_PRIVATE_CONST_TOTAL_APR_FC_UNUSED_UNUSED_UNUSED" vbProcedure="false">"c8559"</definedName>
    <definedName function="false" hidden="false" name="IQ_PRIVATE_CONST_TOTAL_APR_UNUSED_UNUSED_UNUSED" vbProcedure="false">"c7679"</definedName>
    <definedName function="false" hidden="false" name="IQ_PRIVATE_CONST_TOTAL_FC_UNUSED_UNUSED_UNUSED" vbProcedure="false">"c7899"</definedName>
    <definedName function="false" hidden="false" name="IQ_PRIVATE_CONST_TOTAL_POP_FC_UNUSED_UNUSED_UNUSED" vbProcedure="false">"c8119"</definedName>
    <definedName function="false" hidden="false" name="IQ_PRIVATE_CONST_TOTAL_POP_UNUSED_UNUSED_UNUSED" vbProcedure="false">"c7239"</definedName>
    <definedName function="false" hidden="false" name="IQ_PRIVATE_CONST_TOTAL_UNUSED_UNUSED_UNUSED" vbProcedure="false">"c7019"</definedName>
    <definedName function="false" hidden="false" name="IQ_PRIVATE_CONST_TOTAL_YOY_FC_UNUSED_UNUSED_UNUSED" vbProcedure="false">"c8339"</definedName>
    <definedName function="false" hidden="false" name="IQ_PRIVATE_CONST_TOTAL_YOY_UNUSED_UNUSED_UNUSED" vbProcedure="false">"c7459"</definedName>
    <definedName function="false" hidden="false" name="IQ_PRIVATE_RES_CONST_REAL_APR_FC_UNUSED_UNUSED_UNUSED" vbProcedure="false">"c8535"</definedName>
    <definedName function="false" hidden="false" name="IQ_PRIVATE_RES_CONST_REAL_APR_UNUSED_UNUSED_UNUSED" vbProcedure="false">"c7655"</definedName>
    <definedName function="false" hidden="false" name="IQ_PRIVATE_RES_CONST_REAL_FC_UNUSED_UNUSED_UNUSED" vbProcedure="false">"c7875"</definedName>
    <definedName function="false" hidden="false" name="IQ_PRIVATE_RES_CONST_REAL_POP_FC_UNUSED_UNUSED_UNUSED" vbProcedure="false">"c8095"</definedName>
    <definedName function="false" hidden="false" name="IQ_PRIVATE_RES_CONST_REAL_POP_UNUSED_UNUSED_UNUSED" vbProcedure="false">"c7215"</definedName>
    <definedName function="false" hidden="false" name="IQ_PRIVATE_RES_CONST_REAL_UNUSED_UNUSED_UNUSED" vbProcedure="false">"c6995"</definedName>
    <definedName function="false" hidden="false" name="IQ_PRIVATE_RES_CONST_REAL_YOY_FC_UNUSED_UNUSED_UNUSED" vbProcedure="false">"c8315"</definedName>
    <definedName function="false" hidden="false" name="IQ_PRIVATE_RES_CONST_REAL_YOY_UNUSED_UNUSED_UNUSED" vbProcedure="false">"c7435"</definedName>
    <definedName function="false" hidden="false" name="IQ_PROFESSIONAL" vbProcedure="false">"c1071"</definedName>
    <definedName function="false" hidden="false" name="IQ_PROFESSIONAL_TITLE" vbProcedure="false">"c1072"</definedName>
    <definedName function="false" hidden="false" name="IQ_PROJECTED_PENSION_OBLIGATION" vbProcedure="false">"c1292"</definedName>
    <definedName function="false" hidden="false" name="IQ_PROJECTED_PENSION_OBLIGATION_DOMESTIC" vbProcedure="false">"c2656"</definedName>
    <definedName function="false" hidden="false" name="IQ_PROJECTED_PENSION_OBLIGATION_FOREIGN" vbProcedure="false">"c2664"</definedName>
    <definedName function="false" hidden="false" name="IQ_PROPERTY_EXP" vbProcedure="false">"c1073"</definedName>
    <definedName function="false" hidden="false" name="IQ_PROPERTY_GROSS" vbProcedure="false">"c1379"</definedName>
    <definedName function="false" hidden="false" name="IQ_PROPERTY_MGMT_FEE" vbProcedure="false">"c1074"</definedName>
    <definedName function="false" hidden="false" name="IQ_PROPERTY_NET" vbProcedure="false">"c1402"</definedName>
    <definedName function="false" hidden="false" name="IQ_PROVISION_10YR_ANN_GROWTH" vbProcedure="false">"c1077"</definedName>
    <definedName function="false" hidden="false" name="IQ_PROVISION_1YR_ANN_GROWTH" vbProcedure="false">"c1078"</definedName>
    <definedName function="false" hidden="false" name="IQ_PROVISION_2YR_ANN_GROWTH" vbProcedure="false">"c1079"</definedName>
    <definedName function="false" hidden="false" name="IQ_PROVISION_3YR_ANN_GROWTH" vbProcedure="false">"c1080"</definedName>
    <definedName function="false" hidden="false" name="IQ_PROVISION_5YR_ANN_GROWTH" vbProcedure="false">"c1081"</definedName>
    <definedName function="false" hidden="false" name="IQ_PROVISION_7YR_ANN_GROWTH" vbProcedure="false">"c1082"</definedName>
    <definedName function="false" hidden="false" name="IQ_PROVISION_CHARGE_OFFS" vbProcedure="false">"c1083"</definedName>
    <definedName function="false" hidden="false" name="IQ_PROV_BAD_DEBTS" vbProcedure="false">"c1075"</definedName>
    <definedName function="false" hidden="false" name="IQ_PROV_BAD_DEBTS_CF" vbProcedure="false">"c1076"</definedName>
    <definedName function="false" hidden="false" name="IQ_PRO_FORMA_BASIC_EPS" vbProcedure="false">"c1614"</definedName>
    <definedName function="false" hidden="false" name="IQ_PRO_FORMA_DILUT_EPS" vbProcedure="false">"c1615"</definedName>
    <definedName function="false" hidden="false" name="IQ_PRO_FORMA_NET_INC" vbProcedure="false">"c1452"</definedName>
    <definedName function="false" hidden="false" name="IQ_PTBV" vbProcedure="false">"c1084"</definedName>
    <definedName function="false" hidden="false" name="IQ_PTBV_AVG" vbProcedure="false">"c1085"</definedName>
    <definedName function="false" hidden="false" name="IQ_PURCHASED_OPTION_CONTRACTS_FDIC" vbProcedure="false">"c6510"</definedName>
    <definedName function="false" hidden="false" name="IQ_PURCHASED_OPTION_CONTRACTS_FX_RISK_FDIC" vbProcedure="false">"c6515"</definedName>
    <definedName function="false" hidden="false" name="IQ_PURCHASED_OPTION_CONTRACTS_NON_FX_IR_FDIC" vbProcedure="false">"c6520"</definedName>
    <definedName function="false" hidden="false" name="IQ_PURCHASES_EQUIP_NONRES_SAAR_APR_FC_UNUSED_UNUSED_UNUSED" vbProcedure="false">"c8491"</definedName>
    <definedName function="false" hidden="false" name="IQ_PURCHASES_EQUIP_NONRES_SAAR_APR_UNUSED_UNUSED_UNUSED" vbProcedure="false">"c7611"</definedName>
    <definedName function="false" hidden="false" name="IQ_PURCHASES_EQUIP_NONRES_SAAR_FC_UNUSED_UNUSED_UNUSED" vbProcedure="false">"c7831"</definedName>
    <definedName function="false" hidden="false" name="IQ_PURCHASES_EQUIP_NONRES_SAAR_POP_FC_UNUSED_UNUSED_UNUSED" vbProcedure="false">"c8051"</definedName>
    <definedName function="false" hidden="false" name="IQ_PURCHASES_EQUIP_NONRES_SAAR_POP_UNUSED_UNUSED_UNUSED" vbProcedure="false">"c7171"</definedName>
    <definedName function="false" hidden="false" name="IQ_PURCHASES_EQUIP_NONRES_SAAR_UNUSED_UNUSED_UNUSED" vbProcedure="false">"c6951"</definedName>
    <definedName function="false" hidden="false" name="IQ_PURCHASES_EQUIP_NONRES_SAAR_YOY_FC_UNUSED_UNUSED_UNUSED" vbProcedure="false">"c8271"</definedName>
    <definedName function="false" hidden="false" name="IQ_PURCHASES_EQUIP_NONRES_SAAR_YOY_UNUSED_UNUSED_UNUSED" vbProcedure="false">"c7391"</definedName>
    <definedName function="false" hidden="false" name="IQ_PURCHASE_FOREIGN_CURRENCIES_FDIC" vbProcedure="false">"c6513"</definedName>
    <definedName function="false" hidden="false" name="IQ_PUT_DATE_SCHEDULE" vbProcedure="false">"c2483"</definedName>
    <definedName function="false" hidden="false" name="IQ_PUT_NOTIFICATION" vbProcedure="false">"c2485"</definedName>
    <definedName function="false" hidden="false" name="IQ_PUT_PRICE_SCHEDULE" vbProcedure="false">"c2484"</definedName>
    <definedName function="false" hidden="false" name="IQ_QTD" vbProcedure="false">750000</definedName>
    <definedName function="false" hidden="false" name="IQ_QUICK_RATIO" vbProcedure="false">"c1086"</definedName>
    <definedName function="false" hidden="false" name="IQ_RATE_COMP_GROWTH_DOMESTIC" vbProcedure="false">"c1087"</definedName>
    <definedName function="false" hidden="false" name="IQ_RATE_COMP_GROWTH_FOREIGN" vbProcedure="false">"c1088"</definedName>
    <definedName function="false" hidden="false" name="IQ_RAW_INV" vbProcedure="false">"c1089"</definedName>
    <definedName function="false" hidden="false" name="IQ_RC" vbProcedure="false">"c2497"</definedName>
    <definedName function="false" hidden="false" name="IQ_RC_PCT" vbProcedure="false">"c2498"</definedName>
    <definedName function="false" hidden="false" name="IQ_RD_EXP" vbProcedure="false">"c1090"</definedName>
    <definedName function="false" hidden="false" name="IQ_RD_EXP_FN" vbProcedure="false">"c1091"</definedName>
    <definedName function="false" hidden="false" name="IQ_RE" vbProcedure="false">"c1092"</definedName>
    <definedName function="false" hidden="false" name="IQ_REAL_ESTATE" vbProcedure="false">"c1093"</definedName>
    <definedName function="false" hidden="false" name="IQ_REAL_ESTATE_ASSETS" vbProcedure="false">"c1094"</definedName>
    <definedName function="false" hidden="false" name="IQ_RECOVERIES_1_4_FAMILY_LOANS_FDIC" vbProcedure="false">"c6707"</definedName>
    <definedName function="false" hidden="false" name="IQ_RECOVERIES_AUTO_LOANS_FDIC" vbProcedure="false">"c6701"</definedName>
    <definedName function="false" hidden="false" name="IQ_RECOVERIES_CL_LOANS_FDIC" vbProcedure="false">"c6702"</definedName>
    <definedName function="false" hidden="false" name="IQ_RECOVERIES_CREDIT_CARDS_RECEIVABLES_FDIC" vbProcedure="false">"c6704"</definedName>
    <definedName function="false" hidden="false" name="IQ_RECOVERIES_HOME_EQUITY_LINES_FDIC" vbProcedure="false">"c6705"</definedName>
    <definedName function="false" hidden="false" name="IQ_RECOVERIES_OTHER_CONSUMER_LOANS_FDIC" vbProcedure="false">"c6703"</definedName>
    <definedName function="false" hidden="false" name="IQ_RECOVERIES_OTHER_LOANS_FDIC" vbProcedure="false">"c6706"</definedName>
    <definedName function="false" hidden="false" name="IQ_RECURRING_PROFIT_ACT_OR_EST" vbProcedure="false">"c4507"</definedName>
    <definedName function="false" hidden="false" name="IQ_RECURRING_PROFIT_EST" vbProcedure="false">"c4499"</definedName>
    <definedName function="false" hidden="false" name="IQ_RECURRING_PROFIT_GUIDANCE" vbProcedure="false">"c4500"</definedName>
    <definedName function="false" hidden="false" name="IQ_RECURRING_PROFIT_HIGH_EST" vbProcedure="false">"c4501"</definedName>
    <definedName function="false" hidden="false" name="IQ_RECURRING_PROFIT_HIGH_GUIDANCE" vbProcedure="false">"c4179"</definedName>
    <definedName function="false" hidden="false" name="IQ_RECURRING_PROFIT_LOW_EST" vbProcedure="false">"c4502"</definedName>
    <definedName function="false" hidden="false" name="IQ_RECURRING_PROFIT_LOW_GUIDANCE" vbProcedure="false">"c4219"</definedName>
    <definedName function="false" hidden="false" name="IQ_RECURRING_PROFIT_MEDIAN_EST" vbProcedure="false">"c4503"</definedName>
    <definedName function="false" hidden="false" name="IQ_RECURRING_PROFIT_NUM_EST" vbProcedure="false">"c4504"</definedName>
    <definedName function="false" hidden="false" name="IQ_RECURRING_PROFIT_SHARE_ACT_OR_EST" vbProcedure="false">"c4508"</definedName>
    <definedName function="false" hidden="false" name="IQ_RECURRING_PROFIT_SHARE_EST" vbProcedure="false">"c4506"</definedName>
    <definedName function="false" hidden="false" name="IQ_RECURRING_PROFIT_SHARE_GUIDANCE" vbProcedure="false">"c4509"</definedName>
    <definedName function="false" hidden="false" name="IQ_RECURRING_PROFIT_SHARE_HIGH_EST" vbProcedure="false">"c4510"</definedName>
    <definedName function="false" hidden="false" name="IQ_RECURRING_PROFIT_SHARE_HIGH_GUIDANCE" vbProcedure="false">"c4200"</definedName>
    <definedName function="false" hidden="false" name="IQ_RECURRING_PROFIT_SHARE_LOW_EST" vbProcedure="false">"c4511"</definedName>
    <definedName function="false" hidden="false" name="IQ_RECURRING_PROFIT_SHARE_LOW_GUIDANCE" vbProcedure="false">"c4240"</definedName>
    <definedName function="false" hidden="false" name="IQ_RECURRING_PROFIT_SHARE_MEDIAN_EST" vbProcedure="false">"c4512"</definedName>
    <definedName function="false" hidden="false" name="IQ_RECURRING_PROFIT_SHARE_NUM_EST" vbProcedure="false">"c4513"</definedName>
    <definedName function="false" hidden="false" name="IQ_RECURRING_PROFIT_SHARE_STDDEV_EST" vbProcedure="false">"c4514"</definedName>
    <definedName function="false" hidden="false" name="IQ_RECURRING_PROFIT_STDDEV_EST" vbProcedure="false">"c4516"</definedName>
    <definedName function="false" hidden="false" name="IQ_REDEEM_PREF_STOCK" vbProcedure="false">"c1417"</definedName>
    <definedName function="false" hidden="false" name="IQ_REG_ASSETS" vbProcedure="false">"c1095"</definedName>
    <definedName function="false" hidden="false" name="IQ_REINSURANCE" vbProcedure="false">"c1100"</definedName>
    <definedName function="false" hidden="false" name="IQ_REINSUR_PAY" vbProcedure="false">"c1096"</definedName>
    <definedName function="false" hidden="false" name="IQ_REINSUR_PAY_CF" vbProcedure="false">"c1097"</definedName>
    <definedName function="false" hidden="false" name="IQ_REINSUR_RECOVER" vbProcedure="false">"c1098"</definedName>
    <definedName function="false" hidden="false" name="IQ_REINSUR_RECOVER_CF" vbProcedure="false">"c1099"</definedName>
    <definedName function="false" hidden="false" name="IQ_RELATED_PLANS_FDIC" vbProcedure="false">"c6320"</definedName>
    <definedName function="false" hidden="false" name="IQ_RENTAL_REV" vbProcedure="false">"c1101"</definedName>
    <definedName function="false" hidden="false" name="IQ_RESEARCH_DEV" vbProcedure="false">"c1419"</definedName>
    <definedName function="false" hidden="false" name="IQ_RESIDENTIAL_LOANS" vbProcedure="false">"c1102"</definedName>
    <definedName function="false" hidden="false" name="IQ_RESTATEMENTS_NET_FDIC" vbProcedure="false">"c6500"</definedName>
    <definedName function="false" hidden="false" name="IQ_RESTATEMENT_BS" vbProcedure="false">"c1643"</definedName>
    <definedName function="false" hidden="false" name="IQ_RESTATEMENT_CF" vbProcedure="false">"c1644"</definedName>
    <definedName function="false" hidden="false" name="IQ_RESTATEMENT_IS" vbProcedure="false">"c1642"</definedName>
    <definedName function="false" hidden="false" name="IQ_RESTRICTED_CASH" vbProcedure="false">"c1103"</definedName>
    <definedName function="false" hidden="false" name="IQ_RESTRUCTURE" vbProcedure="false">"c1104"</definedName>
    <definedName function="false" hidden="false" name="IQ_RESTRUCTURED_LOANS" vbProcedure="false">"c1112"</definedName>
    <definedName function="false" hidden="false" name="IQ_RESTRUCTURED_LOANS_1_4_RESIDENTIAL_FDIC" vbProcedure="false">"c6378"</definedName>
    <definedName function="false" hidden="false" name="IQ_RESTRUCTURED_LOANS_LEASES_FDIC" vbProcedure="false">"c6377"</definedName>
    <definedName function="false" hidden="false" name="IQ_RESTRUCTURED_LOANS_NON_1_4_FDIC" vbProcedure="false">"c6379"</definedName>
    <definedName function="false" hidden="false" name="IQ_RESTRUCTURE_BNK" vbProcedure="false">"c1105"</definedName>
    <definedName function="false" hidden="false" name="IQ_RESTRUCTURE_BR" vbProcedure="false">"c1106"</definedName>
    <definedName function="false" hidden="false" name="IQ_RESTRUCTURE_CF" vbProcedure="false">"c1107"</definedName>
    <definedName function="false" hidden="false" name="IQ_RESTRUCTURE_FIN" vbProcedure="false">"c1108"</definedName>
    <definedName function="false" hidden="false" name="IQ_RESTRUCTURE_INS" vbProcedure="false">"c1109"</definedName>
    <definedName function="false" hidden="false" name="IQ_RESTRUCTURE_REIT" vbProcedure="false">"c1110"</definedName>
    <definedName function="false" hidden="false" name="IQ_RESTRUCTURE_UTI" vbProcedure="false">"c1111"</definedName>
    <definedName function="false" hidden="false" name="IQ_RESTR_STOCK_COMP" vbProcedure="false">"c3506"</definedName>
    <definedName function="false" hidden="false" name="IQ_RESTR_STOCK_COMP_PRETAX" vbProcedure="false">"c3504"</definedName>
    <definedName function="false" hidden="false" name="IQ_RESTR_STOCK_COMP_TAX" vbProcedure="false">"c3505"</definedName>
    <definedName function="false" hidden="false" name="IQ_RES_CONST_REAL_APR_FC_UNUSED_UNUSED_UNUSED" vbProcedure="false">"c8536"</definedName>
    <definedName function="false" hidden="false" name="IQ_RES_CONST_REAL_APR_UNUSED_UNUSED_UNUSED" vbProcedure="false">"c7656"</definedName>
    <definedName function="false" hidden="false" name="IQ_RES_CONST_REAL_FC_UNUSED_UNUSED_UNUSED" vbProcedure="false">"c7876"</definedName>
    <definedName function="false" hidden="false" name="IQ_RES_CONST_REAL_POP_FC_UNUSED_UNUSED_UNUSED" vbProcedure="false">"c8096"</definedName>
    <definedName function="false" hidden="false" name="IQ_RES_CONST_REAL_POP_UNUSED_UNUSED_UNUSED" vbProcedure="false">"c7216"</definedName>
    <definedName function="false" hidden="false" name="IQ_RES_CONST_REAL_SAAR_APR_FC_UNUSED_UNUSED_UNUSED" vbProcedure="false">"c8537"</definedName>
    <definedName function="false" hidden="false" name="IQ_RES_CONST_REAL_SAAR_APR_UNUSED_UNUSED_UNUSED" vbProcedure="false">"c7657"</definedName>
    <definedName function="false" hidden="false" name="IQ_RES_CONST_REAL_SAAR_FC_UNUSED_UNUSED_UNUSED" vbProcedure="false">"c7877"</definedName>
    <definedName function="false" hidden="false" name="IQ_RES_CONST_REAL_SAAR_POP_FC_UNUSED_UNUSED_UNUSED" vbProcedure="false">"c8097"</definedName>
    <definedName function="false" hidden="false" name="IQ_RES_CONST_REAL_SAAR_POP_UNUSED_UNUSED_UNUSED" vbProcedure="false">"c7217"</definedName>
    <definedName function="false" hidden="false" name="IQ_RES_CONST_REAL_SAAR_UNUSED_UNUSED_UNUSED" vbProcedure="false">"c6997"</definedName>
    <definedName function="false" hidden="false" name="IQ_RES_CONST_REAL_SAAR_YOY_FC_UNUSED_UNUSED_UNUSED" vbProcedure="false">"c8317"</definedName>
    <definedName function="false" hidden="false" name="IQ_RES_CONST_REAL_SAAR_YOY_UNUSED_UNUSED_UNUSED" vbProcedure="false">"c7437"</definedName>
    <definedName function="false" hidden="false" name="IQ_RES_CONST_REAL_UNUSED_UNUSED_UNUSED" vbProcedure="false">"c6996"</definedName>
    <definedName function="false" hidden="false" name="IQ_RES_CONST_REAL_YOY_FC_UNUSED_UNUSED_UNUSED" vbProcedure="false">"c8316"</definedName>
    <definedName function="false" hidden="false" name="IQ_RES_CONST_REAL_YOY_UNUSED_UNUSED_UNUSED" vbProcedure="false">"c7436"</definedName>
    <definedName function="false" hidden="false" name="IQ_RES_CONST_SAAR_APR_FC_UNUSED_UNUSED_UNUSED" vbProcedure="false">"c8540"</definedName>
    <definedName function="false" hidden="false" name="IQ_RES_CONST_SAAR_APR_UNUSED_UNUSED_UNUSED" vbProcedure="false">"c7660"</definedName>
    <definedName function="false" hidden="false" name="IQ_RES_CONST_SAAR_FC_UNUSED_UNUSED_UNUSED" vbProcedure="false">"c7880"</definedName>
    <definedName function="false" hidden="false" name="IQ_RES_CONST_SAAR_POP_FC_UNUSED_UNUSED_UNUSED" vbProcedure="false">"c8100"</definedName>
    <definedName function="false" hidden="false" name="IQ_RES_CONST_SAAR_POP_UNUSED_UNUSED_UNUSED" vbProcedure="false">"c7220"</definedName>
    <definedName function="false" hidden="false" name="IQ_RES_CONST_SAAR_UNUSED_UNUSED_UNUSED" vbProcedure="false">"c7000"</definedName>
    <definedName function="false" hidden="false" name="IQ_RES_CONST_SAAR_YOY_FC_UNUSED_UNUSED_UNUSED" vbProcedure="false">"c8320"</definedName>
    <definedName function="false" hidden="false" name="IQ_RES_CONST_SAAR_YOY_UNUSED_UNUSED_UNUSED" vbProcedure="false">"c7440"</definedName>
    <definedName function="false" hidden="false" name="IQ_RETAIL_ACQUIRED_FRANCHISE_STORES" vbProcedure="false">"c2895"</definedName>
    <definedName function="false" hidden="false" name="IQ_RETAIL_ACQUIRED_OWNED_STORES" vbProcedure="false">"c2903"</definedName>
    <definedName function="false" hidden="false" name="IQ_RETAIL_ACQUIRED_STORES" vbProcedure="false">"c2887"</definedName>
    <definedName function="false" hidden="false" name="IQ_RETAIL_AVG_STORE_SIZE_GROSS" vbProcedure="false">"c2066"</definedName>
    <definedName function="false" hidden="false" name="IQ_RETAIL_AVG_STORE_SIZE_NET" vbProcedure="false">"c2067"</definedName>
    <definedName function="false" hidden="false" name="IQ_RETAIL_AVG_WK_SALES" vbProcedure="false">"c2891"</definedName>
    <definedName function="false" hidden="false" name="IQ_RETAIL_AVG_WK_SALES_FRANCHISE" vbProcedure="false">"c2899"</definedName>
    <definedName function="false" hidden="false" name="IQ_RETAIL_AVG_WK_SALES_OWNED" vbProcedure="false">"c2907"</definedName>
    <definedName function="false" hidden="false" name="IQ_RETAIL_CLOSED_FRANCHISE_STORES" vbProcedure="false">"c2896"</definedName>
    <definedName function="false" hidden="false" name="IQ_RETAIL_CLOSED_OWNED_STORES" vbProcedure="false">"c2904"</definedName>
    <definedName function="false" hidden="false" name="IQ_RETAIL_CLOSED_STORES" vbProcedure="false">"c2063"</definedName>
    <definedName function="false" hidden="false" name="IQ_RETAIL_DEPOSITS_FDIC" vbProcedure="false">"c6488"</definedName>
    <definedName function="false" hidden="false" name="IQ_RETAIL_FRANCHISE_STORES_BEG" vbProcedure="false">"c2893"</definedName>
    <definedName function="false" hidden="false" name="IQ_RETAIL_OPENED_FRANCHISE_STORES" vbProcedure="false">"c2894"</definedName>
    <definedName function="false" hidden="false" name="IQ_RETAIL_OPENED_OWNED_STORES" vbProcedure="false">"c2902"</definedName>
    <definedName function="false" hidden="false" name="IQ_RETAIL_OPENED_STORES" vbProcedure="false">"c2062"</definedName>
    <definedName function="false" hidden="false" name="IQ_RETAIL_OWNED_STORES_BEG" vbProcedure="false">"c2901"</definedName>
    <definedName function="false" hidden="false" name="IQ_RETAIL_SALES_SQFT_ALL_GROSS" vbProcedure="false">"c2138"</definedName>
    <definedName function="false" hidden="false" name="IQ_RETAIL_SALES_SQFT_ALL_NET" vbProcedure="false">"c2139"</definedName>
    <definedName function="false" hidden="false" name="IQ_RETAIL_SALES_SQFT_COMPARABLE_GROSS" vbProcedure="false">"c2136"</definedName>
    <definedName function="false" hidden="false" name="IQ_RETAIL_SALES_SQFT_COMPARABLE_NET" vbProcedure="false">"c2137"</definedName>
    <definedName function="false" hidden="false" name="IQ_RETAIL_SALES_SQFT_OWNED_GROSS" vbProcedure="false">"c2134"</definedName>
    <definedName function="false" hidden="false" name="IQ_RETAIL_SALES_SQFT_OWNED_NET" vbProcedure="false">"c2135"</definedName>
    <definedName function="false" hidden="false" name="IQ_RETAIL_SOLD_FRANCHISE_STORES" vbProcedure="false">"c2897"</definedName>
    <definedName function="false" hidden="false" name="IQ_RETAIL_SOLD_OWNED_STORES" vbProcedure="false">"c2905"</definedName>
    <definedName function="false" hidden="false" name="IQ_RETAIL_SOLD_STORES" vbProcedure="false">"c2889"</definedName>
    <definedName function="false" hidden="false" name="IQ_RETAIL_SQ_FOOTAGE" vbProcedure="false">"c2064"</definedName>
    <definedName function="false" hidden="false" name="IQ_RETAIL_STORES_BEG" vbProcedure="false">"c2885"</definedName>
    <definedName function="false" hidden="false" name="IQ_RETAIL_STORE_SELLING_AREA" vbProcedure="false">"c2065"</definedName>
    <definedName function="false" hidden="false" name="IQ_RETAIL_TOTAL_FRANCHISE_STORES" vbProcedure="false">"c2898"</definedName>
    <definedName function="false" hidden="false" name="IQ_RETAIL_TOTAL_OWNED_STORES" vbProcedure="false">"c2906"</definedName>
    <definedName function="false" hidden="false" name="IQ_RETAIL_TOTAL_STORES" vbProcedure="false">"c2061"</definedName>
    <definedName function="false" hidden="false" name="IQ_RETAINED_EARN" vbProcedure="false">"c1420"</definedName>
    <definedName function="false" hidden="false" name="IQ_RETAINED_EARNINGS_AVERAGE_EQUITY_FDIC" vbProcedure="false">"c6733"</definedName>
    <definedName function="false" hidden="false" name="IQ_RETURN_ASSETS" vbProcedure="false">"c1113"</definedName>
    <definedName function="false" hidden="false" name="IQ_RETURN_ASSETS_ACT_OR_EST" vbProcedure="false">"c3585"</definedName>
    <definedName function="false" hidden="false" name="IQ_RETURN_ASSETS_ACT_OR_EST_REUT" vbProcedure="false">"c5475"</definedName>
    <definedName function="false" hidden="false" name="IQ_RETURN_ASSETS_BANK" vbProcedure="false">"c1114"</definedName>
    <definedName function="false" hidden="false" name="IQ_RETURN_ASSETS_BROK" vbProcedure="false">"c1115"</definedName>
    <definedName function="false" hidden="false" name="IQ_RETURN_ASSETS_EST" vbProcedure="false">"c3529"</definedName>
    <definedName function="false" hidden="false" name="IQ_RETURN_ASSETS_EST_REUT" vbProcedure="false">"c3990"</definedName>
    <definedName function="false" hidden="false" name="IQ_RETURN_ASSETS_FDIC" vbProcedure="false">"c6730"</definedName>
    <definedName function="false" hidden="false" name="IQ_RETURN_ASSETS_FS" vbProcedure="false">"c1116"</definedName>
    <definedName function="false" hidden="false" name="IQ_RETURN_ASSETS_GUIDANCE" vbProcedure="false">"c4517"</definedName>
    <definedName function="false" hidden="false" name="IQ_RETURN_ASSETS_HIGH_EST" vbProcedure="false">"c3530"</definedName>
    <definedName function="false" hidden="false" name="IQ_RETURN_ASSETS_HIGH_EST_REUT" vbProcedure="false">"c3992"</definedName>
    <definedName function="false" hidden="false" name="IQ_RETURN_ASSETS_HIGH_GUIDANCE" vbProcedure="false">"c4183"</definedName>
    <definedName function="false" hidden="false" name="IQ_RETURN_ASSETS_LOW_EST" vbProcedure="false">"c3531"</definedName>
    <definedName function="false" hidden="false" name="IQ_RETURN_ASSETS_LOW_EST_REUT" vbProcedure="false">"c3993"</definedName>
    <definedName function="false" hidden="false" name="IQ_RETURN_ASSETS_LOW_GUIDANCE" vbProcedure="false">"c4223"</definedName>
    <definedName function="false" hidden="false" name="IQ_RETURN_ASSETS_MEDIAN_EST" vbProcedure="false">"c3532"</definedName>
    <definedName function="false" hidden="false" name="IQ_RETURN_ASSETS_MEDIAN_EST_REUT" vbProcedure="false">"c3991"</definedName>
    <definedName function="false" hidden="false" name="IQ_RETURN_ASSETS_NUM_EST" vbProcedure="false">"c3527"</definedName>
    <definedName function="false" hidden="false" name="IQ_RETURN_ASSETS_NUM_EST_REUT" vbProcedure="false">"c3994"</definedName>
    <definedName function="false" hidden="false" name="IQ_RETURN_ASSETS_STDDEV_EST" vbProcedure="false">"c3528"</definedName>
    <definedName function="false" hidden="false" name="IQ_RETURN_ASSETS_STDDEV_EST_REUT" vbProcedure="false">"c3995"</definedName>
    <definedName function="false" hidden="false" name="IQ_RETURN_CAPITAL" vbProcedure="false">"c1117"</definedName>
    <definedName function="false" hidden="false" name="IQ_RETURN_EQUITY" vbProcedure="false">"c1118"</definedName>
    <definedName function="false" hidden="false" name="IQ_RETURN_EQUITY_ACT_OR_EST" vbProcedure="false">"c3586"</definedName>
    <definedName function="false" hidden="false" name="IQ_RETURN_EQUITY_ACT_OR_EST_REUT" vbProcedure="false">"c5476"</definedName>
    <definedName function="false" hidden="false" name="IQ_RETURN_EQUITY_BANK" vbProcedure="false">"c1119"</definedName>
    <definedName function="false" hidden="false" name="IQ_RETURN_EQUITY_BROK" vbProcedure="false">"c1120"</definedName>
    <definedName function="false" hidden="false" name="IQ_RETURN_EQUITY_EST" vbProcedure="false">"c3535"</definedName>
    <definedName function="false" hidden="false" name="IQ_RETURN_EQUITY_EST_REUT" vbProcedure="false">"c3983"</definedName>
    <definedName function="false" hidden="false" name="IQ_RETURN_EQUITY_FDIC" vbProcedure="false">"c6732"</definedName>
    <definedName function="false" hidden="false" name="IQ_RETURN_EQUITY_FS" vbProcedure="false">"c1121"</definedName>
    <definedName function="false" hidden="false" name="IQ_RETURN_EQUITY_GUIDANCE" vbProcedure="false">"c4518"</definedName>
    <definedName function="false" hidden="false" name="IQ_RETURN_EQUITY_HIGH_EST" vbProcedure="false">"c3536"</definedName>
    <definedName function="false" hidden="false" name="IQ_RETURN_EQUITY_HIGH_EST_REUT" vbProcedure="false">"c3985"</definedName>
    <definedName function="false" hidden="false" name="IQ_RETURN_EQUITY_HIGH_GUIDANCE" vbProcedure="false">"c4182"</definedName>
    <definedName function="false" hidden="false" name="IQ_RETURN_EQUITY_LOW_EST" vbProcedure="false">"c3537"</definedName>
    <definedName function="false" hidden="false" name="IQ_RETURN_EQUITY_LOW_EST_REUT" vbProcedure="false">"c3986"</definedName>
    <definedName function="false" hidden="false" name="IQ_RETURN_EQUITY_LOW_GUIDANCE" vbProcedure="false">"c4222"</definedName>
    <definedName function="false" hidden="false" name="IQ_RETURN_EQUITY_MEDIAN_EST" vbProcedure="false">"c3538"</definedName>
    <definedName function="false" hidden="false" name="IQ_RETURN_EQUITY_MEDIAN_EST_REUT" vbProcedure="false">"c3984"</definedName>
    <definedName function="false" hidden="false" name="IQ_RETURN_EQUITY_NUM_EST" vbProcedure="false">"c3533"</definedName>
    <definedName function="false" hidden="false" name="IQ_RETURN_EQUITY_NUM_EST_REUT" vbProcedure="false">"c3987"</definedName>
    <definedName function="false" hidden="false" name="IQ_RETURN_EQUITY_STDDEV_EST" vbProcedure="false">"c3534"</definedName>
    <definedName function="false" hidden="false" name="IQ_RETURN_EQUITY_STDDEV_EST_REUT" vbProcedure="false">"c3988"</definedName>
    <definedName function="false" hidden="false" name="IQ_RETURN_INVESTMENT" vbProcedure="false">"c1421"</definedName>
    <definedName function="false" hidden="false" name="IQ_REV" vbProcedure="false">"c1122"</definedName>
    <definedName function="false" hidden="false" name="IQ_REVALUATION_GAINS_FDIC" vbProcedure="false">"c6428"</definedName>
    <definedName function="false" hidden="false" name="IQ_REVALUATION_LOSSES_FDIC" vbProcedure="false">"c6429"</definedName>
    <definedName function="false" hidden="false" name="IQ_REVENUE" vbProcedure="false">"c1422"</definedName>
    <definedName function="false" hidden="false" name="IQ_REVENUE_ACT_OR_EST" vbProcedure="false">"c2214"</definedName>
    <definedName function="false" hidden="false" name="IQ_REVENUE_ACT_OR_EST_REUT" vbProcedure="false">"c5461"</definedName>
    <definedName function="false" hidden="false" name="IQ_REVENUE_EST" vbProcedure="false">"c1126"</definedName>
    <definedName function="false" hidden="false" name="IQ_REVENUE_EST_BOTTOM_UP" vbProcedure="false">"c5488"</definedName>
    <definedName function="false" hidden="false" name="IQ_REVENUE_EST_BOTTOM_UP_REUT" vbProcedure="false">"c5496"</definedName>
    <definedName function="false" hidden="false" name="IQ_REVENUE_EST_REUT" vbProcedure="false">"c3634"</definedName>
    <definedName function="false" hidden="false" name="IQ_REVENUE_GUIDANCE" vbProcedure="false">"c4519"</definedName>
    <definedName function="false" hidden="false" name="IQ_REVENUE_HIGH_EST" vbProcedure="false">"c1127"</definedName>
    <definedName function="false" hidden="false" name="IQ_REVENUE_HIGH_EST_REUT" vbProcedure="false">"c3636"</definedName>
    <definedName function="false" hidden="false" name="IQ_REVENUE_HIGH_GUIDANCE" vbProcedure="false">"c4169"</definedName>
    <definedName function="false" hidden="false" name="IQ_REVENUE_LOW_EST" vbProcedure="false">"c1128"</definedName>
    <definedName function="false" hidden="false" name="IQ_REVENUE_LOW_EST_REUT" vbProcedure="false">"c3637"</definedName>
    <definedName function="false" hidden="false" name="IQ_REVENUE_LOW_GUIDANCE" vbProcedure="false">"c4209"</definedName>
    <definedName function="false" hidden="false" name="IQ_REVENUE_MEDIAN_EST" vbProcedure="false">"c1662"</definedName>
    <definedName function="false" hidden="false" name="IQ_REVENUE_MEDIAN_EST_REUT" vbProcedure="false">"c3635"</definedName>
    <definedName function="false" hidden="false" name="IQ_REVENUE_NUM_EST" vbProcedure="false">"c1129"</definedName>
    <definedName function="false" hidden="false" name="IQ_REVENUE_NUM_EST_REUT" vbProcedure="false">"c3638"</definedName>
    <definedName function="false" hidden="false" name="IQ_REVISION_DATE_" vbProcedure="false">39520.4343865741</definedName>
    <definedName function="false" hidden="false" name="IQ_REV_BEFORE_LL" vbProcedure="false">"c1123"</definedName>
    <definedName function="false" hidden="false" name="IQ_REV_STDDEV_EST" vbProcedure="false">"c1124"</definedName>
    <definedName function="false" hidden="false" name="IQ_REV_STDDEV_EST_REUT" vbProcedure="false">"c3639"</definedName>
    <definedName function="false" hidden="false" name="IQ_REV_UTI" vbProcedure="false">"c1125"</definedName>
    <definedName function="false" hidden="false" name="IQ_RE_FORECLOSURE_FDIC" vbProcedure="false">"c6332"</definedName>
    <definedName function="false" hidden="false" name="IQ_RE_INVEST_FDIC" vbProcedure="false">"c6331"</definedName>
    <definedName function="false" hidden="false" name="IQ_RE_LOANS_DOMESTIC_CHARGE_OFFS_FDIC" vbProcedure="false">"c6589"</definedName>
    <definedName function="false" hidden="false" name="IQ_RE_LOANS_DOMESTIC_FDIC" vbProcedure="false">"c6309"</definedName>
    <definedName function="false" hidden="false" name="IQ_RE_LOANS_DOMESTIC_NET_CHARGE_OFFS_FDIC" vbProcedure="false">"c6627"</definedName>
    <definedName function="false" hidden="false" name="IQ_RE_LOANS_DOMESTIC_RECOVERIES_FDIC" vbProcedure="false">"c6608"</definedName>
    <definedName function="false" hidden="false" name="IQ_RE_LOANS_FDIC" vbProcedure="false">"c6308"</definedName>
    <definedName function="false" hidden="false" name="IQ_RE_LOANS_FOREIGN_CHARGE_OFFS_FDIC" vbProcedure="false">"c6595"</definedName>
    <definedName function="false" hidden="false" name="IQ_RE_LOANS_FOREIGN_NET_CHARGE_OFFS_FDIC" vbProcedure="false">"c6633"</definedName>
    <definedName function="false" hidden="false" name="IQ_RE_LOANS_FOREIGN_RECOVERIES_FDIC" vbProcedure="false">"c6614"</definedName>
    <definedName function="false" hidden="false" name="IQ_RISK_ADJ_BANK_ASSETS" vbProcedure="false">"c2670"</definedName>
    <definedName function="false" hidden="false" name="IQ_RISK_WEIGHTED_ASSETS_FDIC" vbProcedure="false">"c6370"</definedName>
    <definedName function="false" hidden="false" name="IQ_SALARY" vbProcedure="false">"c1130"</definedName>
    <definedName function="false" hidden="false" name="IQ_SALARY_FDIC" vbProcedure="false">"c6576"</definedName>
    <definedName function="false" hidden="false" name="IQ_SALES_MARKETING" vbProcedure="false">"c2240"</definedName>
    <definedName function="false" hidden="false" name="IQ_SALE_CONVERSION_RETIREMENT_STOCK_FDIC" vbProcedure="false">"c6661"</definedName>
    <definedName function="false" hidden="false" name="IQ_SALE_INTAN_CF" vbProcedure="false">"c1131"</definedName>
    <definedName function="false" hidden="false" name="IQ_SALE_INTAN_CF_BNK" vbProcedure="false">"c1132"</definedName>
    <definedName function="false" hidden="false" name="IQ_SALE_INTAN_CF_BR" vbProcedure="false">"c1133"</definedName>
    <definedName function="false" hidden="false" name="IQ_SALE_INTAN_CF_FIN" vbProcedure="false">"c1134"</definedName>
    <definedName function="false" hidden="false" name="IQ_SALE_INTAN_CF_INS" vbProcedure="false">"c1135"</definedName>
    <definedName function="false" hidden="false" name="IQ_SALE_INTAN_CF_REIT" vbProcedure="false">"c1627"</definedName>
    <definedName function="false" hidden="false" name="IQ_SALE_INTAN_CF_UTI" vbProcedure="false">"c1136"</definedName>
    <definedName function="false" hidden="false" name="IQ_SALE_PPE_CF" vbProcedure="false">"c1137"</definedName>
    <definedName function="false" hidden="false" name="IQ_SALE_PPE_CF_BNK" vbProcedure="false">"c1138"</definedName>
    <definedName function="false" hidden="false" name="IQ_SALE_PPE_CF_BR" vbProcedure="false">"c1139"</definedName>
    <definedName function="false" hidden="false" name="IQ_SALE_PPE_CF_FIN" vbProcedure="false">"c1140"</definedName>
    <definedName function="false" hidden="false" name="IQ_SALE_PPE_CF_INS" vbProcedure="false">"c1141"</definedName>
    <definedName function="false" hidden="false" name="IQ_SALE_PPE_CF_UTI" vbProcedure="false">"c1142"</definedName>
    <definedName function="false" hidden="false" name="IQ_SALE_REAL_ESTATE_CF" vbProcedure="false">"c1143"</definedName>
    <definedName function="false" hidden="false" name="IQ_SALE_REAL_ESTATE_CF_BNK" vbProcedure="false">"c1144"</definedName>
    <definedName function="false" hidden="false" name="IQ_SALE_REAL_ESTATE_CF_BR" vbProcedure="false">"c1145"</definedName>
    <definedName function="false" hidden="false" name="IQ_SALE_REAL_ESTATE_CF_FIN" vbProcedure="false">"c1146"</definedName>
    <definedName function="false" hidden="false" name="IQ_SALE_REAL_ESTATE_CF_INS" vbProcedure="false">"c1147"</definedName>
    <definedName function="false" hidden="false" name="IQ_SALE_REAL_ESTATE_CF_UTI" vbProcedure="false">"c1148"</definedName>
    <definedName function="false" hidden="false" name="IQ_SALE_RE_ASSETS" vbProcedure="false">"c1629"</definedName>
    <definedName function="false" hidden="false" name="IQ_SAME_STORE" vbProcedure="false">"c1149"</definedName>
    <definedName function="false" hidden="false" name="IQ_SAME_STORE_FRANCHISE" vbProcedure="false">"c2900"</definedName>
    <definedName function="false" hidden="false" name="IQ_SAME_STORE_OWNED" vbProcedure="false">"c2908"</definedName>
    <definedName function="false" hidden="false" name="IQ_SAME_STORE_TOTAL" vbProcedure="false">"c2892"</definedName>
    <definedName function="false" hidden="false" name="IQ_SAVING_DEP" vbProcedure="false">"c1150"</definedName>
    <definedName function="false" hidden="false" name="IQ_SECURED_1_4_FAMILY_RESIDENTIAL_CHARGE_OFFS_FDIC" vbProcedure="false">"c6590"</definedName>
    <definedName function="false" hidden="false" name="IQ_SECURED_1_4_FAMILY_RESIDENTIAL_NET_CHARGE_OFFS_FDIC" vbProcedure="false">"c6628"</definedName>
    <definedName function="false" hidden="false" name="IQ_SECURED_1_4_FAMILY_RESIDENTIAL_RECOVERIES_FDIC" vbProcedure="false">"c6609"</definedName>
    <definedName function="false" hidden="false" name="IQ_SECURED_DEBT" vbProcedure="false">"c2546"</definedName>
    <definedName function="false" hidden="false" name="IQ_SECURED_DEBT_PCT" vbProcedure="false">"c2547"</definedName>
    <definedName function="false" hidden="false" name="IQ_SECURED_FARMLAND_CHARGE_OFFS_FDIC" vbProcedure="false">"c6593"</definedName>
    <definedName function="false" hidden="false" name="IQ_SECURED_FARMLAND_NET_CHARGE_OFFS_FDIC" vbProcedure="false">"c6631"</definedName>
    <definedName function="false" hidden="false" name="IQ_SECURED_FARMLAND_RECOVERIES_FDIC" vbProcedure="false">"c6612"</definedName>
    <definedName function="false" hidden="false" name="IQ_SECURED_MULTIFAMILY_RESIDENTIAL_CHARGE_OFFS_FDIC" vbProcedure="false">"c6591"</definedName>
    <definedName function="false" hidden="false" name="IQ_SECURED_MULTIFAMILY_RESIDENTIAL_NET_CHARGE_OFFS_FDIC" vbProcedure="false">"c6629"</definedName>
    <definedName function="false" hidden="false" name="IQ_SECURED_MULTIFAMILY_RESIDENTIAL_RECOVERIES_FDIC" vbProcedure="false">"c6610"</definedName>
    <definedName function="false" hidden="false" name="IQ_SECURED_NONFARM_NONRESIDENTIAL_CHARGE_OFFS_FDIC" vbProcedure="false">"c6592"</definedName>
    <definedName function="false" hidden="false" name="IQ_SECURED_NONFARM_NONRESIDENTIAL_NET_CHARGE_OFFS_FDIC" vbProcedure="false">"c6630"</definedName>
    <definedName function="false" hidden="false" name="IQ_SECURED_NONFARM_NONRESIDENTIAL_RECOVERIES_FDIC" vbProcedure="false">"c6611"</definedName>
    <definedName function="false" hidden="false" name="IQ_SECURITIES_GAINS_FDIC" vbProcedure="false">"c6584"</definedName>
    <definedName function="false" hidden="false" name="IQ_SECURITIES_ISSUED_STATES_FDIC" vbProcedure="false">"c6300"</definedName>
    <definedName function="false" hidden="false" name="IQ_SECURITIES_LENT_FDIC" vbProcedure="false">"c6532"</definedName>
    <definedName function="false" hidden="false" name="IQ_SECURITIES_UNDERWRITING_FDIC" vbProcedure="false">"c6529"</definedName>
    <definedName function="false" hidden="false" name="IQ_SECURITY_BORROW" vbProcedure="false">"c1152"</definedName>
    <definedName function="false" hidden="false" name="IQ_SECURITY_LEVEL" vbProcedure="false">"c2159"</definedName>
    <definedName function="false" hidden="false" name="IQ_SECURITY_NOTES" vbProcedure="false">"c2202"</definedName>
    <definedName function="false" hidden="false" name="IQ_SECURITY_OWN" vbProcedure="false">"c1153"</definedName>
    <definedName function="false" hidden="false" name="IQ_SECURITY_RESELL" vbProcedure="false">"c1154"</definedName>
    <definedName function="false" hidden="false" name="IQ_SECURITY_TYPE" vbProcedure="false">"c2158"</definedName>
    <definedName function="false" hidden="false" name="IQ_SECUR_RECEIV" vbProcedure="false">"c1151"</definedName>
    <definedName function="false" hidden="false" name="IQ_SEC_PURCHASED_RESELL" vbProcedure="false">"c5513"</definedName>
    <definedName function="false" hidden="false" name="IQ_SEPARATE_ACCT_ASSETS" vbProcedure="false">"c1155"</definedName>
    <definedName function="false" hidden="false" name="IQ_SEPARATE_ACCT_LIAB" vbProcedure="false">"c1156"</definedName>
    <definedName function="false" hidden="false" name="IQ_SERVICE_CHARGES_FDIC" vbProcedure="false">"c6572"</definedName>
    <definedName function="false" hidden="false" name="IQ_SERV_CHARGE_DEPOSITS" vbProcedure="false">"c1157"</definedName>
    <definedName function="false" hidden="false" name="IQ_SGA" vbProcedure="false">"c1158"</definedName>
    <definedName function="false" hidden="false" name="IQ_SGA_BNK" vbProcedure="false">"c1159"</definedName>
    <definedName function="false" hidden="false" name="IQ_SGA_INS" vbProcedure="false">"c1160"</definedName>
    <definedName function="false" hidden="false" name="IQ_SGA_MARGIN" vbProcedure="false">"c1898"</definedName>
    <definedName function="false" hidden="false" name="IQ_SGA_REIT" vbProcedure="false">"c1161"</definedName>
    <definedName function="false" hidden="false" name="IQ_SGA_SUPPL" vbProcedure="false">"c1162"</definedName>
    <definedName function="false" hidden="false" name="IQ_SGA_UTI" vbProcedure="false">"c1163"</definedName>
    <definedName function="false" hidden="false" name="IQ_SHAREOUTSTANDING" vbProcedure="false">"c1347"</definedName>
    <definedName function="false" hidden="false" name="IQ_SHARESOUTSTANDING" vbProcedure="false">"c1164"</definedName>
    <definedName function="false" hidden="false" name="IQ_SHORT_INTEREST" vbProcedure="false">"c1165"</definedName>
    <definedName function="false" hidden="false" name="IQ_SHORT_INTEREST_OVER_FLOAT" vbProcedure="false">"c1577"</definedName>
    <definedName function="false" hidden="false" name="IQ_SHORT_INTEREST_PERCENT" vbProcedure="false">"c1576"</definedName>
    <definedName function="false" hidden="false" name="IQ_SHORT_TERM_INVEST" vbProcedure="false">"c1425"</definedName>
    <definedName function="false" hidden="false" name="IQ_SMALL_INT_BEAR_CD" vbProcedure="false">"c1166"</definedName>
    <definedName function="false" hidden="false" name="IQ_SOFTWARE" vbProcedure="false">"c1167"</definedName>
    <definedName function="false" hidden="false" name="IQ_SOURCE" vbProcedure="false">"c1168"</definedName>
    <definedName function="false" hidden="false" name="IQ_SPECIAL_DIV_CF" vbProcedure="false">"c1169"</definedName>
    <definedName function="false" hidden="false" name="IQ_SPECIAL_DIV_CF_BNK" vbProcedure="false">"c1170"</definedName>
    <definedName function="false" hidden="false" name="IQ_SPECIAL_DIV_CF_BR" vbProcedure="false">"c1171"</definedName>
    <definedName function="false" hidden="false" name="IQ_SPECIAL_DIV_CF_FIN" vbProcedure="false">"c1172"</definedName>
    <definedName function="false" hidden="false" name="IQ_SPECIAL_DIV_CF_INS" vbProcedure="false">"c1173"</definedName>
    <definedName function="false" hidden="false" name="IQ_SPECIAL_DIV_CF_REIT" vbProcedure="false">"c1174"</definedName>
    <definedName function="false" hidden="false" name="IQ_SPECIAL_DIV_CF_UTI" vbProcedure="false">"c1175"</definedName>
    <definedName function="false" hidden="false" name="IQ_SPECIAL_DIV_SHARE" vbProcedure="false">"c3007"</definedName>
    <definedName function="false" hidden="false" name="IQ_SR_BONDS_NOTES" vbProcedure="false">"c2501"</definedName>
    <definedName function="false" hidden="false" name="IQ_SR_BONDS_NOTES_PCT" vbProcedure="false">"c2502"</definedName>
    <definedName function="false" hidden="false" name="IQ_SR_DEBT" vbProcedure="false">"c2526"</definedName>
    <definedName function="false" hidden="false" name="IQ_SR_DEBT_EBITDA" vbProcedure="false">"c2552"</definedName>
    <definedName function="false" hidden="false" name="IQ_SR_DEBT_EBITDA_CAPEX" vbProcedure="false">"c2553"</definedName>
    <definedName function="false" hidden="false" name="IQ_SR_DEBT_PCT" vbProcedure="false">"c2527"</definedName>
    <definedName function="false" hidden="false" name="IQ_SR_SUB_DEBT" vbProcedure="false">"c2530"</definedName>
    <definedName function="false" hidden="false" name="IQ_SR_SUB_DEBT_EBITDA" vbProcedure="false">"c2556"</definedName>
    <definedName function="false" hidden="false" name="IQ_SR_SUB_DEBT_EBITDA_CAPEX" vbProcedure="false">"c2557"</definedName>
    <definedName function="false" hidden="false" name="IQ_SR_SUB_DEBT_PCT" vbProcedure="false">"c2531"</definedName>
    <definedName function="false" hidden="false" name="IQ_STATE" vbProcedure="false">"c1200"</definedName>
    <definedName function="false" hidden="false" name="IQ_STATES_NONTRANSACTION_ACCOUNTS_FDIC" vbProcedure="false">"c6547"</definedName>
    <definedName function="false" hidden="false" name="IQ_STATES_TOTAL_DEPOSITS_FDIC" vbProcedure="false">"c6473"</definedName>
    <definedName function="false" hidden="false" name="IQ_STATES_TRANSACTION_ACCOUNTS_FDIC" vbProcedure="false">"c6539"</definedName>
    <definedName function="false" hidden="false" name="IQ_STATUTORY_SURPLUS" vbProcedure="false">"c1201"</definedName>
    <definedName function="false" hidden="false" name="IQ_STOCK_BASED" vbProcedure="false">"c1202"</definedName>
    <definedName function="false" hidden="false" name="IQ_STOCK_BASED_AT" vbProcedure="false">"c2999"</definedName>
    <definedName function="false" hidden="false" name="IQ_STOCK_BASED_CF" vbProcedure="false">"c1203"</definedName>
    <definedName function="false" hidden="false" name="IQ_STOCK_BASED_COGS" vbProcedure="false">"c2990"</definedName>
    <definedName function="false" hidden="false" name="IQ_STOCK_BASED_COMP" vbProcedure="false">"c3512"</definedName>
    <definedName function="false" hidden="false" name="IQ_STOCK_BASED_COMP_PRETAX" vbProcedure="false">"c3510"</definedName>
    <definedName function="false" hidden="false" name="IQ_STOCK_BASED_COMP_TAX" vbProcedure="false">"c3511"</definedName>
    <definedName function="false" hidden="false" name="IQ_STOCK_BASED_EST" vbProcedure="false">"c4520"</definedName>
    <definedName function="false" hidden="false" name="IQ_STOCK_BASED_GA" vbProcedure="false">"c2993"</definedName>
    <definedName function="false" hidden="false" name="IQ_STOCK_BASED_HIGH_EST" vbProcedure="false">"c4521"</definedName>
    <definedName function="false" hidden="false" name="IQ_STOCK_BASED_LOW_EST" vbProcedure="false">"c4522"</definedName>
    <definedName function="false" hidden="false" name="IQ_STOCK_BASED_MEDIAN_EST" vbProcedure="false">"c4523"</definedName>
    <definedName function="false" hidden="false" name="IQ_STOCK_BASED_NUM_EST" vbProcedure="false">"c4524"</definedName>
    <definedName function="false" hidden="false" name="IQ_STOCK_BASED_OTHER" vbProcedure="false">"c2995"</definedName>
    <definedName function="false" hidden="false" name="IQ_STOCK_BASED_RD" vbProcedure="false">"c2991"</definedName>
    <definedName function="false" hidden="false" name="IQ_STOCK_BASED_SGA" vbProcedure="false">"c2994"</definedName>
    <definedName function="false" hidden="false" name="IQ_STOCK_BASED_SM" vbProcedure="false">"c2992"</definedName>
    <definedName function="false" hidden="false" name="IQ_STOCK_BASED_STDDEV_EST" vbProcedure="false">"c4525"</definedName>
    <definedName function="false" hidden="false" name="IQ_STOCK_BASED_TOTAL" vbProcedure="false">"c3040"</definedName>
    <definedName function="false" hidden="false" name="IQ_STOCK_OPTIONS_COMP" vbProcedure="false">"c3509"</definedName>
    <definedName function="false" hidden="false" name="IQ_STOCK_OPTIONS_COMP_PRETAX" vbProcedure="false">"c3507"</definedName>
    <definedName function="false" hidden="false" name="IQ_STOCK_OPTIONS_COMP_TAX" vbProcedure="false">"c3508"</definedName>
    <definedName function="false" hidden="false" name="IQ_STRIKE_PRICE_ISSUED" vbProcedure="false">"c1645"</definedName>
    <definedName function="false" hidden="false" name="IQ_STRIKE_PRICE_OS" vbProcedure="false">"c1646"</definedName>
    <definedName function="false" hidden="false" name="IQ_STW" vbProcedure="false">"c2166"</definedName>
    <definedName function="false" hidden="false" name="IQ_ST_DEBT" vbProcedure="false">"c1176"</definedName>
    <definedName function="false" hidden="false" name="IQ_ST_DEBT_BNK" vbProcedure="false">"c1177"</definedName>
    <definedName function="false" hidden="false" name="IQ_ST_DEBT_BR" vbProcedure="false">"c1178"</definedName>
    <definedName function="false" hidden="false" name="IQ_ST_DEBT_FIN" vbProcedure="false">"c1179"</definedName>
    <definedName function="false" hidden="false" name="IQ_ST_DEBT_INS" vbProcedure="false">"c1180"</definedName>
    <definedName function="false" hidden="false" name="IQ_ST_DEBT_ISSUED" vbProcedure="false">"c1181"</definedName>
    <definedName function="false" hidden="false" name="IQ_ST_DEBT_ISSUED_BNK" vbProcedure="false">"c1182"</definedName>
    <definedName function="false" hidden="false" name="IQ_ST_DEBT_ISSUED_BR" vbProcedure="false">"c1183"</definedName>
    <definedName function="false" hidden="false" name="IQ_ST_DEBT_ISSUED_FIN" vbProcedure="false">"c1184"</definedName>
    <definedName function="false" hidden="false" name="IQ_ST_DEBT_ISSUED_INS" vbProcedure="false">"c1185"</definedName>
    <definedName function="false" hidden="false" name="IQ_ST_DEBT_ISSUED_REIT" vbProcedure="false">"c1186"</definedName>
    <definedName function="false" hidden="false" name="IQ_ST_DEBT_ISSUED_UTI" vbProcedure="false">"c1187"</definedName>
    <definedName function="false" hidden="false" name="IQ_ST_DEBT_PCT" vbProcedure="false">"c2539"</definedName>
    <definedName function="false" hidden="false" name="IQ_ST_DEBT_REIT" vbProcedure="false">"c1188"</definedName>
    <definedName function="false" hidden="false" name="IQ_ST_DEBT_REPAID" vbProcedure="false">"c1189"</definedName>
    <definedName function="false" hidden="false" name="IQ_ST_DEBT_REPAID_BNK" vbProcedure="false">"c1190"</definedName>
    <definedName function="false" hidden="false" name="IQ_ST_DEBT_REPAID_BR" vbProcedure="false">"c1191"</definedName>
    <definedName function="false" hidden="false" name="IQ_ST_DEBT_REPAID_FIN" vbProcedure="false">"c1192"</definedName>
    <definedName function="false" hidden="false" name="IQ_ST_DEBT_REPAID_INS" vbProcedure="false">"c1193"</definedName>
    <definedName function="false" hidden="false" name="IQ_ST_DEBT_REPAID_REIT" vbProcedure="false">"c1194"</definedName>
    <definedName function="false" hidden="false" name="IQ_ST_DEBT_REPAID_UTI" vbProcedure="false">"c1195"</definedName>
    <definedName function="false" hidden="false" name="IQ_ST_DEBT_UTI" vbProcedure="false">"c1196"</definedName>
    <definedName function="false" hidden="false" name="IQ_ST_INVEST" vbProcedure="false">"c1197"</definedName>
    <definedName function="false" hidden="false" name="IQ_ST_INVEST_UTI" vbProcedure="false">"c1198"</definedName>
    <definedName function="false" hidden="false" name="IQ_ST_NOTE_RECEIV" vbProcedure="false">"c1199"</definedName>
    <definedName function="false" hidden="false" name="IQ_SUB_BONDS_NOTES" vbProcedure="false">"c2503"</definedName>
    <definedName function="false" hidden="false" name="IQ_SUB_BONDS_NOTES_PCT" vbProcedure="false">"c2504"</definedName>
    <definedName function="false" hidden="false" name="IQ_SUB_DEBT" vbProcedure="false">"c2532"</definedName>
    <definedName function="false" hidden="false" name="IQ_SUB_DEBT_EBITDA" vbProcedure="false">"c2558"</definedName>
    <definedName function="false" hidden="false" name="IQ_SUB_DEBT_EBITDA_CAPEX" vbProcedure="false">"c2559"</definedName>
    <definedName function="false" hidden="false" name="IQ_SUB_DEBT_FDIC" vbProcedure="false">"c6346"</definedName>
    <definedName function="false" hidden="false" name="IQ_SUB_DEBT_PCT" vbProcedure="false">"c2533"</definedName>
    <definedName function="false" hidden="false" name="IQ_SUB_LEASE_AFTER_FIVE" vbProcedure="false">"c1207"</definedName>
    <definedName function="false" hidden="false" name="IQ_SUB_LEASE_INC_CY" vbProcedure="false">"c1208"</definedName>
    <definedName function="false" hidden="false" name="IQ_SUB_LEASE_INC_CY1" vbProcedure="false">"c1209"</definedName>
    <definedName function="false" hidden="false" name="IQ_SUB_LEASE_INC_CY2" vbProcedure="false">"c1210"</definedName>
    <definedName function="false" hidden="false" name="IQ_SUB_LEASE_INC_CY3" vbProcedure="false">"c1211"</definedName>
    <definedName function="false" hidden="false" name="IQ_SUB_LEASE_INC_CY4" vbProcedure="false">"c1212"</definedName>
    <definedName function="false" hidden="false" name="IQ_SUB_LEASE_NEXT_FIVE" vbProcedure="false">"c1213"</definedName>
    <definedName function="false" hidden="false" name="IQ_SURPLUS_FDIC" vbProcedure="false">"c6351"</definedName>
    <definedName function="false" hidden="false" name="IQ_SVA" vbProcedure="false">"c1214"</definedName>
    <definedName function="false" hidden="false" name="IQ_TARGET_PRICE_NUM" vbProcedure="false">"c1653"</definedName>
    <definedName function="false" hidden="false" name="IQ_TARGET_PRICE_NUM_REUT" vbProcedure="false">"c5319"</definedName>
    <definedName function="false" hidden="false" name="IQ_TARGET_PRICE_STDDEV" vbProcedure="false">"c1654"</definedName>
    <definedName function="false" hidden="false" name="IQ_TARGET_PRICE_STDDEV_REUT" vbProcedure="false">"c5320"</definedName>
    <definedName function="false" hidden="false" name="IQ_TAX_BENEFIT_CF_1YR" vbProcedure="false">"c3483"</definedName>
    <definedName function="false" hidden="false" name="IQ_TAX_BENEFIT_CF_2YR" vbProcedure="false">"c3484"</definedName>
    <definedName function="false" hidden="false" name="IQ_TAX_BENEFIT_CF_3YR" vbProcedure="false">"c3485"</definedName>
    <definedName function="false" hidden="false" name="IQ_TAX_BENEFIT_CF_4YR" vbProcedure="false">"c3486"</definedName>
    <definedName function="false" hidden="false" name="IQ_TAX_BENEFIT_CF_5YR" vbProcedure="false">"c3487"</definedName>
    <definedName function="false" hidden="false" name="IQ_TAX_BENEFIT_CF_AFTER_FIVE" vbProcedure="false">"c3488"</definedName>
    <definedName function="false" hidden="false" name="IQ_TAX_BENEFIT_CF_MAX_YEAR" vbProcedure="false">"c3491"</definedName>
    <definedName function="false" hidden="false" name="IQ_TAX_BENEFIT_CF_NO_EXP" vbProcedure="false">"c3489"</definedName>
    <definedName function="false" hidden="false" name="IQ_TAX_BENEFIT_CF_TOTAL" vbProcedure="false">"c3490"</definedName>
    <definedName function="false" hidden="false" name="IQ_TAX_BENEFIT_OPTIONS" vbProcedure="false">"c1215"</definedName>
    <definedName function="false" hidden="false" name="IQ_TAX_EQUIV_NET_INT_INC" vbProcedure="false">"c1216"</definedName>
    <definedName function="false" hidden="false" name="IQ_TBV" vbProcedure="false">"c1906"</definedName>
    <definedName function="false" hidden="false" name="IQ_TBV_10YR_ANN_GROWTH" vbProcedure="false">"c1936"</definedName>
    <definedName function="false" hidden="false" name="IQ_TBV_1YR_ANN_GROWTH" vbProcedure="false">"c1931"</definedName>
    <definedName function="false" hidden="false" name="IQ_TBV_2YR_ANN_GROWTH" vbProcedure="false">"c1932"</definedName>
    <definedName function="false" hidden="false" name="IQ_TBV_3YR_ANN_GROWTH" vbProcedure="false">"c1933"</definedName>
    <definedName function="false" hidden="false" name="IQ_TBV_5YR_ANN_GROWTH" vbProcedure="false">"c1934"</definedName>
    <definedName function="false" hidden="false" name="IQ_TBV_7YR_ANN_GROWTH" vbProcedure="false">"c1935"</definedName>
    <definedName function="false" hidden="false" name="IQ_TBV_SHARE" vbProcedure="false">"c1217"</definedName>
    <definedName function="false" hidden="false" name="IQ_TEMPLATE" vbProcedure="false">"c1521"</definedName>
    <definedName function="false" hidden="false" name="IQ_TENANT" vbProcedure="false">"c1218"</definedName>
    <definedName function="false" hidden="false" name="IQ_TERM_LOANS" vbProcedure="false">"c2499"</definedName>
    <definedName function="false" hidden="false" name="IQ_TERM_LOANS_PCT" vbProcedure="false">"c2500"</definedName>
    <definedName function="false" hidden="false" name="IQ_TEV" vbProcedure="false">"c1219"</definedName>
    <definedName function="false" hidden="false" name="IQ_TEV_EBIT" vbProcedure="false">"c1220"</definedName>
    <definedName function="false" hidden="false" name="IQ_TEV_EBITDA" vbProcedure="false">"c1222"</definedName>
    <definedName function="false" hidden="false" name="IQ_TEV_EBITDA_AVG" vbProcedure="false">"c1223"</definedName>
    <definedName function="false" hidden="false" name="IQ_TEV_EBITDA_FWD" vbProcedure="false">"c1224"</definedName>
    <definedName function="false" hidden="false" name="IQ_TEV_EBITDA_FWD_REUT" vbProcedure="false">"c4050"</definedName>
    <definedName function="false" hidden="false" name="IQ_TEV_EBIT_AVG" vbProcedure="false">"c1221"</definedName>
    <definedName function="false" hidden="false" name="IQ_TEV_EBIT_FWD" vbProcedure="false">"c2238"</definedName>
    <definedName function="false" hidden="false" name="IQ_TEV_EBIT_FWD_REUT" vbProcedure="false">"c4054"</definedName>
    <definedName function="false" hidden="false" name="IQ_TEV_EMPLOYEE_AVG" vbProcedure="false">"c1225"</definedName>
    <definedName function="false" hidden="false" name="IQ_TEV_EST" vbProcedure="false">"c4526"</definedName>
    <definedName function="false" hidden="false" name="IQ_TEV_HIGH_EST" vbProcedure="false">"c4527"</definedName>
    <definedName function="false" hidden="false" name="IQ_TEV_LOW_EST" vbProcedure="false">"c4528"</definedName>
    <definedName function="false" hidden="false" name="IQ_TEV_MEDIAN_EST" vbProcedure="false">"c4529"</definedName>
    <definedName function="false" hidden="false" name="IQ_TEV_NUM_EST" vbProcedure="false">"c4530"</definedName>
    <definedName function="false" hidden="false" name="IQ_TEV_STDDEV_EST" vbProcedure="false">"c4531"</definedName>
    <definedName function="false" hidden="false" name="IQ_TEV_TOTAL_REV" vbProcedure="false">"c1226"</definedName>
    <definedName function="false" hidden="false" name="IQ_TEV_TOTAL_REV_AVG" vbProcedure="false">"c1227"</definedName>
    <definedName function="false" hidden="false" name="IQ_TEV_TOTAL_REV_FWD" vbProcedure="false">"c1228"</definedName>
    <definedName function="false" hidden="false" name="IQ_TEV_TOTAL_REV_FWD_REUT" vbProcedure="false">"c4051"</definedName>
    <definedName function="false" hidden="false" name="IQ_TEV_UFCF" vbProcedure="false">"c2208"</definedName>
    <definedName function="false" hidden="false" name="IQ_THREE_MONTHS_FIXED_AND_FLOATING_FDIC" vbProcedure="false">"c6419"</definedName>
    <definedName function="false" hidden="false" name="IQ_THREE_MONTHS_MORTGAGE_PASS_THROUGHS_FDIC" vbProcedure="false">"c6411"</definedName>
    <definedName function="false" hidden="false" name="IQ_THREE_YEARS_LESS_FDIC" vbProcedure="false">"c6417"</definedName>
    <definedName function="false" hidden="false" name="IQ_THREE_YEAR_FIXED_AND_FLOATING_RATE_FDIC" vbProcedure="false">"c6421"</definedName>
    <definedName function="false" hidden="false" name="IQ_THREE_YEAR_MORTGAGE_PASS_THROUGHS_FDIC" vbProcedure="false">"c6413"</definedName>
    <definedName function="false" hidden="false" name="IQ_TIER_1_RISK_BASED_CAPITAL_RATIO_FDIC" vbProcedure="false">"c6746"</definedName>
    <definedName function="false" hidden="false" name="IQ_TIER_ONE_CAPITAL" vbProcedure="false">"c2667"</definedName>
    <definedName function="false" hidden="false" name="IQ_TIER_ONE_FDIC" vbProcedure="false">"c6369"</definedName>
    <definedName function="false" hidden="false" name="IQ_TIER_ONE_RATIO" vbProcedure="false">"c1229"</definedName>
    <definedName function="false" hidden="false" name="IQ_TIER_TWO_CAPITAL" vbProcedure="false">"c2669"</definedName>
    <definedName function="false" hidden="false" name="IQ_TIME_DEP" vbProcedure="false">"c1230"</definedName>
    <definedName function="false" hidden="false" name="IQ_TIME_DEPOSITS_LESS_THAN_100K_FDIC" vbProcedure="false">"c6465"</definedName>
    <definedName function="false" hidden="false" name="IQ_TIME_DEPOSITS_MORE_THAN_100K_FDIC" vbProcedure="false">"c6470"</definedName>
    <definedName function="false" hidden="false" name="IQ_TODAY" vbProcedure="false">0</definedName>
    <definedName function="false" hidden="false" name="IQ_TOTAL_AR_BR" vbProcedure="false">"c1231"</definedName>
    <definedName function="false" hidden="false" name="IQ_TOTAL_AR_REIT" vbProcedure="false">"c1232"</definedName>
    <definedName function="false" hidden="false" name="IQ_TOTAL_AR_UTI" vbProcedure="false">"c1233"</definedName>
    <definedName function="false" hidden="false" name="IQ_TOTAL_ASSETS" vbProcedure="false">"c1234"</definedName>
    <definedName function="false" hidden="false" name="IQ_TOTAL_ASSETS_10YR_ANN_GROWTH" vbProcedure="false">"c1235"</definedName>
    <definedName function="false" hidden="false" name="IQ_TOTAL_ASSETS_1YR_ANN_GROWTH" vbProcedure="false">"c1236"</definedName>
    <definedName function="false" hidden="false" name="IQ_TOTAL_ASSETS_2YR_ANN_GROWTH" vbProcedure="false">"c1237"</definedName>
    <definedName function="false" hidden="false" name="IQ_TOTAL_ASSETS_3YR_ANN_GROWTH" vbProcedure="false">"c1238"</definedName>
    <definedName function="false" hidden="false" name="IQ_TOTAL_ASSETS_5YR_ANN_GROWTH" vbProcedure="false">"c1239"</definedName>
    <definedName function="false" hidden="false" name="IQ_TOTAL_ASSETS_7YR_ANN_GROWTH" vbProcedure="false">"c1240"</definedName>
    <definedName function="false" hidden="false" name="IQ_TOTAL_ASSETS_FDIC" vbProcedure="false">"c6339"</definedName>
    <definedName function="false" hidden="false" name="IQ_TOTAL_AVG_CE_TOTAL_AVG_ASSETS" vbProcedure="false">"c1241"</definedName>
    <definedName function="false" hidden="false" name="IQ_TOTAL_AVG_EQUITY_TOTAL_AVG_ASSETS" vbProcedure="false">"c1242"</definedName>
    <definedName function="false" hidden="false" name="IQ_TOTAL_BANK_CAPITAL" vbProcedure="false">"c2668"</definedName>
    <definedName function="false" hidden="false" name="IQ_TOTAL_CA" vbProcedure="false">"c1243"</definedName>
    <definedName function="false" hidden="false" name="IQ_TOTAL_CAP" vbProcedure="false">"c1507"</definedName>
    <definedName function="false" hidden="false" name="IQ_TOTAL_CAPITAL_RATIO" vbProcedure="false">"c1244"</definedName>
    <definedName function="false" hidden="false" name="IQ_TOTAL_CASH_DIVID" vbProcedure="false">"c1455"</definedName>
    <definedName function="false" hidden="false" name="IQ_TOTAL_CASH_FINAN" vbProcedure="false">"c1352"</definedName>
    <definedName function="false" hidden="false" name="IQ_TOTAL_CASH_INVEST" vbProcedure="false">"c1353"</definedName>
    <definedName function="false" hidden="false" name="IQ_TOTAL_CASH_OPER" vbProcedure="false">"c1354"</definedName>
    <definedName function="false" hidden="false" name="IQ_TOTAL_CHARGE_OFFS_FDIC" vbProcedure="false">"c6603"</definedName>
    <definedName function="false" hidden="false" name="IQ_TOTAL_CHURN" vbProcedure="false">"c2122"</definedName>
    <definedName function="false" hidden="false" name="IQ_TOTAL_CL" vbProcedure="false">"c1245"</definedName>
    <definedName function="false" hidden="false" name="IQ_TOTAL_COMMON" vbProcedure="false">"c1411"</definedName>
    <definedName function="false" hidden="false" name="IQ_TOTAL_COMMON_EQUITY" vbProcedure="false">"c1246"</definedName>
    <definedName function="false" hidden="false" name="IQ_TOTAL_CURRENT_ASSETS" vbProcedure="false">"c1430"</definedName>
    <definedName function="false" hidden="false" name="IQ_TOTAL_CURRENT_LIAB" vbProcedure="false">"c1431"</definedName>
    <definedName function="false" hidden="false" name="IQ_TOTAL_DEBT" vbProcedure="false">"c1247"</definedName>
    <definedName function="false" hidden="false" name="IQ_TOTAL_DEBT_CAPITAL" vbProcedure="false">"c1248"</definedName>
    <definedName function="false" hidden="false" name="IQ_TOTAL_DEBT_EBITDA" vbProcedure="false">"c1249"</definedName>
    <definedName function="false" hidden="false" name="IQ_TOTAL_DEBT_EBITDA_CAPEX" vbProcedure="false">"c2948"</definedName>
    <definedName function="false" hidden="false" name="IQ_TOTAL_DEBT_EQUITY" vbProcedure="false">"c1250"</definedName>
    <definedName function="false" hidden="false" name="IQ_TOTAL_DEBT_EST" vbProcedure="false">"c4532"</definedName>
    <definedName function="false" hidden="false" name="IQ_TOTAL_DEBT_EXCL_FIN" vbProcedure="false">"c2937"</definedName>
    <definedName function="false" hidden="false" name="IQ_TOTAL_DEBT_GUIDANCE" vbProcedure="false">"c4533"</definedName>
    <definedName function="false" hidden="false" name="IQ_TOTAL_DEBT_HIGH_EST" vbProcedure="false">"c4534"</definedName>
    <definedName function="false" hidden="false" name="IQ_TOTAL_DEBT_HIGH_GUIDANCE" vbProcedure="false">"c4196"</definedName>
    <definedName function="false" hidden="false" name="IQ_TOTAL_DEBT_ISSUED" vbProcedure="false">"c1251"</definedName>
    <definedName function="false" hidden="false" name="IQ_TOTAL_DEBT_ISSUED_BNK" vbProcedure="false">"c1252"</definedName>
    <definedName function="false" hidden="false" name="IQ_TOTAL_DEBT_ISSUED_BR" vbProcedure="false">"c1253"</definedName>
    <definedName function="false" hidden="false" name="IQ_TOTAL_DEBT_ISSUED_FIN" vbProcedure="false">"c1254"</definedName>
    <definedName function="false" hidden="false" name="IQ_TOTAL_DEBT_ISSUED_REIT" vbProcedure="false">"c1255"</definedName>
    <definedName function="false" hidden="false" name="IQ_TOTAL_DEBT_ISSUED_UTI" vbProcedure="false">"c1256"</definedName>
    <definedName function="false" hidden="false" name="IQ_TOTAL_DEBT_ISSUES_INS" vbProcedure="false">"c1257"</definedName>
    <definedName function="false" hidden="false" name="IQ_TOTAL_DEBT_LOW_EST" vbProcedure="false">"c4535"</definedName>
    <definedName function="false" hidden="false" name="IQ_TOTAL_DEBT_LOW_GUIDANCE" vbProcedure="false">"c4236"</definedName>
    <definedName function="false" hidden="false" name="IQ_TOTAL_DEBT_MEDIAN_EST" vbProcedure="false">"c4536"</definedName>
    <definedName function="false" hidden="false" name="IQ_TOTAL_DEBT_NUM_EST" vbProcedure="false">"c4537"</definedName>
    <definedName function="false" hidden="false" name="IQ_TOTAL_DEBT_OVER_EBITDA" vbProcedure="false">"c1433"</definedName>
    <definedName function="false" hidden="false" name="IQ_TOTAL_DEBT_OVER_TOTAL_BV" vbProcedure="false">"c1434"</definedName>
    <definedName function="false" hidden="false" name="IQ_TOTAL_DEBT_OVER_TOTAL_CAP" vbProcedure="false">"c1432"</definedName>
    <definedName function="false" hidden="false" name="IQ_TOTAL_DEBT_REPAID" vbProcedure="false">"c1258"</definedName>
    <definedName function="false" hidden="false" name="IQ_TOTAL_DEBT_REPAID_BNK" vbProcedure="false">"c1259"</definedName>
    <definedName function="false" hidden="false" name="IQ_TOTAL_DEBT_REPAID_BR" vbProcedure="false">"c1260"</definedName>
    <definedName function="false" hidden="false" name="IQ_TOTAL_DEBT_REPAID_FIN" vbProcedure="false">"c1261"</definedName>
    <definedName function="false" hidden="false" name="IQ_TOTAL_DEBT_REPAID_INS" vbProcedure="false">"c1262"</definedName>
    <definedName function="false" hidden="false" name="IQ_TOTAL_DEBT_REPAID_REIT" vbProcedure="false">"c1263"</definedName>
    <definedName function="false" hidden="false" name="IQ_TOTAL_DEBT_REPAID_UTI" vbProcedure="false">"c1264"</definedName>
    <definedName function="false" hidden="false" name="IQ_TOTAL_DEBT_SECURITIES_FDIC" vbProcedure="false">"c6410"</definedName>
    <definedName function="false" hidden="false" name="IQ_TOTAL_DEBT_STDDEV_EST" vbProcedure="false">"c4538"</definedName>
    <definedName function="false" hidden="false" name="IQ_TOTAL_DEPOSITS" vbProcedure="false">"c1265"</definedName>
    <definedName function="false" hidden="false" name="IQ_TOTAL_DEPOSITS_FDIC" vbProcedure="false">"c6342"</definedName>
    <definedName function="false" hidden="false" name="IQ_TOTAL_DIV_PAID_CF" vbProcedure="false">"c1266"</definedName>
    <definedName function="false" hidden="false" name="IQ_TOTAL_EMPLOYEE" vbProcedure="false">"c2141"</definedName>
    <definedName function="false" hidden="false" name="IQ_TOTAL_EMPLOYEES" vbProcedure="false">"c1522"</definedName>
    <definedName function="false" hidden="false" name="IQ_TOTAL_EMPLOYEES_FDIC" vbProcedure="false">"c6355"</definedName>
    <definedName function="false" hidden="false" name="IQ_TOTAL_EQUITY" vbProcedure="false">"c1267"</definedName>
    <definedName function="false" hidden="false" name="IQ_TOTAL_EQUITY_10YR_ANN_GROWTH" vbProcedure="false">"c1268"</definedName>
    <definedName function="false" hidden="false" name="IQ_TOTAL_EQUITY_1YR_ANN_GROWTH" vbProcedure="false">"c1269"</definedName>
    <definedName function="false" hidden="false" name="IQ_TOTAL_EQUITY_2YR_ANN_GROWTH" vbProcedure="false">"c1270"</definedName>
    <definedName function="false" hidden="false" name="IQ_TOTAL_EQUITY_3YR_ANN_GROWTH" vbProcedure="false">"c1271"</definedName>
    <definedName function="false" hidden="false" name="IQ_TOTAL_EQUITY_5YR_ANN_GROWTH" vbProcedure="false">"c1272"</definedName>
    <definedName function="false" hidden="false" name="IQ_TOTAL_EQUITY_7YR_ANN_GROWTH" vbProcedure="false">"c1273"</definedName>
    <definedName function="false" hidden="false" name="IQ_TOTAL_EQUITY_ALLOWANCE_TOTAL_LOANS" vbProcedure="false">"c1274"</definedName>
    <definedName function="false" hidden="false" name="IQ_TOTAL_INTEREST_EXP" vbProcedure="false">"c1382"</definedName>
    <definedName function="false" hidden="false" name="IQ_TOTAL_INVENTORY" vbProcedure="false">"c1385"</definedName>
    <definedName function="false" hidden="false" name="IQ_TOTAL_INVEST" vbProcedure="false">"c1275"</definedName>
    <definedName function="false" hidden="false" name="IQ_TOTAL_LIAB" vbProcedure="false">"c1276"</definedName>
    <definedName function="false" hidden="false" name="IQ_TOTAL_LIABILITIES_FDIC" vbProcedure="false">"c6348"</definedName>
    <definedName function="false" hidden="false" name="IQ_TOTAL_LIAB_BNK" vbProcedure="false">"c1277"</definedName>
    <definedName function="false" hidden="false" name="IQ_TOTAL_LIAB_BR" vbProcedure="false">"c1278"</definedName>
    <definedName function="false" hidden="false" name="IQ_TOTAL_LIAB_EQUITY" vbProcedure="false">"c1279"</definedName>
    <definedName function="false" hidden="false" name="IQ_TOTAL_LIAB_EQUITY_FDIC" vbProcedure="false">"c6354"</definedName>
    <definedName function="false" hidden="false" name="IQ_TOTAL_LIAB_FIN" vbProcedure="false">"c1280"</definedName>
    <definedName function="false" hidden="false" name="IQ_TOTAL_LIAB_INS" vbProcedure="false">"c1281"</definedName>
    <definedName function="false" hidden="false" name="IQ_TOTAL_LIAB_REIT" vbProcedure="false">"c1282"</definedName>
    <definedName function="false" hidden="false" name="IQ_TOTAL_LIAB_SHAREHOLD" vbProcedure="false">"c1435"</definedName>
    <definedName function="false" hidden="false" name="IQ_TOTAL_LIAB_TOTAL_ASSETS" vbProcedure="false">"c1283"</definedName>
    <definedName function="false" hidden="false" name="IQ_TOTAL_LONG_DEBT" vbProcedure="false">"c1617"</definedName>
    <definedName function="false" hidden="false" name="IQ_TOTAL_NON_REC" vbProcedure="false">"c1444"</definedName>
    <definedName function="false" hidden="false" name="IQ_TOTAL_OPER_EXPEN" vbProcedure="false">"c1445"</definedName>
    <definedName function="false" hidden="false" name="IQ_TOTAL_OPER_EXP_BR" vbProcedure="false">"c1284"</definedName>
    <definedName function="false" hidden="false" name="IQ_TOTAL_OPER_EXP_FIN" vbProcedure="false">"c1285"</definedName>
    <definedName function="false" hidden="false" name="IQ_TOTAL_OPER_EXP_INS" vbProcedure="false">"c1286"</definedName>
    <definedName function="false" hidden="false" name="IQ_TOTAL_OPER_EXP_REIT" vbProcedure="false">"c1287"</definedName>
    <definedName function="false" hidden="false" name="IQ_TOTAL_OPER_EXP_UTI" vbProcedure="false">"c1288"</definedName>
    <definedName function="false" hidden="false" name="IQ_TOTAL_OPTIONS_BEG_OS" vbProcedure="false">"c2693"</definedName>
    <definedName function="false" hidden="false" name="IQ_TOTAL_OPTIONS_CANCELLED" vbProcedure="false">"c2696"</definedName>
    <definedName function="false" hidden="false" name="IQ_TOTAL_OPTIONS_END_OS" vbProcedure="false">"c2697"</definedName>
    <definedName function="false" hidden="false" name="IQ_TOTAL_OPTIONS_EXERCISED" vbProcedure="false">"c2695"</definedName>
    <definedName function="false" hidden="false" name="IQ_TOTAL_OPTIONS_GRANTED" vbProcedure="false">"c2694"</definedName>
    <definedName function="false" hidden="false" name="IQ_TOTAL_OTHER_OPER" vbProcedure="false">"c1289"</definedName>
    <definedName function="false" hidden="false" name="IQ_TOTAL_OUTSTANDING_BS_DATE" vbProcedure="false">"c1022"</definedName>
    <definedName function="false" hidden="false" name="IQ_TOTAL_OUTSTANDING_FILING_DATE" vbProcedure="false">"c2107"</definedName>
    <definedName function="false" hidden="false" name="IQ_TOTAL_PENSION_ASSETS" vbProcedure="false">"c1290"</definedName>
    <definedName function="false" hidden="false" name="IQ_TOTAL_PENSION_ASSETS_DOMESTIC" vbProcedure="false">"c2658"</definedName>
    <definedName function="false" hidden="false" name="IQ_TOTAL_PENSION_ASSETS_FOREIGN" vbProcedure="false">"c2666"</definedName>
    <definedName function="false" hidden="false" name="IQ_TOTAL_PENSION_EXP" vbProcedure="false">"c1291"</definedName>
    <definedName function="false" hidden="false" name="IQ_TOTAL_PENSION_OBLIGATION" vbProcedure="false">"c1292"</definedName>
    <definedName function="false" hidden="false" name="IQ_TOTAL_PRINCIPAL" vbProcedure="false">"c2509"</definedName>
    <definedName function="false" hidden="false" name="IQ_TOTAL_PRINCIPAL_PCT" vbProcedure="false">"c2510"</definedName>
    <definedName function="false" hidden="false" name="IQ_TOTAL_PROVED_RESERVES_NGL" vbProcedure="false">"c2924"</definedName>
    <definedName function="false" hidden="false" name="IQ_TOTAL_PROVED_RESERVES_OIL" vbProcedure="false">"c2040"</definedName>
    <definedName function="false" hidden="false" name="IQ_TOTAL_RECEIV" vbProcedure="false">"c1293"</definedName>
    <definedName function="false" hidden="false" name="IQ_TOTAL_RECOVERIES_FDIC" vbProcedure="false">"c6622"</definedName>
    <definedName function="false" hidden="false" name="IQ_TOTAL_REV" vbProcedure="false">"c1294"</definedName>
    <definedName function="false" hidden="false" name="IQ_TOTAL_REVENUE" vbProcedure="false">"c1436"</definedName>
    <definedName function="false" hidden="false" name="IQ_TOTAL_REV_10YR_ANN_GROWTH" vbProcedure="false">"c1295"</definedName>
    <definedName function="false" hidden="false" name="IQ_TOTAL_REV_1YR_ANN_GROWTH" vbProcedure="false">"c1296"</definedName>
    <definedName function="false" hidden="false" name="IQ_TOTAL_REV_2YR_ANN_GROWTH" vbProcedure="false">"c1297"</definedName>
    <definedName function="false" hidden="false" name="IQ_TOTAL_REV_3YR_ANN_GROWTH" vbProcedure="false">"c1298"</definedName>
    <definedName function="false" hidden="false" name="IQ_TOTAL_REV_5YR_ANN_GROWTH" vbProcedure="false">"c1299"</definedName>
    <definedName function="false" hidden="false" name="IQ_TOTAL_REV_7YR_ANN_GROWTH" vbProcedure="false">"c1300"</definedName>
    <definedName function="false" hidden="false" name="IQ_TOTAL_REV_AS_REPORTED" vbProcedure="false">"c1301"</definedName>
    <definedName function="false" hidden="false" name="IQ_TOTAL_REV_BNK" vbProcedure="false">"c1302"</definedName>
    <definedName function="false" hidden="false" name="IQ_TOTAL_REV_BNK_FDIC" vbProcedure="false">"c6786"</definedName>
    <definedName function="false" hidden="false" name="IQ_TOTAL_REV_BR" vbProcedure="false">"c1303"</definedName>
    <definedName function="false" hidden="false" name="IQ_TOTAL_REV_EMPLOYEE" vbProcedure="false">"c1304"</definedName>
    <definedName function="false" hidden="false" name="IQ_TOTAL_REV_FIN" vbProcedure="false">"c1305"</definedName>
    <definedName function="false" hidden="false" name="IQ_TOTAL_REV_INS" vbProcedure="false">"c1306"</definedName>
    <definedName function="false" hidden="false" name="IQ_TOTAL_REV_REIT" vbProcedure="false">"c1307"</definedName>
    <definedName function="false" hidden="false" name="IQ_TOTAL_REV_SHARE" vbProcedure="false">"c1912"</definedName>
    <definedName function="false" hidden="false" name="IQ_TOTAL_REV_UTI" vbProcedure="false">"c1308"</definedName>
    <definedName function="false" hidden="false" name="IQ_TOTAL_RISK_BASED_CAPITAL_RATIO_FDIC" vbProcedure="false">"c6747"</definedName>
    <definedName function="false" hidden="false" name="IQ_TOTAL_SECURITIES_FDIC" vbProcedure="false">"c6306"</definedName>
    <definedName function="false" hidden="false" name="IQ_TOTAL_SPECIAL" vbProcedure="false">"c1618"</definedName>
    <definedName function="false" hidden="false" name="IQ_TOTAL_ST_BORROW" vbProcedure="false">"c1424"</definedName>
    <definedName function="false" hidden="false" name="IQ_TOTAL_SUBS" vbProcedure="false">"c2119"</definedName>
    <definedName function="false" hidden="false" name="IQ_TOTAL_SUB_DEBT" vbProcedure="false">"c2528"</definedName>
    <definedName function="false" hidden="false" name="IQ_TOTAL_SUB_DEBT_EBITDA" vbProcedure="false">"c2554"</definedName>
    <definedName function="false" hidden="false" name="IQ_TOTAL_SUB_DEBT_EBITDA_CAPEX" vbProcedure="false">"c2555"</definedName>
    <definedName function="false" hidden="false" name="IQ_TOTAL_SUB_DEBT_PCT" vbProcedure="false">"c2529"</definedName>
    <definedName function="false" hidden="false" name="IQ_TOTAL_TIME_DEPOSITS_FDIC" vbProcedure="false">"c6497"</definedName>
    <definedName function="false" hidden="false" name="IQ_TOTAL_TIME_SAVINGS_DEPOSITS_FDIC" vbProcedure="false">"c6498"</definedName>
    <definedName function="false" hidden="false" name="IQ_TOTAL_UNUSED_COMMITMENTS_FDIC" vbProcedure="false">"c6536"</definedName>
    <definedName function="false" hidden="false" name="IQ_TOTAL_UNUSUAL" vbProcedure="false">"c1508"</definedName>
    <definedName function="false" hidden="false" name="IQ_TOTAL_UNUSUAL_BNK" vbProcedure="false">"c5516"</definedName>
    <definedName function="false" hidden="false" name="IQ_TOTAL_UNUSUAL_BR" vbProcedure="false">"c5517"</definedName>
    <definedName function="false" hidden="false" name="IQ_TOTAL_UNUSUAL_FIN" vbProcedure="false">"c5518"</definedName>
    <definedName function="false" hidden="false" name="IQ_TOTAL_UNUSUAL_INS" vbProcedure="false">"c5519"</definedName>
    <definedName function="false" hidden="false" name="IQ_TOTAL_UNUSUAL_REIT" vbProcedure="false">"c5520"</definedName>
    <definedName function="false" hidden="false" name="IQ_TOTAL_UNUSUAL_UTI" vbProcedure="false">"c5521"</definedName>
    <definedName function="false" hidden="false" name="IQ_TOTAL_WARRANTS_BEG_OS" vbProcedure="false">"c2719"</definedName>
    <definedName function="false" hidden="false" name="IQ_TOTAL_WARRANTS_CANCELLED" vbProcedure="false">"c2722"</definedName>
    <definedName function="false" hidden="false" name="IQ_TOTAL_WARRANTS_END_OS" vbProcedure="false">"c2723"</definedName>
    <definedName function="false" hidden="false" name="IQ_TOTAL_WARRANTS_EXERCISED" vbProcedure="false">"c2721"</definedName>
    <definedName function="false" hidden="false" name="IQ_TOTAL_WARRANTS_ISSUED" vbProcedure="false">"c2720"</definedName>
    <definedName function="false" hidden="false" name="IQ_TOT_ADJ_INC" vbProcedure="false">"c1616"</definedName>
    <definedName function="false" hidden="false" name="IQ_TRADE_AR" vbProcedure="false">"c1345"</definedName>
    <definedName function="false" hidden="false" name="IQ_TRADE_PRINCIPAL" vbProcedure="false">"c1309"</definedName>
    <definedName function="false" hidden="false" name="IQ_TRADING_ACCOUNT_GAINS_FEES_FDIC" vbProcedure="false">"c6573"</definedName>
    <definedName function="false" hidden="false" name="IQ_TRADING_ASSETS" vbProcedure="false">"c1310"</definedName>
    <definedName function="false" hidden="false" name="IQ_TRADING_ASSETS_FDIC" vbProcedure="false">"c6328"</definedName>
    <definedName function="false" hidden="false" name="IQ_TRADING_CURRENCY" vbProcedure="false">"c2212"</definedName>
    <definedName function="false" hidden="false" name="IQ_TRADING_LIABILITIES_FDIC" vbProcedure="false">"c6344"</definedName>
    <definedName function="false" hidden="false" name="IQ_TRANSACTION_ACCOUNTS_FDIC" vbProcedure="false">"c6544"</definedName>
    <definedName function="false" hidden="false" name="IQ_TREASURY" vbProcedure="false">"c1311"</definedName>
    <definedName function="false" hidden="false" name="IQ_TREASURY_OTHER_EQUITY" vbProcedure="false">"c1312"</definedName>
    <definedName function="false" hidden="false" name="IQ_TREASURY_OTHER_EQUITY_BNK" vbProcedure="false">"c1313"</definedName>
    <definedName function="false" hidden="false" name="IQ_TREASURY_OTHER_EQUITY_BR" vbProcedure="false">"c1314"</definedName>
    <definedName function="false" hidden="false" name="IQ_TREASURY_OTHER_EQUITY_FIN" vbProcedure="false">"c1315"</definedName>
    <definedName function="false" hidden="false" name="IQ_TREASURY_OTHER_EQUITY_INS" vbProcedure="false">"c1316"</definedName>
    <definedName function="false" hidden="false" name="IQ_TREASURY_OTHER_EQUITY_REIT" vbProcedure="false">"c1317"</definedName>
    <definedName function="false" hidden="false" name="IQ_TREASURY_OTHER_EQUITY_UTI" vbProcedure="false">"c1318"</definedName>
    <definedName function="false" hidden="false" name="IQ_TREASURY_STOCK" vbProcedure="false">"c1438"</definedName>
    <definedName function="false" hidden="false" name="IQ_TREASURY_STOCK_TRANSACTIONS_FDIC" vbProcedure="false">"c6501"</definedName>
    <definedName function="false" hidden="false" name="IQ_TRUST_INC" vbProcedure="false">"c1319"</definedName>
    <definedName function="false" hidden="false" name="IQ_TRUST_PREF" vbProcedure="false">"c1320"</definedName>
    <definedName function="false" hidden="false" name="IQ_TRUST_PREFERRED" vbProcedure="false">"c3029"</definedName>
    <definedName function="false" hidden="false" name="IQ_TRUST_PREFERRED_PCT" vbProcedure="false">"c3030"</definedName>
    <definedName function="false" hidden="false" name="IQ_TR_ACCT_METHOD" vbProcedure="false">"c2363"</definedName>
    <definedName function="false" hidden="false" name="IQ_TR_ACQ_52_WK_HI_PCT" vbProcedure="false">"c2348"</definedName>
    <definedName function="false" hidden="false" name="IQ_TR_ACQ_52_WK_LOW_PCT" vbProcedure="false">"c2347"</definedName>
    <definedName function="false" hidden="false" name="IQ_TR_ACQ_CASH_ST_INVEST" vbProcedure="false">"c2372"</definedName>
    <definedName function="false" hidden="false" name="IQ_TR_ACQ_CLOSEPRICE_1D" vbProcedure="false">"c3027"</definedName>
    <definedName function="false" hidden="false" name="IQ_TR_ACQ_DILUT_EPS_EXCL" vbProcedure="false">"c3028"</definedName>
    <definedName function="false" hidden="false" name="IQ_TR_ACQ_EARNING_CO" vbProcedure="false">"c2379"</definedName>
    <definedName function="false" hidden="false" name="IQ_TR_ACQ_EBIT" vbProcedure="false">"c2380"</definedName>
    <definedName function="false" hidden="false" name="IQ_TR_ACQ_EBITDA" vbProcedure="false">"c2381"</definedName>
    <definedName function="false" hidden="false" name="IQ_TR_ACQ_EBITDA_EQ_INC" vbProcedure="false">"c3610"</definedName>
    <definedName function="false" hidden="false" name="IQ_TR_ACQ_EBIT_EQ_INC" vbProcedure="false">"c3611"</definedName>
    <definedName function="false" hidden="false" name="IQ_TR_ACQ_FILINGDATE" vbProcedure="false">"c3607"</definedName>
    <definedName function="false" hidden="false" name="IQ_TR_ACQ_FILING_CURRENCY" vbProcedure="false">"c3033"</definedName>
    <definedName function="false" hidden="false" name="IQ_TR_ACQ_MCAP_1DAY" vbProcedure="false">"c2345"</definedName>
    <definedName function="false" hidden="false" name="IQ_TR_ACQ_MIN_INT" vbProcedure="false">"c2374"</definedName>
    <definedName function="false" hidden="false" name="IQ_TR_ACQ_NET_DEBT" vbProcedure="false">"c2373"</definedName>
    <definedName function="false" hidden="false" name="IQ_TR_ACQ_NI" vbProcedure="false">"c2378"</definedName>
    <definedName function="false" hidden="false" name="IQ_TR_ACQ_PERIODDATE" vbProcedure="false">"c3606"</definedName>
    <definedName function="false" hidden="false" name="IQ_TR_ACQ_PRICEDATE_1D" vbProcedure="false">"c2346"</definedName>
    <definedName function="false" hidden="false" name="IQ_TR_ACQ_RETURN" vbProcedure="false">"c2349"</definedName>
    <definedName function="false" hidden="false" name="IQ_TR_ACQ_STOCKYEARHIGH_1D" vbProcedure="false">"c2343"</definedName>
    <definedName function="false" hidden="false" name="IQ_TR_ACQ_STOCKYEARLOW_1D" vbProcedure="false">"c2344"</definedName>
    <definedName function="false" hidden="false" name="IQ_TR_ACQ_TOTAL_ASSETS" vbProcedure="false">"c2371"</definedName>
    <definedName function="false" hidden="false" name="IQ_TR_ACQ_TOTAL_COMMON_EQ" vbProcedure="false">"c2377"</definedName>
    <definedName function="false" hidden="false" name="IQ_TR_ACQ_TOTAL_DEBT" vbProcedure="false">"c2376"</definedName>
    <definedName function="false" hidden="false" name="IQ_TR_ACQ_TOTAL_PREF" vbProcedure="false">"c2375"</definedName>
    <definedName function="false" hidden="false" name="IQ_TR_ACQ_TOTAL_REV" vbProcedure="false">"c2382"</definedName>
    <definedName function="false" hidden="false" name="IQ_TR_ADJ_SIZE" vbProcedure="false">"c3024"</definedName>
    <definedName function="false" hidden="false" name="IQ_TR_ANN_DATE" vbProcedure="false">"c2395"</definedName>
    <definedName function="false" hidden="false" name="IQ_TR_ANN_DATE_BL" vbProcedure="false">"c2394"</definedName>
    <definedName function="false" hidden="false" name="IQ_TR_BID_DATE" vbProcedure="false">"c2357"</definedName>
    <definedName function="false" hidden="false" name="IQ_TR_BLUESKY_FEES" vbProcedure="false">"c2277"</definedName>
    <definedName function="false" hidden="false" name="IQ_TR_BUYERNAME" vbProcedure="false">"c2401"</definedName>
    <definedName function="false" hidden="false" name="IQ_TR_BUYER_ID" vbProcedure="false">"c2404"</definedName>
    <definedName function="false" hidden="false" name="IQ_TR_BUY_ACC_ADVISORS" vbProcedure="false">"c3048"</definedName>
    <definedName function="false" hidden="false" name="IQ_TR_BUY_FIN_ADVISORS" vbProcedure="false">"c3045"</definedName>
    <definedName function="false" hidden="false" name="IQ_TR_BUY_LEG_ADVISORS" vbProcedure="false">"c2387"</definedName>
    <definedName function="false" hidden="false" name="IQ_TR_CANCELLED_DATE" vbProcedure="false">"c2284"</definedName>
    <definedName function="false" hidden="false" name="IQ_TR_CASH_CONSID_PCT" vbProcedure="false">"c2296"</definedName>
    <definedName function="false" hidden="false" name="IQ_TR_CASH_ST_INVEST" vbProcedure="false">"c3025"</definedName>
    <definedName function="false" hidden="false" name="IQ_TR_CHANGE_CONTROL" vbProcedure="false">"c2365"</definedName>
    <definedName function="false" hidden="false" name="IQ_TR_CLOSED_DATE" vbProcedure="false">"c2283"</definedName>
    <definedName function="false" hidden="false" name="IQ_TR_COMMENTS" vbProcedure="false">"c2383"</definedName>
    <definedName function="false" hidden="false" name="IQ_TR_CO_NET_PROCEEDS" vbProcedure="false">"c2268"</definedName>
    <definedName function="false" hidden="false" name="IQ_TR_CO_NET_PROCEEDS_PCT" vbProcedure="false">"c2270"</definedName>
    <definedName function="false" hidden="false" name="IQ_TR_CURRENCY" vbProcedure="false">"c3016"</definedName>
    <definedName function="false" hidden="false" name="IQ_TR_DEAL_ATTITUDE" vbProcedure="false">"c2364"</definedName>
    <definedName function="false" hidden="false" name="IQ_TR_DEAL_CONDITIONS" vbProcedure="false">"c2367"</definedName>
    <definedName function="false" hidden="false" name="IQ_TR_DEAL_RESOLUTION" vbProcedure="false">"c2391"</definedName>
    <definedName function="false" hidden="false" name="IQ_TR_DEAL_RESPONSES" vbProcedure="false">"c2366"</definedName>
    <definedName function="false" hidden="false" name="IQ_TR_DEBT_CONSID_PCT" vbProcedure="false">"c2299"</definedName>
    <definedName function="false" hidden="false" name="IQ_TR_DEF_AGRMT_DATE" vbProcedure="false">"c2285"</definedName>
    <definedName function="false" hidden="false" name="IQ_TR_DISCLOSED_FEES_EXP" vbProcedure="false">"c2288"</definedName>
    <definedName function="false" hidden="false" name="IQ_TR_EARNOUTS" vbProcedure="false">"c3023"</definedName>
    <definedName function="false" hidden="false" name="IQ_TR_EXPIRED_DATE" vbProcedure="false">"c2412"</definedName>
    <definedName function="false" hidden="false" name="IQ_TR_GROSS_OFFERING_AMT" vbProcedure="false">"c2262"</definedName>
    <definedName function="false" hidden="false" name="IQ_TR_HYBRID_CONSID_PCT" vbProcedure="false">"c2300"</definedName>
    <definedName function="false" hidden="false" name="IQ_TR_IMPLIED_EQ" vbProcedure="false">"c3018"</definedName>
    <definedName function="false" hidden="false" name="IQ_TR_IMPLIED_EQ_BV" vbProcedure="false">"c3019"</definedName>
    <definedName function="false" hidden="false" name="IQ_TR_IMPLIED_EQ_NI_LTM" vbProcedure="false">"c3020"</definedName>
    <definedName function="false" hidden="false" name="IQ_TR_IMPLIED_EV" vbProcedure="false">"c2301"</definedName>
    <definedName function="false" hidden="false" name="IQ_TR_IMPLIED_EV_BV" vbProcedure="false">"c2306"</definedName>
    <definedName function="false" hidden="false" name="IQ_TR_IMPLIED_EV_EBIT" vbProcedure="false">"c2302"</definedName>
    <definedName function="false" hidden="false" name="IQ_TR_IMPLIED_EV_EBITDA" vbProcedure="false">"c2303"</definedName>
    <definedName function="false" hidden="false" name="IQ_TR_IMPLIED_EV_NI_LTM" vbProcedure="false">"c2307"</definedName>
    <definedName function="false" hidden="false" name="IQ_TR_IMPLIED_EV_REV" vbProcedure="false">"c2304"</definedName>
    <definedName function="false" hidden="false" name="IQ_TR_INIT_FILED_DATE" vbProcedure="false">"c3495"</definedName>
    <definedName function="false" hidden="false" name="IQ_TR_LOI_DATE" vbProcedure="false">"c2282"</definedName>
    <definedName function="false" hidden="false" name="IQ_TR_MAJ_MIN_STAKE" vbProcedure="false">"c2389"</definedName>
    <definedName function="false" hidden="false" name="IQ_TR_NEGOTIATED_BUYBACK_PRICE" vbProcedure="false">"c2414"</definedName>
    <definedName function="false" hidden="false" name="IQ_TR_NET_ASSUM_LIABILITIES" vbProcedure="false">"c2308"</definedName>
    <definedName function="false" hidden="false" name="IQ_TR_NET_PROCEEDS" vbProcedure="false">"c2267"</definedName>
    <definedName function="false" hidden="false" name="IQ_TR_OFFER_DATE" vbProcedure="false">"c2265"</definedName>
    <definedName function="false" hidden="false" name="IQ_TR_OFFER_DATE_MA" vbProcedure="false">"c3035"</definedName>
    <definedName function="false" hidden="false" name="IQ_TR_OFFER_PER_SHARE" vbProcedure="false">"c3017"</definedName>
    <definedName function="false" hidden="false" name="IQ_TR_OPTIONS_CONSID_PCT" vbProcedure="false">"c2311"</definedName>
    <definedName function="false" hidden="false" name="IQ_TR_OTHER_CONSID" vbProcedure="false">"c3022"</definedName>
    <definedName function="false" hidden="false" name="IQ_TR_PCT_SOUGHT" vbProcedure="false">"c2309"</definedName>
    <definedName function="false" hidden="false" name="IQ_TR_PFEATURES" vbProcedure="false">"c2384"</definedName>
    <definedName function="false" hidden="false" name="IQ_TR_PIPE_CONV_PRICE_SHARE" vbProcedure="false">"c2292"</definedName>
    <definedName function="false" hidden="false" name="IQ_TR_PIPE_CPN_PCT" vbProcedure="false">"c2291"</definedName>
    <definedName function="false" hidden="false" name="IQ_TR_PIPE_NUMBER_SHARES" vbProcedure="false">"c2293"</definedName>
    <definedName function="false" hidden="false" name="IQ_TR_PIPE_PPS" vbProcedure="false">"c2290"</definedName>
    <definedName function="false" hidden="false" name="IQ_TR_POSTMONEY_VAL" vbProcedure="false">"c2286"</definedName>
    <definedName function="false" hidden="false" name="IQ_TR_PREDEAL_SITUATION" vbProcedure="false">"c2390"</definedName>
    <definedName function="false" hidden="false" name="IQ_TR_PREF_CONSID_PCT" vbProcedure="false">"c2310"</definedName>
    <definedName function="false" hidden="false" name="IQ_TR_PREMONEY_VAL" vbProcedure="false">"c2287"</definedName>
    <definedName function="false" hidden="false" name="IQ_TR_PRINTING_FEES" vbProcedure="false">"c2276"</definedName>
    <definedName function="false" hidden="false" name="IQ_TR_PT_MONETARY_VALUES" vbProcedure="false">"c2415"</definedName>
    <definedName function="false" hidden="false" name="IQ_TR_PT_NUMBER_SHARES" vbProcedure="false">"c2417"</definedName>
    <definedName function="false" hidden="false" name="IQ_TR_PT_PCT_SHARES" vbProcedure="false">"c2416"</definedName>
    <definedName function="false" hidden="false" name="IQ_TR_RATING_FEES" vbProcedure="false">"c2275"</definedName>
    <definedName function="false" hidden="false" name="IQ_TR_REG_EFFECT_DATE" vbProcedure="false">"c2264"</definedName>
    <definedName function="false" hidden="false" name="IQ_TR_REG_FILED_DATE" vbProcedure="false">"c2263"</definedName>
    <definedName function="false" hidden="false" name="IQ_TR_RENEWAL_BUYBACK" vbProcedure="false">"c2413"</definedName>
    <definedName function="false" hidden="false" name="IQ_TR_ROUND_NUMBER" vbProcedure="false">"c2295"</definedName>
    <definedName function="false" hidden="false" name="IQ_TR_SECURITY_TYPE_REG" vbProcedure="false">"c2279"</definedName>
    <definedName function="false" hidden="false" name="IQ_TR_SEC_FEES" vbProcedure="false">"c2274"</definedName>
    <definedName function="false" hidden="false" name="IQ_TR_SELLERNAME" vbProcedure="false">"c2402"</definedName>
    <definedName function="false" hidden="false" name="IQ_TR_SELLER_ID" vbProcedure="false">"c2406"</definedName>
    <definedName function="false" hidden="false" name="IQ_TR_SELL_ACC_ADVISORS" vbProcedure="false">"c3049"</definedName>
    <definedName function="false" hidden="false" name="IQ_TR_SELL_FIN_ADVISORS" vbProcedure="false">"c3046"</definedName>
    <definedName function="false" hidden="false" name="IQ_TR_SELL_LEG_ADVISORS" vbProcedure="false">"c2388"</definedName>
    <definedName function="false" hidden="false" name="IQ_TR_SFEATURES" vbProcedure="false">"c2385"</definedName>
    <definedName function="false" hidden="false" name="IQ_TR_SH_NET_PROCEEDS" vbProcedure="false">"c2269"</definedName>
    <definedName function="false" hidden="false" name="IQ_TR_SH_NET_PROCEEDS_PCT" vbProcedure="false">"c2271"</definedName>
    <definedName function="false" hidden="false" name="IQ_TR_SPECIAL_COMMITTEE" vbProcedure="false">"c2362"</definedName>
    <definedName function="false" hidden="false" name="IQ_TR_STATUS" vbProcedure="false">"c2399"</definedName>
    <definedName function="false" hidden="false" name="IQ_TR_STOCK_CONSID_PCT" vbProcedure="false">"c2312"</definedName>
    <definedName function="false" hidden="false" name="IQ_TR_SUSPENDED_DATE" vbProcedure="false">"c2407"</definedName>
    <definedName function="false" hidden="false" name="IQ_TR_TARGETNAME" vbProcedure="false">"c2403"</definedName>
    <definedName function="false" hidden="false" name="IQ_TR_TARGET_52WKHI_PCT" vbProcedure="false">"c2351"</definedName>
    <definedName function="false" hidden="false" name="IQ_TR_TARGET_52WKLOW_PCT" vbProcedure="false">"c2350"</definedName>
    <definedName function="false" hidden="false" name="IQ_TR_TARGET_ACC_ADVISORS" vbProcedure="false">"c3047"</definedName>
    <definedName function="false" hidden="false" name="IQ_TR_TARGET_CASH_ST_INVEST" vbProcedure="false">"c2327"</definedName>
    <definedName function="false" hidden="false" name="IQ_TR_TARGET_CLOSEPRICE_1D" vbProcedure="false">"c2352"</definedName>
    <definedName function="false" hidden="false" name="IQ_TR_TARGET_CLOSEPRICE_1M" vbProcedure="false">"c2354"</definedName>
    <definedName function="false" hidden="false" name="IQ_TR_TARGET_CLOSEPRICE_1W" vbProcedure="false">"c2353"</definedName>
    <definedName function="false" hidden="false" name="IQ_TR_TARGET_DILUT_EPS_EXCL" vbProcedure="false">"c2324"</definedName>
    <definedName function="false" hidden="false" name="IQ_TR_TARGET_EARNING_CO" vbProcedure="false">"c2332"</definedName>
    <definedName function="false" hidden="false" name="IQ_TR_TARGET_EBIT" vbProcedure="false">"c2333"</definedName>
    <definedName function="false" hidden="false" name="IQ_TR_TARGET_EBITDA" vbProcedure="false">"c2334"</definedName>
    <definedName function="false" hidden="false" name="IQ_TR_TARGET_EBITDA_EQ_INC" vbProcedure="false">"c3608"</definedName>
    <definedName function="false" hidden="false" name="IQ_TR_TARGET_EBIT_EQ_INC" vbProcedure="false">"c3609"</definedName>
    <definedName function="false" hidden="false" name="IQ_TR_TARGET_FILINGDATE" vbProcedure="false">"c3605"</definedName>
    <definedName function="false" hidden="false" name="IQ_TR_TARGET_FILING_CURRENCY" vbProcedure="false">"c3034"</definedName>
    <definedName function="false" hidden="false" name="IQ_TR_TARGET_FIN_ADVISORS" vbProcedure="false">"c3044"</definedName>
    <definedName function="false" hidden="false" name="IQ_TR_TARGET_ID" vbProcedure="false">"c2405"</definedName>
    <definedName function="false" hidden="false" name="IQ_TR_TARGET_LEG_ADVISORS" vbProcedure="false">"c2386"</definedName>
    <definedName function="false" hidden="false" name="IQ_TR_TARGET_MARKETCAP" vbProcedure="false">"c2342"</definedName>
    <definedName function="false" hidden="false" name="IQ_TR_TARGET_MIN_INT" vbProcedure="false">"c2328"</definedName>
    <definedName function="false" hidden="false" name="IQ_TR_TARGET_NET_DEBT" vbProcedure="false">"c2326"</definedName>
    <definedName function="false" hidden="false" name="IQ_TR_TARGET_NI" vbProcedure="false">"c2331"</definedName>
    <definedName function="false" hidden="false" name="IQ_TR_TARGET_PERIODDATE" vbProcedure="false">"c3604"</definedName>
    <definedName function="false" hidden="false" name="IQ_TR_TARGET_PRICEDATE_1D" vbProcedure="false">"c2341"</definedName>
    <definedName function="false" hidden="false" name="IQ_TR_TARGET_RETURN" vbProcedure="false">"c2355"</definedName>
    <definedName function="false" hidden="false" name="IQ_TR_TARGET_SEC_DETAIL" vbProcedure="false">"c3021"</definedName>
    <definedName function="false" hidden="false" name="IQ_TR_TARGET_SEC_TI_ID" vbProcedure="false">"c2368"</definedName>
    <definedName function="false" hidden="false" name="IQ_TR_TARGET_SEC_TYPE" vbProcedure="false">"c2369"</definedName>
    <definedName function="false" hidden="false" name="IQ_TR_TARGET_SPD" vbProcedure="false">"c2313"</definedName>
    <definedName function="false" hidden="false" name="IQ_TR_TARGET_SPD_PCT" vbProcedure="false">"c2314"</definedName>
    <definedName function="false" hidden="false" name="IQ_TR_TARGET_STOCKPREMIUM_1D" vbProcedure="false">"c2336"</definedName>
    <definedName function="false" hidden="false" name="IQ_TR_TARGET_STOCKPREMIUM_1M" vbProcedure="false">"c2337"</definedName>
    <definedName function="false" hidden="false" name="IQ_TR_TARGET_STOCKPREMIUM_1W" vbProcedure="false">"c2338"</definedName>
    <definedName function="false" hidden="false" name="IQ_TR_TARGET_STOCKYEARHIGH_1D" vbProcedure="false">"c2339"</definedName>
    <definedName function="false" hidden="false" name="IQ_TR_TARGET_STOCKYEARLOW_1D" vbProcedure="false">"c2340"</definedName>
    <definedName function="false" hidden="false" name="IQ_TR_TARGET_TOTAL_ASSETS" vbProcedure="false">"c2325"</definedName>
    <definedName function="false" hidden="false" name="IQ_TR_TARGET_TOTAL_COMMON_EQ" vbProcedure="false">"c2421"</definedName>
    <definedName function="false" hidden="false" name="IQ_TR_TARGET_TOTAL_DEBT" vbProcedure="false">"c2330"</definedName>
    <definedName function="false" hidden="false" name="IQ_TR_TARGET_TOTAL_PREF" vbProcedure="false">"c2329"</definedName>
    <definedName function="false" hidden="false" name="IQ_TR_TARGET_TOTAL_REV" vbProcedure="false">"c2335"</definedName>
    <definedName function="false" hidden="false" name="IQ_TR_TERM_FEE" vbProcedure="false">"c2298"</definedName>
    <definedName function="false" hidden="false" name="IQ_TR_TERM_FEE_PCT" vbProcedure="false">"c2297"</definedName>
    <definedName function="false" hidden="false" name="IQ_TR_TODATE" vbProcedure="false">"c3036"</definedName>
    <definedName function="false" hidden="false" name="IQ_TR_TODATE_MONETARY_VALUE" vbProcedure="false">"c2418"</definedName>
    <definedName function="false" hidden="false" name="IQ_TR_TODATE_NUMBER_SHARES" vbProcedure="false">"c2420"</definedName>
    <definedName function="false" hidden="false" name="IQ_TR_TODATE_PCT_SHARES" vbProcedure="false">"c2419"</definedName>
    <definedName function="false" hidden="false" name="IQ_TR_TOTALVALUE" vbProcedure="false">"c2400"</definedName>
    <definedName function="false" hidden="false" name="IQ_TR_TOTAL_ACCT_FEES" vbProcedure="false">"c2273"</definedName>
    <definedName function="false" hidden="false" name="IQ_TR_TOTAL_CASH" vbProcedure="false">"c2315"</definedName>
    <definedName function="false" hidden="false" name="IQ_TR_TOTAL_CONSID_SH" vbProcedure="false">"c2316"</definedName>
    <definedName function="false" hidden="false" name="IQ_TR_TOTAL_DEBT" vbProcedure="false">"c2317"</definedName>
    <definedName function="false" hidden="false" name="IQ_TR_TOTAL_GROSS_TV" vbProcedure="false">"c2318"</definedName>
    <definedName function="false" hidden="false" name="IQ_TR_TOTAL_HYBRID" vbProcedure="false">"c2319"</definedName>
    <definedName function="false" hidden="false" name="IQ_TR_TOTAL_LEGAL_FEES" vbProcedure="false">"c2272"</definedName>
    <definedName function="false" hidden="false" name="IQ_TR_TOTAL_NET_TV" vbProcedure="false">"c2320"</definedName>
    <definedName function="false" hidden="false" name="IQ_TR_TOTAL_NEWMONEY" vbProcedure="false">"c2289"</definedName>
    <definedName function="false" hidden="false" name="IQ_TR_TOTAL_OPTIONS" vbProcedure="false">"c2322"</definedName>
    <definedName function="false" hidden="false" name="IQ_TR_TOTAL_OPTIONS_BUYER" vbProcedure="false">"c3026"</definedName>
    <definedName function="false" hidden="false" name="IQ_TR_TOTAL_PREFERRED" vbProcedure="false">"c2321"</definedName>
    <definedName function="false" hidden="false" name="IQ_TR_TOTAL_REG_AMT" vbProcedure="false">"c2261"</definedName>
    <definedName function="false" hidden="false" name="IQ_TR_TOTAL_STOCK" vbProcedure="false">"c2323"</definedName>
    <definedName function="false" hidden="false" name="IQ_TR_TOTAL_TAKEDOWNS" vbProcedure="false">"c2278"</definedName>
    <definedName function="false" hidden="false" name="IQ_TR_TOTAL_UW_COMP" vbProcedure="false">"c2280"</definedName>
    <definedName function="false" hidden="false" name="IQ_TR_TRANSACTION_TYPE" vbProcedure="false">"c2398"</definedName>
    <definedName function="false" hidden="false" name="IQ_TR_WITHDRAWN_DTE" vbProcedure="false">"c2266"</definedName>
    <definedName function="false" hidden="false" name="IQ_TWELVE_MONTHS_FIXED_AND_FLOATING_FDIC" vbProcedure="false">"c6420"</definedName>
    <definedName function="false" hidden="false" name="IQ_TWELVE_MONTHS_MORTGAGE_PASS_THROUGHS_FDIC" vbProcedure="false">"c6412"</definedName>
    <definedName function="false" hidden="false" name="IQ_UFCF_10YR_ANN_GROWTH" vbProcedure="false">"c1948"</definedName>
    <definedName function="false" hidden="false" name="IQ_UFCF_1YR_ANN_GROWTH" vbProcedure="false">"c1943"</definedName>
    <definedName function="false" hidden="false" name="IQ_UFCF_2YR_ANN_GROWTH" vbProcedure="false">"c1944"</definedName>
    <definedName function="false" hidden="false" name="IQ_UFCF_3YR_ANN_GROWTH" vbProcedure="false">"c1945"</definedName>
    <definedName function="false" hidden="false" name="IQ_UFCF_5YR_ANN_GROWTH" vbProcedure="false">"c1946"</definedName>
    <definedName function="false" hidden="false" name="IQ_UFCF_7YR_ANN_GROWTH" vbProcedure="false">"c1947"</definedName>
    <definedName function="false" hidden="false" name="IQ_UFCF_MARGIN" vbProcedure="false">"c1962"</definedName>
    <definedName function="false" hidden="false" name="IQ_ULT_PARENT" vbProcedure="false">"c3037"</definedName>
    <definedName function="false" hidden="false" name="IQ_ULT_PARENT_CIQID" vbProcedure="false">"c3039"</definedName>
    <definedName function="false" hidden="false" name="IQ_ULT_PARENT_TICKER" vbProcedure="false">"c3038"</definedName>
    <definedName function="false" hidden="false" name="IQ_UNAMORT_DISC" vbProcedure="false">"c2513"</definedName>
    <definedName function="false" hidden="false" name="IQ_UNAMORT_DISC_PCT" vbProcedure="false">"c2514"</definedName>
    <definedName function="false" hidden="false" name="IQ_UNAMORT_PREMIUM" vbProcedure="false">"c2511"</definedName>
    <definedName function="false" hidden="false" name="IQ_UNAMORT_PREMIUM_PCT" vbProcedure="false">"c2512"</definedName>
    <definedName function="false" hidden="false" name="IQ_UNDIVIDED_PROFITS_FDIC" vbProcedure="false">"c6352"</definedName>
    <definedName function="false" hidden="false" name="IQ_UNDRAWN_CP" vbProcedure="false">"c2518"</definedName>
    <definedName function="false" hidden="false" name="IQ_UNDRAWN_CREDIT" vbProcedure="false">"c3032"</definedName>
    <definedName function="false" hidden="false" name="IQ_UNDRAWN_RC" vbProcedure="false">"c2517"</definedName>
    <definedName function="false" hidden="false" name="IQ_UNDRAWN_TL" vbProcedure="false">"c2519"</definedName>
    <definedName function="false" hidden="false" name="IQ_UNEARNED_INCOME_FDIC" vbProcedure="false">"c6324"</definedName>
    <definedName function="false" hidden="false" name="IQ_UNEARNED_INCOME_FOREIGN_FDIC" vbProcedure="false">"c6385"</definedName>
    <definedName function="false" hidden="false" name="IQ_UNEARN_PREMIUM" vbProcedure="false">"c1321"</definedName>
    <definedName function="false" hidden="false" name="IQ_UNEARN_REV_CURRENT" vbProcedure="false">"c1322"</definedName>
    <definedName function="false" hidden="false" name="IQ_UNEARN_REV_CURRENT_BNK" vbProcedure="false">"c1323"</definedName>
    <definedName function="false" hidden="false" name="IQ_UNEARN_REV_CURRENT_BR" vbProcedure="false">"c1324"</definedName>
    <definedName function="false" hidden="false" name="IQ_UNEARN_REV_CURRENT_FIN" vbProcedure="false">"c1325"</definedName>
    <definedName function="false" hidden="false" name="IQ_UNEARN_REV_CURRENT_INS" vbProcedure="false">"c1326"</definedName>
    <definedName function="false" hidden="false" name="IQ_UNEARN_REV_CURRENT_REIT" vbProcedure="false">"c1327"</definedName>
    <definedName function="false" hidden="false" name="IQ_UNEARN_REV_CURRENT_UTI" vbProcedure="false">"c1328"</definedName>
    <definedName function="false" hidden="false" name="IQ_UNEARN_REV_LT" vbProcedure="false">"c1329"</definedName>
    <definedName function="false" hidden="false" name="IQ_UNLEVERED_FCF" vbProcedure="false">"c1908"</definedName>
    <definedName function="false" hidden="false" name="IQ_UNPAID_CLAIMS" vbProcedure="false">"c1330"</definedName>
    <definedName function="false" hidden="false" name="IQ_UNPROFITABLE_INSTITUTIONS_FDIC" vbProcedure="false">"c6722"</definedName>
    <definedName function="false" hidden="false" name="IQ_UNREALIZED_GAIN" vbProcedure="false">"c1619"</definedName>
    <definedName function="false" hidden="false" name="IQ_UNSECURED_DEBT" vbProcedure="false">"c2548"</definedName>
    <definedName function="false" hidden="false" name="IQ_UNSECURED_DEBT_PCT" vbProcedure="false">"c2549"</definedName>
    <definedName function="false" hidden="false" name="IQ_UNUSED_LOAN_COMMITMENTS_FDIC" vbProcedure="false">"c6368"</definedName>
    <definedName function="false" hidden="false" name="IQ_UNUSUAL_EXP" vbProcedure="false">"c1456"</definedName>
    <definedName function="false" hidden="false" name="IQ_US_BRANCHES_FOREIGN_BANKS_FDIC" vbProcedure="false">"c6390"</definedName>
    <definedName function="false" hidden="false" name="IQ_US_BRANCHES_FOREIGN_BANK_LOANS_FDIC" vbProcedure="false">"c6435"</definedName>
    <definedName function="false" hidden="false" name="IQ_US_GAAP" vbProcedure="false">"c1331"</definedName>
    <definedName function="false" hidden="false" name="IQ_US_GAAP_BASIC_EPS_EXCL" vbProcedure="false">"c2984"</definedName>
    <definedName function="false" hidden="false" name="IQ_US_GAAP_BASIC_EPS_INCL" vbProcedure="false">"c2982"</definedName>
    <definedName function="false" hidden="false" name="IQ_US_GAAP_BASIC_WEIGHT" vbProcedure="false">"c2980"</definedName>
    <definedName function="false" hidden="false" name="IQ_US_GAAP_CASH_FINAN" vbProcedure="false">"c2945"</definedName>
    <definedName function="false" hidden="false" name="IQ_US_GAAP_CASH_FINAN_ADJ" vbProcedure="false">"c2941"</definedName>
    <definedName function="false" hidden="false" name="IQ_US_GAAP_CASH_INVEST" vbProcedure="false">"c2944"</definedName>
    <definedName function="false" hidden="false" name="IQ_US_GAAP_CASH_INVEST_ADJ" vbProcedure="false">"c2940"</definedName>
    <definedName function="false" hidden="false" name="IQ_US_GAAP_CASH_OPER" vbProcedure="false">"c2943"</definedName>
    <definedName function="false" hidden="false" name="IQ_US_GAAP_CASH_OPER_ADJ" vbProcedure="false">"c2939"</definedName>
    <definedName function="false" hidden="false" name="IQ_US_GAAP_CA_ADJ" vbProcedure="false">"c2925"</definedName>
    <definedName function="false" hidden="false" name="IQ_US_GAAP_CL_ADJ" vbProcedure="false">"c2927"</definedName>
    <definedName function="false" hidden="false" name="IQ_US_GAAP_COST_REV_ADJ" vbProcedure="false">"c2951"</definedName>
    <definedName function="false" hidden="false" name="IQ_US_GAAP_DILUT_EPS_EXCL" vbProcedure="false">"c2985"</definedName>
    <definedName function="false" hidden="false" name="IQ_US_GAAP_DILUT_EPS_INCL" vbProcedure="false">"c2983"</definedName>
    <definedName function="false" hidden="false" name="IQ_US_GAAP_DILUT_NI" vbProcedure="false">"c2979"</definedName>
    <definedName function="false" hidden="false" name="IQ_US_GAAP_DILUT_WEIGHT" vbProcedure="false">"c2981"</definedName>
    <definedName function="false" hidden="false" name="IQ_US_GAAP_DO_ADJ" vbProcedure="false">"c2959"</definedName>
    <definedName function="false" hidden="false" name="IQ_US_GAAP_EXTRA_ACC_ITEMS_ADJ" vbProcedure="false">"c2958"</definedName>
    <definedName function="false" hidden="false" name="IQ_US_GAAP_INC_TAX_ADJ" vbProcedure="false">"c2961"</definedName>
    <definedName function="false" hidden="false" name="IQ_US_GAAP_INTEREST_EXP_ADJ" vbProcedure="false">"c2957"</definedName>
    <definedName function="false" hidden="false" name="IQ_US_GAAP_LIAB_LT_ADJ" vbProcedure="false">"c2928"</definedName>
    <definedName function="false" hidden="false" name="IQ_US_GAAP_LIAB_TOTAL_LIAB" vbProcedure="false">"c2933"</definedName>
    <definedName function="false" hidden="false" name="IQ_US_GAAP_MINORITY_INTEREST_IS_ADJ" vbProcedure="false">"c2960"</definedName>
    <definedName function="false" hidden="false" name="IQ_US_GAAP_NCA_ADJ" vbProcedure="false">"c2926"</definedName>
    <definedName function="false" hidden="false" name="IQ_US_GAAP_NET_CHANGE" vbProcedure="false">"c2946"</definedName>
    <definedName function="false" hidden="false" name="IQ_US_GAAP_NET_CHANGE_ADJ" vbProcedure="false">"c2942"</definedName>
    <definedName function="false" hidden="false" name="IQ_US_GAAP_NI" vbProcedure="false">"c2976"</definedName>
    <definedName function="false" hidden="false" name="IQ_US_GAAP_NI_ADJ" vbProcedure="false">"c2963"</definedName>
    <definedName function="false" hidden="false" name="IQ_US_GAAP_NI_AVAIL_INCL" vbProcedure="false">"c2978"</definedName>
    <definedName function="false" hidden="false" name="IQ_US_GAAP_OTHER_ADJ_ADJ" vbProcedure="false">"c2962"</definedName>
    <definedName function="false" hidden="false" name="IQ_US_GAAP_OTHER_NON_OPER_ADJ" vbProcedure="false">"c2955"</definedName>
    <definedName function="false" hidden="false" name="IQ_US_GAAP_OTHER_OPER_ADJ" vbProcedure="false">"c2954"</definedName>
    <definedName function="false" hidden="false" name="IQ_US_GAAP_RD_ADJ" vbProcedure="false">"c2953"</definedName>
    <definedName function="false" hidden="false" name="IQ_US_GAAP_SGA_ADJ" vbProcedure="false">"c2952"</definedName>
    <definedName function="false" hidden="false" name="IQ_US_GAAP_TOTAL_ASSETS" vbProcedure="false">"c2931"</definedName>
    <definedName function="false" hidden="false" name="IQ_US_GAAP_TOTAL_EQUITY" vbProcedure="false">"c2934"</definedName>
    <definedName function="false" hidden="false" name="IQ_US_GAAP_TOTAL_EQUITY_ADJ" vbProcedure="false">"c2929"</definedName>
    <definedName function="false" hidden="false" name="IQ_US_GAAP_TOTAL_REV_ADJ" vbProcedure="false">"c2950"</definedName>
    <definedName function="false" hidden="false" name="IQ_US_GAAP_TOTAL_UNUSUAL_ADJ" vbProcedure="false">"c2956"</definedName>
    <definedName function="false" hidden="false" name="IQ_US_GOV_AGENCIES_FDIC" vbProcedure="false">"c6395"</definedName>
    <definedName function="false" hidden="false" name="IQ_US_GOV_DEPOSITS_FDIC" vbProcedure="false">"c6483"</definedName>
    <definedName function="false" hidden="false" name="IQ_US_GOV_ENTERPRISES_FDIC" vbProcedure="false">"c6396"</definedName>
    <definedName function="false" hidden="false" name="IQ_US_GOV_NONCURRENT_LOANS_TOTAL_NONCURRENT_FDIC" vbProcedure="false">"c6779"</definedName>
    <definedName function="false" hidden="false" name="IQ_US_GOV_NONTRANSACTION_ACCOUNTS_FDIC" vbProcedure="false">"c6546"</definedName>
    <definedName function="false" hidden="false" name="IQ_US_GOV_OBLIGATIONS_FDIC" vbProcedure="false">"c6299"</definedName>
    <definedName function="false" hidden="false" name="IQ_US_GOV_SECURITIES_FDIC" vbProcedure="false">"c6297"</definedName>
    <definedName function="false" hidden="false" name="IQ_US_GOV_TOTAL_DEPOSITS_FDIC" vbProcedure="false">"c6472"</definedName>
    <definedName function="false" hidden="false" name="IQ_US_GOV_TRANSACTION_ACCOUNTS_FDIC" vbProcedure="false">"c6538"</definedName>
    <definedName function="false" hidden="false" name="IQ_US_TREASURY_SECURITIES_FDIC" vbProcedure="false">"c6298"</definedName>
    <definedName function="false" hidden="false" name="IQ_UTIL_PPE_NET" vbProcedure="false">"c1620"</definedName>
    <definedName function="false" hidden="false" name="IQ_UTIL_REV" vbProcedure="false">"c2091"</definedName>
    <definedName function="false" hidden="false" name="IQ_UV_PENSION_LIAB" vbProcedure="false">"c1332"</definedName>
    <definedName function="false" hidden="false" name="IQ_VALUATION_ALLOWANCES_FDIC" vbProcedure="false">"c6400"</definedName>
    <definedName function="false" hidden="false" name="IQ_VALUE_TRADED_LAST_3MTH" vbProcedure="false">"c1530"</definedName>
    <definedName function="false" hidden="false" name="IQ_VALUE_TRADED_LAST_6MTH" vbProcedure="false">"c1531"</definedName>
    <definedName function="false" hidden="false" name="IQ_VALUE_TRADED_LAST_MTH" vbProcedure="false">"c1529"</definedName>
    <definedName function="false" hidden="false" name="IQ_VALUE_TRADED_LAST_WK" vbProcedure="false">"c1528"</definedName>
    <definedName function="false" hidden="false" name="IQ_VALUE_TRADED_LAST_YR" vbProcedure="false">"c1532"</definedName>
    <definedName function="false" hidden="false" name="IQ_VC_REVENUE_FDIC" vbProcedure="false">"c6667"</definedName>
    <definedName function="false" hidden="false" name="IQ_VOLATILE_LIABILITIES_FDIC" vbProcedure="false">"c6364"</definedName>
    <definedName function="false" hidden="false" name="IQ_VOLUME" vbProcedure="false">"c1333"</definedName>
    <definedName function="false" hidden="false" name="IQ_VOL_LAST_3MTH" vbProcedure="false">"c1525"</definedName>
    <definedName function="false" hidden="false" name="IQ_VOL_LAST_6MTH" vbProcedure="false">"c1526"</definedName>
    <definedName function="false" hidden="false" name="IQ_VOL_LAST_MTH" vbProcedure="false">"c1524"</definedName>
    <definedName function="false" hidden="false" name="IQ_VOL_LAST_WK" vbProcedure="false">"c1523"</definedName>
    <definedName function="false" hidden="false" name="IQ_VOL_LAST_YR" vbProcedure="false">"c1527"</definedName>
    <definedName function="false" hidden="false" name="IQ_WARRANTS_BEG_OS" vbProcedure="false">"c2698"</definedName>
    <definedName function="false" hidden="false" name="IQ_WARRANTS_CANCELLED" vbProcedure="false">"c2701"</definedName>
    <definedName function="false" hidden="false" name="IQ_WARRANTS_END_OS" vbProcedure="false">"c2702"</definedName>
    <definedName function="false" hidden="false" name="IQ_WARRANTS_EXERCISED" vbProcedure="false">"c2700"</definedName>
    <definedName function="false" hidden="false" name="IQ_WARRANTS_ISSUED" vbProcedure="false">"c2699"</definedName>
    <definedName function="false" hidden="false" name="IQ_WARRANTS_STRIKE_PRICE_ISSUED" vbProcedure="false">"c2704"</definedName>
    <definedName function="false" hidden="false" name="IQ_WARRANTS_STRIKE_PRICE_OS" vbProcedure="false">"c2703"</definedName>
    <definedName function="false" hidden="false" name="IQ_WEEK" vbProcedure="false">50000</definedName>
    <definedName function="false" hidden="false" name="IQ_WEIGHTED_AVG_PRICE" vbProcedure="false">"c1334"</definedName>
    <definedName function="false" hidden="false" name="IQ_WIP_INV" vbProcedure="false">"c1335"</definedName>
    <definedName function="false" hidden="false" name="IQ_WORKING_CAP" vbProcedure="false">"c3494"</definedName>
    <definedName function="false" hidden="false" name="IQ_WORKMEN_WRITTEN" vbProcedure="false">"c1336"</definedName>
    <definedName function="false" hidden="false" name="IQ_WRITTEN_OPTION_CONTRACTS_FDIC" vbProcedure="false">"c6509"</definedName>
    <definedName function="false" hidden="false" name="IQ_WRITTEN_OPTION_CONTRACTS_FX_RISK_FDIC" vbProcedure="false">"c6514"</definedName>
    <definedName function="false" hidden="false" name="IQ_WRITTEN_OPTION_CONTRACTS_NON_FX_IR_FDIC" vbProcedure="false">"c6519"</definedName>
    <definedName function="false" hidden="false" name="IQ_XDIV_DATE" vbProcedure="false">"c2203"</definedName>
    <definedName function="false" hidden="false" name="IQ_YEARHIGH" vbProcedure="false">"c1337"</definedName>
    <definedName function="false" hidden="false" name="IQ_YEARHIGH_DATE" vbProcedure="false">"c2250"</definedName>
    <definedName function="false" hidden="false" name="IQ_YEARLOW" vbProcedure="false">"c1338"</definedName>
    <definedName function="false" hidden="false" name="IQ_YEARLOW_DATE" vbProcedure="false">"c2251"</definedName>
    <definedName function="false" hidden="false" name="IQ_YTD" vbProcedure="false">3000</definedName>
    <definedName function="false" hidden="false" name="IQ_YTDMONTH" vbProcedure="false">130000</definedName>
    <definedName function="false" hidden="false" name="IQ_YTW" vbProcedure="false">"c2163"</definedName>
    <definedName function="false" hidden="false" name="IQ_YTW_DATE" vbProcedure="false">"c2164"</definedName>
    <definedName function="false" hidden="false" name="IQ_YTW_DATE_TYPE" vbProcedure="false">"c2165"</definedName>
    <definedName function="false" hidden="false" name="IQ_Z_SCORE" vbProcedure="false">"c1339"</definedName>
    <definedName function="false" hidden="false" name="IsColHidden" vbProcedure="false">FALSE()</definedName>
    <definedName function="false" hidden="false" name="IsLTMColHidden" vbProcedure="false">FALSE()</definedName>
    <definedName function="false" hidden="false" name="j" vbProcedure="false">{#N/A,#N/A,FALSE,"Valuation Assumptions";#N/A,#N/A,FALSE,"Summary";#N/A,#N/A,FALSE,"DCF";#N/A,#N/A,FALSE,"Valuation";#N/A,#N/A,FALSE,"WACC";#N/A,#N/A,FALSE,"UBVH";#N/A,#N/A,FALSE,"Free Cash Flow"}</definedName>
    <definedName function="false" hidden="false" name="k" vbProcedure="false">{#N/A,#N/A,FALSE,"INPUTS";#N/A,#N/A,FALSE,"PROFORMA BSHEET";#N/A,#N/A,FALSE,"COMBINED";#N/A,#N/A,FALSE,"ACQUIROR";#N/A,#N/A,FALSE,"TARGET 1";#N/A,#N/A,FALSE,"TARGET 2";#N/A,#N/A,FALSE,"HIGH YIELD";#N/A,#N/A,FALSE,"OVERFUND"}</definedName>
    <definedName function="false" hidden="false" name="K115부품공급계획" vbProcedure="false">{#N/A,#N/A,TRUE,"일정"}</definedName>
    <definedName function="false" hidden="false" name="K115부품공급일정표" vbProcedure="false">{#N/A,#N/A,FALSE,"자금소요예측기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function="false" hidden="false" name="key" vbProcedure="false">#REF!</definedName>
    <definedName function="false" hidden="false" name="KKK" vbProcedure="false">{#N/A,#N/A,FALSE,"자금소요예측기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function="false" hidden="false" name="komatsu" vbProcedure="false">{#N/A,#N/A,FALSE,"pl";#N/A,#N/A,FALSE,"bs";#N/A,#N/A,FALSE,"fundflow"}</definedName>
    <definedName function="false" hidden="false" name="Kubota" vbProcedure="false">{#N/A,#N/A,FALSE,"A"}</definedName>
    <definedName function="false" hidden="false" name="l" vbProcedure="false">{"income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function="false" hidden="false" name="LAbor2" vbProcedure="false">{"BALANCE SHEET",#N/A,FALSE,"Balance Sheet";"INCOME STATEMENT",#N/A,FALSE,"Income Statement";"STMT OF CASH FLOWS",#N/A,FALSE,"Cash Flows Indirect";"PARTNERS CAPITAL STMT",#N/A,FALSE,"Partners Capital"}</definedName>
    <definedName function="false" hidden="false" name="LIB_POINT" vbProcedure="false">Results_Lib!$F$15</definedName>
    <definedName function="false" hidden="false" name="LIB_REF" vbProcedure="false">Results_Lib!$D$171</definedName>
    <definedName function="false" hidden="false" name="limcount" vbProcedure="false">3</definedName>
    <definedName function="false" hidden="false" name="LL" vbProcedure="false">{#N/A,#N/A,FALSE,"자금소요예측기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function="false" hidden="false" name="MASTER" vbProcedure="false">{#N/A,#N/A,TRUE,"일정"}</definedName>
    <definedName function="false" hidden="false" name="MMMMMMMMMMMMMMMM" vbProcedure="false">{#N/A,#N/A,FALSE,"자금소요예측기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function="false" hidden="false" name="Mosaic" vbProcedure="false">{"FCST_byMonth",#N/A,FALSE,"Legal Entity Inc Stmt";"FCST_Report",#N/A,FALSE,"Legal Entity Inc Stmt";"FCST_byMonth",#N/A,FALSE,"Lyon_Corp Inc Stmt";"FCST_byMonth",#N/A,FALSE,"Fabrics Total Inc Stmt";"FCST_Report",#N/A,FALSE,"Fabrics Total Inc Stmt";"FCST_byMonth",#N/A,FALSE,"Architectural";"FCST_Report",#N/A,FALSE,"Architectural";"FCST_byMonth",#N/A,FALSE,"Reinforcement for Composites";"FCST_Report",#N/A,FALSE,"Reinforcement for Composites";"FCST_byMonth",#N/A,FALSE,"Electrical";"FCST_Report",#N/A,FALSE,"Electrical";"FCST_byMonth",#N/A,FALSE,"Ballistics";"FCST_Report",#N/A,FALSE,"Ballistics";"FCST_byMonth",#N/A,FALSE,"Protection";"FCST_Report",#N/A,FALSE,"Protection";"FCST_byMonth",#N/A,FALSE,"General Industrial";"FCST_Report",#N/A,FALSE,"General Industrial";"FCST_byMonth",#N/A,FALSE,"Total Prepreg Inc Stmt";"FCST_Report",#N/A,FALSE,"Total Prepreg Inc Stmt"}</definedName>
    <definedName function="false" hidden="false" name="newname1" vbProcedure="false">{"Has Gets","$10, All Stock, Purchase",FALSE,"Has Gets";"Has Gets","$10, All Stock, Pooling",FALSE,"Has Gets";"Has Gets","$12, All Stock, Purchase",FALSE,"Has Gets";"Has Gets","$12, All Stock, Pooling",FALSE,"Has Gets";"Has Gets","$14, All Stock, Purchase",FALSE,"Has Gets";"Has Gets","$14, All Stock, Pooling",FALSE,"Has Gets"}</definedName>
    <definedName function="false" hidden="false" name="o" vbProcedure="false">{"vi1",#N/A,FALSE,"Financial Statements";"vi2",#N/A,FALSE,"Financial Statements";#N/A,#N/A,FALSE,"DCF"}</definedName>
    <definedName function="false" hidden="false" name="p" vbProcedure="false">{#N/A,#N/A,FALSE,"Valuation Assumptions";#N/A,#N/A,FALSE,"Summary";#N/A,#N/A,FALSE,"DCF";#N/A,#N/A,FALSE,"Valuation";#N/A,#N/A,FALSE,"WACC";#N/A,#N/A,FALSE,"UBVH";#N/A,#N/A,FALSE,"Free Cash Flow"}</definedName>
    <definedName function="false" hidden="false" name="pool" vbProcedure="false">{#N/A,#N/A,FALSE,"pl";#N/A,#N/A,FALSE,"bs";#N/A,#N/A,FALSE,"fundflow"}</definedName>
    <definedName function="false" hidden="false" name="ppp" vbProcedure="false">{#N/A,#N/A,FALSE,"Capacity"}</definedName>
    <definedName function="false" hidden="false" name="Print_Area_MI" vbProcedure="false">T5_YARD_Estimate!$B$1:$H$27</definedName>
    <definedName function="false" hidden="false" name="profiles" vbProcedure="false">{"income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function="false" hidden="false" name="profiles_2" vbProcedure="false">{"income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function="false" hidden="false" name="PUB_FileID" vbProcedure="false">"L10004026.xls"</definedName>
    <definedName function="false" hidden="false" name="PUB_UserID" vbProcedure="false">"MAYERX"</definedName>
    <definedName function="false" hidden="false" name="q" vbProcedure="false">{#N/A,#N/A,FALSE,"ACQ_GRAPHS";#N/A,#N/A,FALSE,"T_1 GRAPHS";#N/A,#N/A,FALSE,"T_2 GRAPHS";#N/A,#N/A,FALSE,"COMB_GRAPHS"}</definedName>
    <definedName function="false" hidden="false" name="QALY" vbProcedure="false">[3]2007VSL!$C$11</definedName>
    <definedName function="false" hidden="false" name="qqq" vbProcedure="false">{#N/A,#N/A,FALSE,"Capacity"}</definedName>
    <definedName function="false" hidden="false" name="redo" vbProcedure="false">{#N/A,#N/A,FALSE,"ACQ_GRAPHS";#N/A,#N/A,FALSE,"T_1 GRAPHS";#N/A,#N/A,FALSE,"T_2 GRAPHS";#N/A,#N/A,FALSE,"COMB_GRAPHS"}</definedName>
    <definedName function="false" hidden="false" name="redo2" vbProcedure="false">{#N/A,#N/A,FALSE,"ACQ_GRAPHS";#N/A,#N/A,FALSE,"T_1 GRAPHS";#N/A,#N/A,FALSE,"T_2 GRAPHS";#N/A,#N/A,FALSE,"COMB_GRAPHS"}</definedName>
    <definedName function="false" hidden="false" name="rrr" vbProcedure="false">{#N/A,#N/A,FALSE,"Revenue (Annual)";"Revenue _ First 5 years Quarterly",#N/A,FALSE,"Revenue (Qtr)"}</definedName>
    <definedName function="false" hidden="false" name="sandvik2" vbProcedure="false">{#N/A,#N/A,FALSE,"A"}</definedName>
    <definedName function="false" hidden="false" name="SAPBEXrevision" vbProcedure="false">1</definedName>
    <definedName function="false" hidden="false" name="SAPBEXsysID" vbProcedure="false">"BP1"</definedName>
    <definedName function="false" hidden="false" name="SAPBEXwbID" vbProcedure="false">"3XQ1AF9UZCMMKAA4EDQLDRRBA"</definedName>
    <definedName function="false" hidden="false" name="SCENARIO_COUNT" vbProcedure="false">InpC!$G$10</definedName>
    <definedName function="false" hidden="false" name="SCENARIO_REF" vbProcedure="false">Results_Lib!$F$14</definedName>
    <definedName function="false" hidden="false" name="sencount" vbProcedure="false">1</definedName>
    <definedName function="false" hidden="false" name="SPX" vbProcedure="false">{#N/A,#N/A,FALSE,"A"}</definedName>
    <definedName function="false" hidden="false" name="SSSEE" vbProcedure="false">{#N/A,#N/A,FALSE,"자금소요예측기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function="false" hidden="false" name="t" vbProcedure="false">{#N/A,#N/A,FALSE,"INPUTS";#N/A,#N/A,FALSE,"PROFORMA BSHEET";#N/A,#N/A,FALSE,"COMBINED";#N/A,#N/A,FALSE,"ACQUIROR";#N/A,#N/A,FALSE,"TARGET 1";#N/A,#N/A,FALSE,"TARGET 2";#N/A,#N/A,FALSE,"HIGH YIELD";#N/A,#N/A,FALSE,"OVERFUND"}</definedName>
    <definedName function="false" hidden="false" name="telqvist" vbProcedure="false">{#N/A,#N/A,FALSE,"pl";#N/A,#N/A,FALSE,"bs";#N/A,#N/A,FALSE,"fundflow"}</definedName>
    <definedName function="false" hidden="false" name="Tersado" vbProcedure="false">[1]ici!#ref!</definedName>
    <definedName function="false" hidden="false" name="test2" vbProcedure="false">{"BalSht_byMonthPlan",#N/A,FALSE,"Legal Entity Bal Sht";"BalSht_byMonthPlan",#N/A,FALSE,"Lyon_Corp Bal Sht";"BalSht_byMonthPlan",#N/A,FALSE,"Fabrics Bal Sht";"BalSht_byMonthPlan",#N/A,FALSE,"Prepreg Bal Sht";"AR_byMonthPlan",#N/A,FALSE,"Legal Entity AR";"AR_byMonthPlan",#N/A,FALSE,"Fabrics AR";"AR_byMonthPlan",#N/A,FALSE,"Prepreg AR";"PPE_byMonthPlan",#N/A,FALSE,"Legal Entity PP&amp;E";"PPE_byMonthPlan",#N/A,FALSE,"Fabrics PP&amp;E";"PPE_byMonthPlan",#N/A,FALSE,"Prepreg PP&amp;E";"INV_byMonthPlan",#N/A,FALSE,"Legal Entity Inventory";"INV_byMonthPlan",#N/A,FALSE,"Fabrics Inventory";"INV_byMonthPlan",#N/A,FALSE,"Prepreg Inventory";"WC_byMonthPlan",#N/A,FALSE,"Legal Entity WC Reserves";"WC_byMonthPlan",#N/A,FALSE,"Fabrics WC Reserves";"WC_byMonthPlan",#N/A,FALSE,"Prepreg WC Reserves";"RESTR_byMonthPlan",#N/A,FALSE,"Restr. Detail";"DEBT_byMonthPlan",#N/A,FALSE,"Debt";"CF_byMonthPlan",#N/A,FALSE,"Legal Entity Cashflow";"CF_byMonthPlan",#N/A,FALSE,"Lyon_Corp Cashflow";"CF_byMonthPlan",#N/A,FALSE,"Fabrics Cashflow";"CF_byMonthPlan",#N/A,FALSE,"Prepreg Cashflow";"IS_byMonthPlan",#N/A,FALSE,"Legal Entity Inc Stmt";"IS_byMonthPlan",#N/A,FALSE,"Lyon_Corp Inc Stmt";"IS_byMonthPlan",#N/A,FALSE,"Fabrics Total Inc Stmt";"IS_byMonthPlan",#N/A,FALSE,"Architectural";"IS_byMonthPlan",#N/A,FALSE,"Reinforcement for Composites";"IS_byMonthPlan",#N/A,FALSE,"Electrical";"IS_byMonthPlan",#N/A,FALSE,"Ballistics";"IS_byMonthPlan",#N/A,FALSE,"Protection";"IS_byMonthPlan",#N/A,FALSE,"General Industrial";"IS_byMonthPlan",#N/A,FALSE,"Total Prepreg Inc Stmt";"hdcount_plan",#N/A,FALSE,"Headcount"}</definedName>
    <definedName function="false" hidden="false" name="test3" vbProcedure="false">{"FCST_byMonth",#N/A,FALSE,"Legal Entity Inc Stmt";"FCST_Report",#N/A,FALSE,"Legal Entity Inc Stmt";"FCST_byMonth",#N/A,FALSE,"Lyon_Corp Inc Stmt";"FCST_byMonth",#N/A,FALSE,"Fabrics Total Inc Stmt";"FCST_Report",#N/A,FALSE,"Fabrics Total Inc Stmt";"FCST_byMonth",#N/A,FALSE,"Architectural";"FCST_Report",#N/A,FALSE,"Architectural";"FCST_byMonth",#N/A,FALSE,"Reinforcement for Composites";"FCST_Report",#N/A,FALSE,"Reinforcement for Composites";"FCST_byMonth",#N/A,FALSE,"Electrical";"FCST_Report",#N/A,FALSE,"Electrical";"FCST_byMonth",#N/A,FALSE,"Ballistics";"FCST_Report",#N/A,FALSE,"Ballistics";"FCST_byMonth",#N/A,FALSE,"Protection";"FCST_Report",#N/A,FALSE,"Protection";"FCST_byMonth",#N/A,FALSE,"General Industrial";"FCST_Report",#N/A,FALSE,"General Industrial";"FCST_byMonth",#N/A,FALSE,"Total Prepreg Inc Stmt";"FCST_Report",#N/A,FALSE,"Total Prepreg Inc Stmt"}</definedName>
    <definedName function="false" hidden="false" name="trmp" vbProcedure="false">{#N/A,#N/A,FALSE,"A"}</definedName>
    <definedName function="false" hidden="false" name="u" vbProcedure="false">{#N/A,#N/A,FALSE,"INPUTS";#N/A,#N/A,FALSE,"PROFORMA BSHEET";#N/A,#N/A,FALSE,"COMBINED";#N/A,#N/A,FALSE,"HIGH YIELD";#N/A,#N/A,FALSE,"COMB_GRAPHS"}</definedName>
    <definedName function="false" hidden="false" name="UNI_FILT_OFFSPEC" vbProcedure="false">2</definedName>
    <definedName function="false" hidden="false" name="UNI_FILT_ONSPEC" vbProcedure="false">1</definedName>
    <definedName function="false" hidden="false" name="UNI_NOTHING" vbProcedure="false">0</definedName>
    <definedName function="false" hidden="false" name="UNI_PRES_FILTER" vbProcedure="false">1</definedName>
    <definedName function="false" hidden="false" name="UNI_PRES_HEADINGS" vbProcedure="false">16</definedName>
    <definedName function="false" hidden="false" name="UNI_PRES_INVERT" vbProcedure="false">2</definedName>
    <definedName function="false" hidden="false" name="UNI_PRES_MATRIX" vbProcedure="false">4</definedName>
    <definedName function="false" hidden="false" name="UNI_PRES_MERGED" vbProcedure="false">8</definedName>
    <definedName function="false" hidden="false" name="UNI_PRES_OUTLIERS" vbProcedure="false">32</definedName>
    <definedName function="false" hidden="false" name="UNI_RET_ATTRIB" vbProcedure="false">64</definedName>
    <definedName function="false" hidden="false" name="UNI_RET_CONF" vbProcedure="false">32</definedName>
    <definedName function="false" hidden="false" name="UNI_RET_DESC" vbProcedure="false">4</definedName>
    <definedName function="false" hidden="false" name="UNI_RET_EQUIP" vbProcedure="false">1</definedName>
    <definedName function="false" hidden="false" name="UNI_RET_OFFSPEC" vbProcedure="false">512</definedName>
    <definedName function="false" hidden="false" name="UNI_RET_ONSPEC" vbProcedure="false">256</definedName>
    <definedName function="false" hidden="false" name="UNI_RET_PROP" vbProcedure="false">32</definedName>
    <definedName function="false" hidden="false" name="UNI_RET_PROPDESC" vbProcedure="false">64</definedName>
    <definedName function="false" hidden="false" name="UNI_RET_SMPLPNT" vbProcedure="false">4</definedName>
    <definedName function="false" hidden="false" name="UNI_RET_SPECMAX" vbProcedure="false">2048</definedName>
    <definedName function="false" hidden="false" name="UNI_RET_SPECMIN" vbProcedure="false">1024</definedName>
    <definedName function="false" hidden="false" name="UNI_RET_TAG" vbProcedure="false">1</definedName>
    <definedName function="false" hidden="false" name="UNI_RET_TESTTIME" vbProcedure="false">128</definedName>
    <definedName function="false" hidden="false" name="UNI_RET_TIME" vbProcedure="false">8</definedName>
    <definedName function="false" hidden="false" name="UNI_RET_UNIT" vbProcedure="false">2</definedName>
    <definedName function="false" hidden="false" name="UNI_RET_VALUE" vbProcedure="false">16</definedName>
    <definedName function="false" hidden="false" name="v" vbProcedure="false">{#N/A,#N/A,FALSE,"ACQ_GRAPHS";#N/A,#N/A,FALSE,"T_1 GRAPHS";#N/A,#N/A,FALSE,"T_2 GRAPHS";#N/A,#N/A,FALSE,"COMB_GRAPHS"}</definedName>
    <definedName function="false" hidden="false" name="Volvo" vbProcedure="false">{#N/A,#N/A,FALSE,"A"}</definedName>
    <definedName function="false" hidden="false" name="Volvo2" vbProcedure="false">{#N/A,#N/A,FALSE,"A"}</definedName>
    <definedName function="false" hidden="false" name="vv" vbProcedure="false">{"vi1",#N/A,FALSE,"Financial Statements";"vi2",#N/A,FALSE,"Financial Statements";#N/A,#N/A,FALSE,"DCF"}</definedName>
    <definedName function="false" hidden="false" name="w" vbProcedure="false">{#N/A,#N/A,FALSE,"ACQ_GRAPHS";#N/A,#N/A,FALSE,"T_1 GRAPHS";#N/A,#N/A,FALSE,"T_2 GRAPHS";#N/A,#N/A,FALSE,"COMB_GRAPHS"}</definedName>
    <definedName function="false" hidden="false" name="Westlake" vbProcedure="false">{#N/A,#N/A,FALSE,"A"}</definedName>
    <definedName function="false" hidden="false" name="woodflow" vbProcedure="false">{#N/A,#N/A,FALSE,"Variables";#N/A,#N/A,FALSE,"NPV Cashflows NZ$";#N/A,#N/A,FALSE,"Cashflows NZ$"}</definedName>
    <definedName function="false" hidden="false" name="wrn.Accounts." vbProcedure="false">{"turnover",#N/A,FALSE;"profits",#N/A,FALSE;"cash",#N/A,FALSE}</definedName>
    <definedName function="false" hidden="false" name="wrn.ALL." vbProcedure="false">{#N/A,#N/A,FALSE,"INPUTS";#N/A,#N/A,FALSE,"PROFORMA BSHEET";#N/A,#N/A,FALSE,"COMBINED";#N/A,#N/A,FALSE,"ACQUIROR";#N/A,#N/A,FALSE,"TARGET 1";#N/A,#N/A,FALSE,"TARGET 2";#N/A,#N/A,FALSE,"HIGH YIELD";#N/A,#N/A,FALSE,"OVERFUND"}</definedName>
    <definedName function="false" hidden="false" name="wrn.All._.Pages." vbProcedure="false">{"income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function="false" hidden="false" name="wrn.All._.Pages._London" vbProcedure="false">{"income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function="false" hidden="false" name="wrn.All._.Pages_comb" vbProcedure="false">{"income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function="false" hidden="false" name="wrn.ALL._.STATEMENTS." vbProcedure="false">{"BALANCE SHEET",#N/A,FALSE,"Balance Sheet";"INCOME STATEMENT",#N/A,FALSE,"Income Statement";"STMT OF CASH FLOWS",#N/A,FALSE,"Cash Flows Indirect";"PARTNERS CAPITAL STMT",#N/A,FALSE,"Partners Capital"}</definedName>
    <definedName function="false" hidden="false" name="wrn.All._.Stock_10_12_14." vbProcedure="false">{"Has Gets","$10, All Stock, Purchase",FALSE,"Has Gets";"Has Gets","$10, All Stock, Pooling",FALSE,"Has Gets";"Has Gets","$12, All Stock, Purchase",FALSE,"Has Gets";"Has Gets","$12, All Stock, Pooling",FALSE,"Has Gets";"Has Gets","$14, All Stock, Purchase",FALSE,"Has Gets";"Has Gets","$14, All Stock, Pooling",FALSE,"Has Gets"}</definedName>
    <definedName function="false" hidden="false" name="wrn.All._Pages._comb" vbProcedure="false">{"income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function="false" hidden="false" name="wrn.Alloutput." vbProcedure="false">{#N/A,#N/A,TRUE,"Deal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function="false" hidden="false" name="wrn.BALANCE._.SHEET." vbProcedure="false">{"BALANCE SHEET",#N/A,FALSE,"Balance Sheet"}</definedName>
    <definedName function="false" hidden="false" name="wrn.Capacity." vbProcedure="false">{#N/A,#N/A,FALSE,"Capacity"}</definedName>
    <definedName function="false" hidden="false" name="wrn.CAPEX." vbProcedure="false">{"capex_annual",#N/A,TRUE,"CAPEX";"capex_monthly",#N/A,TRUE,"CAPEX"}</definedName>
    <definedName function="false" hidden="false" name="wrn.Cashflow._.Summary." vbProcedure="false">{#N/A,#N/A,FALSE,"Cashflow"}</definedName>
    <definedName function="false" hidden="false" name="wrn.CGIC._.PLICO._.Statutory._.Results." vbProcedure="false">{#N/A,#N/A,FALSE,"TEMPLATE";#N/A,#N/A,FALSE,"CG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function="false" hidden="false" name="wrn.CIS." vbProcedure="false">{"bsheet",#N/A,FALSE,"Present";"income",#N/A,FALSE,"Present";"ratios1",#N/A,FALSE,"Present";"expenses",#N/A,FALSE,"Present";"ratios2",#N/A,FALSE,"Present";"cashflow",#N/A,FALSE,"Present";"GAAP",#N/A,FALSE,"Present";"dividends",#N/A,FALSE,"Present";"invest1",#N/A,FALSE,"Present";"earned",#N/A,FALSE,"Present";"reserves1",#N/A,FALSE,"Present";"reserves2",#N/A,FALSE,"Present"}</definedName>
    <definedName function="false" hidden="false" name="wrn.COMBINED." vbProcedure="false">{#N/A,#N/A,FALSE,"INPUTS";#N/A,#N/A,FALSE,"PROFORMA BSHEET";#N/A,#N/A,FALSE,"COMBINED";#N/A,#N/A,FALSE,"HIGH YIELD";#N/A,#N/A,FALSE,"COMB_GRAPHS"}</definedName>
    <definedName function="false" hidden="false" name="wrn.DDD." vbProcedure="false">{#N/A,#N/A,FALSE,"자금소요예측기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function="false" hidden="false" name="wrn.EBITDA._.Print._.Range." vbProcedure="false">{"EBITDA Print Range",#N/A,FALSE,"EBITDA"}</definedName>
    <definedName function="false" hidden="false" name="wrn.Financial._.Summary._.NZ._.DOLLARS." vbProcedure="false">{#N/A,#N/A,FALSE,"Variables";#N/A,#N/A,FALSE,"NPV Cashflows NZ$";#N/A,#N/A,FALSE,"Cashflows NZ$"}</definedName>
    <definedName function="false" hidden="false" name="wrn.Financial._.Summary._.US._.Dollars." vbProcedure="false">{#N/A,#N/A,FALSE,"Variables";#N/A,#N/A,FALSE,"Cashflows";#N/A,#N/A,FALSE,"NPV Cashflow"}</definedName>
    <definedName function="false" hidden="false" name="wrn.Full._.Model._.Out._.Put." vbProcedure="false">{#N/A,#N/A,FALSE,"Variables";#N/A,#N/A,FALSE,"Woodflow 2";#N/A,#N/A,FALSE,"Log Prices";#N/A,#N/A,FALSE,"Revenues";#N/A,#N/A,FALSE,"Harvesting ";#N/A,#N/A,FALSE,"Forest Developement";#N/A,#N/A,FALSE,"Cashflows NZ$";#N/A,#N/A,FALSE,"NPV Cashflows NZ$"}</definedName>
    <definedName function="false" hidden="false" name="wrn.FY97SBP." vbProcedure="false">{#N/A,#N/A,FALSE,"FY97";#N/A,#N/A,FALSE,"FY98";#N/A,#N/A,FALSE,"FY99";#N/A,#N/A,FALSE,"FY00";#N/A,#N/A,FALSE,"FY01"}</definedName>
    <definedName function="false" hidden="false" name="wrn.GRAPHS." vbProcedure="false">{#N/A,#N/A,FALSE,"ACQ_GRAPHS";#N/A,#N/A,FALSE,"T_1 GRAPHS";#N/A,#N/A,FALSE,"T_2 GRAPHS";#N/A,#N/A,FALSE,"COMB_GRAPHS"}</definedName>
    <definedName function="false" hidden="false" name="wrn.INCOME._.STATEMENT." vbProcedure="false">{"INCOME STATEMENT",#N/A,FALSE,"Income Statement"}</definedName>
    <definedName function="false" hidden="false" name="wrn.Inputs._.outputs." vbProcedure="false">{"key inputs",#N/A,FALSE,"Key Inputs";"key outputs",#N/A,FALSE,"Outputs";"Other inputs",#N/A,FALSE,"Other Inputs";"cashflow",#N/A,FALSE,"Statemnts"}</definedName>
    <definedName function="false" hidden="false" name="wrn.Kenngb." vbProcedure="false">{#N/A,#N/A,FALSE,"SKG_SC";#N/A,#N/A,FALSE,"SKG_KP";#N/A,#N/A,FALSE,"SCG_KC";#N/A,#N/A,FALSE,"SKG_PM";#N/A,#N/A,FALSE,"SKG_Asta";#N/A,#N/A,FALSE,"SKG_DE";#N/A,#N/A,FALSE,"SKG_FA";#N/A,#N/A,FALSE,"SKG_EM";#N/A,#N/A,FALSE,"SKG_AK";#N/A,#N/A,FALSE,"SKG_CER";#N/A,#N/A,FALSE,"SKG_BA";#N/A,#N/A,FALSE,"SKG_KO"}</definedName>
    <definedName function="false" hidden="false" name="wrn.Kenngb.comb" vbProcedure="false">{#N/A,#N/A,FALSE,"SKG_SC";#N/A,#N/A,FALSE,"SKG_KP";#N/A,#N/A,FALSE,"SCG_KC";#N/A,#N/A,FALSE,"SKG_PM";#N/A,#N/A,FALSE,"SKG_Asta";#N/A,#N/A,FALSE,"SKG_DE";#N/A,#N/A,FALSE,"SKG_FA";#N/A,#N/A,FALSE,"SKG_EM";#N/A,#N/A,FALSE,"SKG_AK";#N/A,#N/A,FALSE,"SKG_CER";#N/A,#N/A,FALSE,"SKG_BA";#N/A,#N/A,FALSE,"SKG_KO"}</definedName>
    <definedName function="false" hidden="false" name="wrn.Kenngb._comb" vbProcedure="false">{#N/A,#N/A,FALSE,"SKG_SC";#N/A,#N/A,FALSE,"SKG_KP";#N/A,#N/A,FALSE,"SCG_KC";#N/A,#N/A,FALSE,"SKG_PM";#N/A,#N/A,FALSE,"SKG_Asta";#N/A,#N/A,FALSE,"SKG_DE";#N/A,#N/A,FALSE,"SKG_FA";#N/A,#N/A,FALSE,"SKG_EM";#N/A,#N/A,FALSE,"SKG_AK";#N/A,#N/A,FALSE,"SKG_CER";#N/A,#N/A,FALSE,"SKG_BA";#N/A,#N/A,FALSE,"SKG_KO"}</definedName>
    <definedName function="false" hidden="false" name="wrn.Kenngb._London" vbProcedure="false">{#N/A,#N/A,FALSE,"SKG_SC";#N/A,#N/A,FALSE,"SKG_KP";#N/A,#N/A,FALSE,"SCG_KC";#N/A,#N/A,FALSE,"SKG_PM";#N/A,#N/A,FALSE,"SKG_Asta";#N/A,#N/A,FALSE,"SKG_DE";#N/A,#N/A,FALSE,"SKG_FA";#N/A,#N/A,FALSE,"SKG_EM";#N/A,#N/A,FALSE,"SKG_AK";#N/A,#N/A,FALSE,"SKG_CER";#N/A,#N/A,FALSE,"SKG_BA";#N/A,#N/A,FALSE,"SKG_KO"}</definedName>
    <definedName function="false" hidden="false" name="wrn.ops._.costs." vbProcedure="false">{"page1",#N/A,FALSE,"APCI Operations Detail  ";"page2",#N/A,FALSE,"APCI Operations Detail  ";"page3",#N/A,FALSE,"APCI Operations Detail  ";"page4",#N/A,FALSE,"APCI Operations Detail  "}</definedName>
    <definedName function="false" hidden="false" name="wrn.PARTNERS._.CAPITAL._.STMT." vbProcedure="false">{"PARTNERS CAPITAL STMT",#N/A,FALSE,"Partners Capital"}</definedName>
    <definedName function="false" hidden="false" name="wrn.PERPACKPG3." vbProcedure="false">{"DJH3",#N/A,FALSE,"PFL00805";"PJB3",#N/A,FALSE,"PFL00805";"JMD3",#N/A,FALSE,"PFL00805";"DNB3",#N/A,FALSE,"PFL00805";"MJP3",#N/A,FALSE,"PFL00805";"RAB3",#N/A,FALSE,"PFL00805";"GJW3",#N/A,FALSE,"PFL00805";"MASTER3",#N/A,FALSE,"PFL00805"}</definedName>
    <definedName function="false" hidden="false" name="wrn.Post._.Tax." vbProcedure="false">{#N/A,#N/A,FALSE,"timeval";#N/A,#N/A,FALSE,"Sens";#N/A,#N/A,FALSE,"Amortisation";#N/A,#N/A,FALSE,"Profit &amp; Loss";#N/A,#N/A,FALSE,"Fin Cashflow"}</definedName>
    <definedName function="false" hidden="false" name="wrn.Print." vbProcedure="false">{"vi1",#N/A,FALSE,"Financial Statements";"vi2",#N/A,FALSE,"Financial Statements";#N/A,#N/A,FALSE,"DCF"}</definedName>
    <definedName function="false" hidden="false" name="wrn.Print._.5._.and._.12." vbProcedure="false">{"EBIT 5",#N/A,FALSE,"EBIT";"NPAT 5",#N/A,FALSE,"EBIT";"EBITDA 5",#N/A,FALSE,"EBIT";"INTEREST 5",#N/A,FALSE,"EBIT";"TAX 5",#N/A,FALSE,"EBIT";"MI 5",#N/A,FALSE,"EBIT";"3G 5",#N/A,FALSE,"EBIT";"E-Com 5",#N/A,FALSE,"EBIT";"EBIT 12",#N/A,FALSE,"EBIT";"NPAT 12",#N/A,FALSE,"EBIT";"EBITDA 12",#N/A,FALSE,"EBIT";"INTEREST 12",#N/A,FALSE,"EBIT";"TAX 12",#N/A,FALSE,"EBIT";"MI 12",#N/A,FALSE,"EBIT"}</definedName>
    <definedName function="false" hidden="false" name="wrn.Print_model." vbProcedure="false">{"toc",#N/A,TRUE,"TOC";"summary",#N/A,TRUE,"Summary";"credit_stats",#N/A,TRUE,"South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function="false" hidden="false" name="wrn.Print_model._comb" vbProcedure="false">{"toc",#N/A,TRUE,"TOC";"summary",#N/A,TRUE,"Summary";"credit_stats",#N/A,TRUE,"South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function="false" hidden="false" name="wrn.Print_model._combined" vbProcedure="false">{"toc",#N/A,TRUE,"TOC";"summary",#N/A,TRUE,"Summary";"credit_stats",#N/A,TRUE,"South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function="false" hidden="false" name="wrn.Print_model._London" vbProcedure="false">{"toc",#N/A,TRUE,"TOC";"summary",#N/A,TRUE,"Summary";"credit_stats",#N/A,TRUE,"South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function="false" hidden="false" name="wrn.ps." vbProcedure="false">{#N/A,#N/A,FALSE,"pl";#N/A,#N/A,FALSE,"bs";#N/A,#N/A,FALSE,"fundflow"}</definedName>
    <definedName function="false" hidden="false" name="wrn.quick." vbProcedure="false">{"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function="false" hidden="false" name="wrn.rep." vbProcedure="false">{"test",#N/A,FALSE,"Y";"test2",#N/A,FALSE,"Y"}</definedName>
    <definedName function="false" hidden="false" name="wrn.Report." vbProcedure="false">{#N/A,#N/A,FALSE,"CoverPage";#N/A,#N/A,FALSE,"Key Ratios";#N/A,#N/A,FALSE,"Valuation";#N/A,#N/A,FALSE,"Assumptions";#N/A,#N/A,FALSE,"REN consolidated";#N/A,#N/A,FALSE,"REN debt";#N/A,#N/A,FALSE,"WACC"}</definedName>
    <definedName function="false" hidden="false" name="wrn.Revenue." vbProcedure="false">{#N/A,#N/A,FALSE,"Revenue (Annual)";"Revenue _ First 5 years Quarterly",#N/A,FALSE,"Revenue (Qtr)"}</definedName>
    <definedName function="false" hidden="false" name="wrn.RPT." vbProcedure="false">{#N/A,#N/A,FALSE,"인원";#N/A,#N/A,FALSE,"비용2";#N/A,#N/A,FALSE,"비용1";#N/A,#N/A,FALSE,"비용";#N/A,#N/A,FALSE,"보증2";#N/A,#N/A,FALSE,"보증1";#N/A,#N/A,FALSE,"보증";#N/A,#N/A,FALSE,"손익1";#N/A,#N/A,FALSE,"손익";#N/A,#N/A,FALSE,"부서별매출";#N/A,#N/A,FALSE,"매출"}</definedName>
    <definedName function="false" hidden="false" name="wrn.STMT._.OF._.CASH._.FLOWS." vbProcedure="false">{"STMT OF CASH FLOWS",#N/A,FALSE,"Cash Flows Indirect"}</definedName>
    <definedName function="false" hidden="false" name="wrn.Summary." vbProcedure="false">{#N/A,#N/A,FALSE,"A"}</definedName>
    <definedName function="false" hidden="false" name="wrn.Summary._.results." vbProcedure="false">{"key inputs",#N/A,TRUE,"Key Inputs";"key outputs",#N/A,TRUE,"Outputs";"Other inputs",#N/A,TRUE,"Other Inputs";"Revenue",#N/A,TRUE,"Rev"}</definedName>
    <definedName function="false" hidden="false" name="wrn.TB._.ALL._.ACCTS." vbProcedure="false">{"BALANCE SHEET ACCTS",#N/A,TRUE,"Working Trial Balance";"INCOME STMT ACCTS",#N/A,TRUE,"Working Trial Balance"}</definedName>
    <definedName function="false" hidden="false" name="wrn.TB._.BALANCE._.SHEET." vbProcedure="false">{"BALANCE SHEET ACCTS",#N/A,FALSE,"Working Trial Balance"}</definedName>
    <definedName function="false" hidden="false" name="wrn.TB._.EXPLANATIONS." vbProcedure="false">{"EXPLANATIONS",#N/A,FALSE,"Working Trial Balance"}</definedName>
    <definedName function="false" hidden="false" name="wrn.TB._.INCOME._.STMT." vbProcedure="false">{"INCOME STMT ACCTS",#N/A,FALSE,"Working Trial Balance"}</definedName>
    <definedName function="false" hidden="false" name="wrn.UHCO._.Statutory._.Results." vbProcedure="false">{#N/A,#N/A,FALSE,"UHCO Statutory Info ----&gt;";#N/A,#N/A,FALSE,"UHCO Source_Use";#N/A,#N/A,FALSE,"UHCO_Debt Paydown";#N/A,#N/A,FALSE,"Union Bankers";#N/A,#N/A,FALSE,"Penn Life";#N/A,#N/A,FALSE,"Constitution"}</definedName>
    <definedName function="false" hidden="false" name="wrn.VALUATION." vbProcedure="false">{#N/A,#N/A,FALSE,"Valuation Assumptions";#N/A,#N/A,FALSE,"Summary";#N/A,#N/A,FALSE,"DCF";#N/A,#N/A,FALSE,"Valuation";#N/A,#N/A,FALSE,"WACC";#N/A,#N/A,FALSE,"UBVH";#N/A,#N/A,FALSE,"Free Cash Flow"}</definedName>
    <definedName function="false" hidden="false" name="wrn.원가검토서." vbProcedure="false">{#N/A,#N/A,FALSE,"원가검토서"}</definedName>
    <definedName function="false" hidden="false" name="wrn.자판정비._.월간회의자료." vbProcedure="false">{#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function="false" hidden="false" name="wrn.주간._.보고." vbProcedure="false">{#N/A,#N/A,TRUE,"일정"}</definedName>
    <definedName function="false" hidden="false" name="wvu.cash." vbProcedure="false">{TRUE,TRUE,-1.25,-15.5,456.75,279.75,FALSE,FALSE,TRUE,TRUE,0,1,18,1,199,6,3,4,TRUE,TRUE,3,TRUE,1,TRUE,100,"Swvu.cash.","ACwvu.cash.",1,FALSE,FALSE,0.511811023622047,0.511811023622047,0.511811023622047,0.511811023622047,1,"","",FALSE,FALSE,FALSE,FALSE,1,#N/A,1,1,#DIV/0!,FALSE,"Rwvu.cash.",#N/A,FALSE,FALSE}</definedName>
    <definedName function="false" hidden="false" name="wvu.profits." vbProcedure="false">{TRUE,TRUE,-1.25,-15.5,456.75,279.75,FALSE,FALSE,TRUE,TRUE,0,1,21,1,127,6,3,4,TRUE,TRUE,3,TRUE,1,TRUE,100,"Swvu.profits.","ACwvu.profits.",1,FALSE,FALSE,0.511811023622047,0.511811023622047,0.511811023622047,0.511811023622047,1,"","",FALSE,FALSE,FALSE,FALSE,1,#N/A,1,1,#DIV/0!,FALSE,"Rwvu.profits.",#N/A,FALSE,FALSE}</definedName>
    <definedName function="false" hidden="false" name="wvu.turnover." vbProcedure="false">{TRUE,TRUE,-1.25,-15.5,456.75,279.75,FALSE,FALSE,TRUE,TRUE,0,1,8,1,4,6,3,4,TRUE,TRUE,3,TRUE,1,TRUE,100,"Swvu.turnover.","ACwvu.turnover.",1,FALSE,FALSE,0.511811023622047,0.511811023622047,0.511811023622047,0.511811023622047,1,"","",FALSE,FALSE,FALSE,FALSE,1,#N/A,1,1,#DIV/0!,FALSE,"Rwvu.turnover.",#N/A,FALSE,FALSE}</definedName>
    <definedName function="false" hidden="false" name="WWW" vbProcedure="false">{#N/A,#N/A,FALSE,"자금소요예측기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function="false" hidden="false" name="x" vbProcedure="false">{#N/A,#N/A,FALSE,"Valuation Assumptions";#N/A,#N/A,FALSE,"Summary";#N/A,#N/A,FALSE,"DCF";#N/A,#N/A,FALSE,"Valuation";#N/A,#N/A,FALSE,"WACC";#N/A,#N/A,FALSE,"UBVH";#N/A,#N/A,FALSE,"Free Cash Flow"}</definedName>
    <definedName function="false" hidden="false" name="xx" vbProcedure="false">{#N/A,#N/A,FALSE,"INPUTS";#N/A,#N/A,FALSE,"PROFORMA BSHEET";#N/A,#N/A,FALSE,"COMBINED";#N/A,#N/A,FALSE,"ACQUIROR";#N/A,#N/A,FALSE,"TARGET 1";#N/A,#N/A,FALSE,"TARGET 2";#N/A,#N/A,FALSE,"HIGH YIELD";#N/A,#N/A,FALSE,"OVERFUND"}</definedName>
    <definedName function="false" hidden="false" name="xxx" vbProcedure="false">{"income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function="false" hidden="false" name="xxxx" vbProcedure="false">{#N/A,#N/A,FALSE,"INPUTS";#N/A,#N/A,FALSE,"PROFORMA BSHEET";#N/A,#N/A,FALSE,"COMBINED";#N/A,#N/A,FALSE,"HIGH YIELD";#N/A,#N/A,FALSE,"COMB_GRAPHS"}</definedName>
    <definedName function="false" hidden="false" name="xxxxx" vbProcedure="false">{#N/A,#N/A,FALSE,"ACQ_GRAPHS";#N/A,#N/A,FALSE,"T_1 GRAPHS";#N/A,#N/A,FALSE,"T_2 GRAPHS";#N/A,#N/A,FALSE,"COMB_GRAPHS"}</definedName>
    <definedName function="false" hidden="false" name="xxxxxx" vbProcedure="false">{"vi1",#N/A,FALSE,"Financial Statements";"vi2",#N/A,FALSE,"Financial Statements";#N/A,#N/A,FALSE,"DCF"}</definedName>
    <definedName function="false" hidden="false" name="y" vbProcedure="false">{"income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function="false" hidden="false" name="yyyyyyy" vbProcedure="false">{#N/A,#N/A,FALSE,"인원";#N/A,#N/A,FALSE,"비용2";#N/A,#N/A,FALSE,"비용1";#N/A,#N/A,FALSE,"비용";#N/A,#N/A,FALSE,"보증2";#N/A,#N/A,FALSE,"보증1";#N/A,#N/A,FALSE,"보증";#N/A,#N/A,FALSE,"손익1";#N/A,#N/A,FALSE,"손익";#N/A,#N/A,FALSE,"부서별매출";#N/A,#N/A,FALSE,"매출"}</definedName>
    <definedName function="false" hidden="false" name="z" vbProcedure="false">{#N/A,#N/A,FALSE,"INPUTS";#N/A,#N/A,FALSE,"PROFORMA BSHEET";#N/A,#N/A,FALSE,"COMBINED";#N/A,#N/A,FALSE,"HIGH YIELD";#N/A,#N/A,FALSE,"COMB_GRAPHS"}</definedName>
    <definedName function="false" hidden="false" name="Zinifex" vbProcedure="false">{#N/A,#N/A,FALSE,"A"}</definedName>
    <definedName function="false" hidden="false" name="\1" vbProcedure="false">{#N/A,#N/A,FALSE,"인원";#N/A,#N/A,FALSE,"비용2";#N/A,#N/A,FALSE,"비용1";#N/A,#N/A,FALSE,"비용";#N/A,#N/A,FALSE,"보증2";#N/A,#N/A,FALSE,"보증1";#N/A,#N/A,FALSE,"보증";#N/A,#N/A,FALSE,"손익1";#N/A,#N/A,FALSE,"손익";#N/A,#N/A,FALSE,"부서별매출";#N/A,#N/A,FALSE,"매출"}</definedName>
    <definedName function="false" hidden="false" name="\\\\\\\" vbProcedure="false">{#N/A,#N/A,FALSE,"인원";#N/A,#N/A,FALSE,"비용2";#N/A,#N/A,FALSE,"비용1";#N/A,#N/A,FALSE,"비용";#N/A,#N/A,FALSE,"보증2";#N/A,#N/A,FALSE,"보증1";#N/A,#N/A,FALSE,"보증";#N/A,#N/A,FALSE,"손익1";#N/A,#N/A,FALSE,"손익";#N/A,#N/A,FALSE,"부서별매출";#N/A,#N/A,FALSE,"매출"}</definedName>
    <definedName function="false" hidden="false" name="\\\\\\\\\\" vbProcedure="false">{#N/A,#N/A,FALSE,"자금소요예측기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function="false" hidden="false" name="\\\\\\\\\\\\\\\\\\\\\\\\\\\\\\\\\" vbProcedure="false">{#N/A,#N/A,FALSE,"인원";#N/A,#N/A,FALSE,"비용2";#N/A,#N/A,FALSE,"비용1";#N/A,#N/A,FALSE,"비용";#N/A,#N/A,FALSE,"보증2";#N/A,#N/A,FALSE,"보증1";#N/A,#N/A,FALSE,"보증";#N/A,#N/A,FALSE,"손익1";#N/A,#N/A,FALSE,"손익";#N/A,#N/A,FALSE,"부서별매출";#N/A,#N/A,FALSE,"매출"}</definedName>
    <definedName function="false" hidden="false" name="\\\\\\\\\\\\\\\\\\\\\\\\\\\\\\\\\\\\\\\\\\\" vbProcedure="false">{#N/A,#N/A,FALSE,"인원";#N/A,#N/A,FALSE,"비용2";#N/A,#N/A,FALSE,"비용1";#N/A,#N/A,FALSE,"비용";#N/A,#N/A,FALSE,"보증2";#N/A,#N/A,FALSE,"보증1";#N/A,#N/A,FALSE,"보증";#N/A,#N/A,FALSE,"손익1";#N/A,#N/A,FALSE,"손익";#N/A,#N/A,FALSE,"부서별매출";#N/A,#N/A,FALSE,"매출"}</definedName>
    <definedName function="false" hidden="false" name="_100__FDSAUDITLINK__" vbProcedure="false">{"fdsup://directions/FAT Viewer?action=UPDATE&amp;creator=factset&amp;DYN_ARGS=TRUE&amp;DOC_NAME=FAT:FQL_AUDITING_CLIENT_TEMPLATE.FAT&amp;display_string=Audit&amp;VAR:KEY=PYBQLIBKDM&amp;VAR:QUERY=UkdGX1BBWV9BQ0NUKEFOTiwzNzk4NiwsLCxVU0QsLE5PQVVESVQp&amp;WINDOW=FIRST_POPUP&amp;HEIGHT=450&amp;WI","DTH=450&amp;START_MAXIMIZED=FALSE&amp;VAR:CALENDAR=US&amp;VAR:SYMBOL=PPG&amp;VAR:INDEX=0"}</definedName>
    <definedName function="false" hidden="false" name="_10__FDSAUDITLINK__" vbProcedure="false">{"fdsup://directions/FAT Viewer?action=UPDATE&amp;creator=factset&amp;DYN_ARGS=TRUE&amp;DOC_NAME=FAT:FQL_AUDITING_CLIENT_TEMPLATE.FAT&amp;display_string=Audit&amp;VAR:KEY=FMDWDGRAZA&amp;VAR:QUERY=UkdGX1BBWV9BQ0NUKEFOTiw0MDU0MywsLCxVU0QsLE5PQVVESVQp&amp;WINDOW=FIRST_POPUP&amp;HEIGHT=450&amp;WI","DTH=450&amp;START_MAXIMIZED=FALSE&amp;VAR:CALENDAR=US&amp;VAR:SYMBOL=PPG&amp;VAR:INDEX=0"}</definedName>
    <definedName function="false" hidden="false" name="_11__123Graph_AGROWTH_9" vbProcedure="false">[1]ici!#ref!</definedName>
    <definedName function="false" hidden="false" name="_11__FDSAUDITLINK__" vbProcedure="false">{"fdsup://directions/FAT Viewer?action=UPDATE&amp;creator=factset&amp;DYN_ARGS=TRUE&amp;DOC_NAME=FAT:FQL_AUDITING_CLIENT_TEMPLATE.FAT&amp;display_string=Audit&amp;VAR:KEY=JUVUFWLOVA&amp;VAR:QUERY=UkdGX1BBWV9BQ0NUKEFOTiw0MDE3OCwsLCxVU0QsLE5PQVVESVQp&amp;WINDOW=FIRST_POPUP&amp;HEIGHT=450&amp;WI","DTH=450&amp;START_MAXIMIZED=FALSE&amp;VAR:CALENDAR=US&amp;VAR:SYMBOL=PPG&amp;VAR:INDEX=0"}</definedName>
    <definedName function="false" hidden="false" name="_12__123Graph_BCHART_1" vbProcedure="false">#N/A</definedName>
    <definedName function="false" hidden="false" name="_12__FDSAUDITLINK__" vbProcedure="false">{"fdsup://directions/FAT Viewer?action=UPDATE&amp;creator=factset&amp;DYN_ARGS=TRUE&amp;DOC_NAME=FAT:FQL_AUDITING_CLIENT_TEMPLATE.FAT&amp;display_string=Audit&amp;VAR:KEY=TQXQVSJCTM&amp;VAR:QUERY=UkdGX1BBWV9BQ0NUKEFOTiwzOTgxMywsLCxVU0QsLE5PQVVESVQp&amp;WINDOW=FIRST_POPUP&amp;HEIGHT=450&amp;WI","DTH=450&amp;START_MAXIMIZED=FALSE&amp;VAR:CALENDAR=US&amp;VAR:SYMBOL=PPG&amp;VAR:INDEX=0"}</definedName>
    <definedName function="false" hidden="false" name="_132__FDSAUDITLINK__" vbProcedure="false">{"fdsup://directions/FAT Viewer?action=UPDATE&amp;creator=factset&amp;DYN_ARGS=TRUE&amp;DOC_NAME=FAT:FQL_AUDITING_CLIENT_TEMPLATE.FAT&amp;display_string=Audit&amp;VAR:KEY=DMZSZQNSLE&amp;VAR:QUERY=UkdGX1BBWV9BQ0NUKEFOTiw0MDY5NCwsLCxVU0QsLE5PQVVESVQp&amp;WINDOW=FIRST_POPUP&amp;HEIGHT=450&amp;WI","DTH=450&amp;START_MAXIMIZED=FALSE&amp;VAR:CALENDAR=US&amp;VAR:SYMBOL=RPM&amp;VAR:INDEX=0"}</definedName>
    <definedName function="false" hidden="false" name="_133__FDSAUDITLINK__" vbProcedure="false">{"fdsup://directions/FAT Viewer?action=UPDATE&amp;creator=factset&amp;DYN_ARGS=TRUE&amp;DOC_NAME=FAT:FQL_AUDITING_CLIENT_TEMPLATE.FAT&amp;display_string=Audit&amp;VAR:KEY=BGBOZWJSHQ&amp;VAR:QUERY=UkdGX1BBWV9BQ0NUKEFOTiw0MDMyOSwsLCxVU0QsLE5PQVVESVQp&amp;WINDOW=FIRST_POPUP&amp;HEIGHT=450&amp;WI","DTH=450&amp;START_MAXIMIZED=FALSE&amp;VAR:CALENDAR=US&amp;VAR:SYMBOL=RPM&amp;VAR:INDEX=0"}</definedName>
    <definedName function="false" hidden="false" name="_134__FDSAUDITLINK__" vbProcedure="false">{"fdsup://directions/FAT Viewer?action=UPDATE&amp;creator=factset&amp;DYN_ARGS=TRUE&amp;DOC_NAME=FAT:FQL_AUDITING_CLIENT_TEMPLATE.FAT&amp;display_string=Audit&amp;VAR:KEY=JOPCVCLSTS&amp;VAR:QUERY=UkdGX1BBWV9BQ0NUKEFOTiwzOTk2NCwsLCxVU0QsLE5PQVVESVQp&amp;WINDOW=FIRST_POPUP&amp;HEIGHT=450&amp;WI","DTH=450&amp;START_MAXIMIZED=FALSE&amp;VAR:CALENDAR=US&amp;VAR:SYMBOL=RPM&amp;VAR:INDEX=0"}</definedName>
    <definedName function="false" hidden="false" name="_135__FDSAUDITLINK__" vbProcedure="false">{"fdsup://directions/FAT Viewer?action=UPDATE&amp;creator=factset&amp;DYN_ARGS=TRUE&amp;DOC_NAME=FAT:FQL_AUDITING_CLIENT_TEMPLATE.FAT&amp;display_string=Audit&amp;VAR:KEY=JAHQBKPYBG&amp;VAR:QUERY=UkdGX1BBWV9BQ0NUKEFOTiwzOTU5OSwsLCxVU0QsLE5PQVVESVQp&amp;WINDOW=FIRST_POPUP&amp;HEIGHT=450&amp;WI","DTH=450&amp;START_MAXIMIZED=FALSE&amp;VAR:CALENDAR=US&amp;VAR:SYMBOL=RPM&amp;VAR:INDEX=0"}</definedName>
    <definedName function="false" hidden="false" name="_136__FDSAUDITLINK__" vbProcedure="false">{"fdsup://directions/FAT Viewer?action=UPDATE&amp;creator=factset&amp;DYN_ARGS=TRUE&amp;DOC_NAME=FAT:FQL_AUDITING_CLIENT_TEMPLATE.FAT&amp;display_string=Audit&amp;VAR:KEY=RERSVAXIVY&amp;VAR:QUERY=UkdGX1BBWV9BQ0NUKEFOTiw0MDU0MywsLCxVU0QsLE5PQVVESVQp&amp;WINDOW=FIRST_POPUP&amp;HEIGHT=450&amp;WI","DTH=450&amp;START_MAXIMIZED=FALSE&amp;VAR:CALENDAR=US&amp;VAR:SYMBOL=POL&amp;VAR:INDEX=0"}</definedName>
    <definedName function="false" hidden="false" name="_137__FDSAUDITLINK__" vbProcedure="false">{"fdsup://directions/FAT Viewer?action=UPDATE&amp;creator=factset&amp;DYN_ARGS=TRUE&amp;DOC_NAME=FAT:FQL_AUDITING_CLIENT_TEMPLATE.FAT&amp;display_string=Audit&amp;VAR:KEY=XURKHOBAZW&amp;VAR:QUERY=UkdGX1BBWV9BQ0NUKEFOTiwzODg2OCwsLCxVU0QsLE5PQVVESVQp&amp;WINDOW=FIRST_POPUP&amp;HEIGHT=450&amp;WI","DTH=450&amp;START_MAXIMIZED=FALSE&amp;VAR:CALENDAR=US&amp;VAR:SYMBOL=RPM&amp;VAR:INDEX=0"}</definedName>
    <definedName function="false" hidden="false" name="_138__FDSAUDITLINK__" vbProcedure="false">{"fdsup://directions/FAT Viewer?action=UPDATE&amp;creator=factset&amp;DYN_ARGS=TRUE&amp;DOC_NAME=FAT:FQL_AUDITING_CLIENT_TEMPLATE.FAT&amp;display_string=Audit&amp;VAR:KEY=JUDSHARAHC&amp;VAR:QUERY=UkdGX1BBWV9BQ0NUKEFOTiwzODUwMywsLCxVU0QsLE5PQVVESVQp&amp;WINDOW=FIRST_POPUP&amp;HEIGHT=450&amp;WI","DTH=450&amp;START_MAXIMIZED=FALSE&amp;VAR:CALENDAR=US&amp;VAR:SYMBOL=RPM&amp;VAR:INDEX=0"}</definedName>
    <definedName function="false" hidden="false" name="_139__FDSAUDITLINK__" vbProcedure="false">{"fdsup://directions/FAT Viewer?action=UPDATE&amp;creator=factset&amp;DYN_ARGS=TRUE&amp;DOC_NAME=FAT:FQL_AUDITING_CLIENT_TEMPLATE.FAT&amp;display_string=Audit&amp;VAR:KEY=VSPCLIDCBQ&amp;VAR:QUERY=UkdGX1BBWV9BQ0NUKEFOTiwzODEzOCwsLCxVU0QsLE5PQVVESVQp&amp;WINDOW=FIRST_POPUP&amp;HEIGHT=450&amp;WI","DTH=450&amp;START_MAXIMIZED=FALSE&amp;VAR:CALENDAR=US&amp;VAR:SYMBOL=RPM&amp;VAR:INDEX=0"}</definedName>
    <definedName function="false" hidden="false" name="_13__123Graph_BCHART_3" vbProcedure="false">#REF!</definedName>
    <definedName function="false" hidden="false" name="_13__FDSAUDITLINK__" vbProcedure="false">{"fdsup://directions/FAT Viewer?action=UPDATE&amp;creator=factset&amp;DYN_ARGS=TRUE&amp;DOC_NAME=FAT:FQL_AUDITING_CLIENT_TEMPLATE.FAT&amp;display_string=Audit&amp;VAR:KEY=HCJOJEPUNK&amp;VAR:QUERY=UkdGX1BBWV9BQ0NUKEFOTiwzOTQ0NywsLCxVU0QsLE5PQVVESVQp&amp;WINDOW=FIRST_POPUP&amp;HEIGHT=450&amp;WI","DTH=450&amp;START_MAXIMIZED=FALSE&amp;VAR:CALENDAR=US&amp;VAR:SYMBOL=PPG&amp;VAR:INDEX=0"}</definedName>
    <definedName function="false" hidden="false" name="_140__FDSAUDITLINK__" vbProcedure="false">{"fdsup://directions/FAT Viewer?action=UPDATE&amp;creator=factset&amp;DYN_ARGS=TRUE&amp;DOC_NAME=FAT:FQL_AUDITING_CLIENT_TEMPLATE.FAT&amp;display_string=Audit&amp;VAR:KEY=DULAFQZUBY&amp;VAR:QUERY=UkdGX1BBWV9BQ0NUKEFOTiwzOTIzMywsLCxVU0QsLE5PQVVESVQp&amp;WINDOW=FIRST_POPUP&amp;HEIGHT=450&amp;WI","DTH=450&amp;START_MAXIMIZED=FALSE&amp;VAR:CALENDAR=US&amp;VAR:SYMBOL=RPM&amp;VAR:INDEX=0"}</definedName>
    <definedName function="false" hidden="false" name="_14__FDSAUDITLINK__" vbProcedure="false">{"fdsup://directions/FAT Viewer?action=UPDATE&amp;creator=factset&amp;DYN_ARGS=TRUE&amp;DOC_NAME=FAT:FQL_AUDITING_CLIENT_TEMPLATE.FAT&amp;display_string=Audit&amp;VAR:KEY=XUTWXGHOJC&amp;VAR:QUERY=UkdGX1BBWV9BQ0NUKEFOTiwzOTA4MiwsLCxVU0QsLE5PQVVESVQp&amp;WINDOW=FIRST_POPUP&amp;HEIGHT=450&amp;WI","DTH=450&amp;START_MAXIMIZED=FALSE&amp;VAR:CALENDAR=US&amp;VAR:SYMBOL=PPG&amp;VAR:INDEX=0"}</definedName>
    <definedName function="false" hidden="false" name="_15__FDSAUDITLINK__" vbProcedure="false">{"fdsup://directions/FAT Viewer?action=UPDATE&amp;creator=factset&amp;DYN_ARGS=TRUE&amp;DOC_NAME=FAT:FQL_AUDITING_CLIENT_TEMPLATE.FAT&amp;display_string=Audit&amp;VAR:KEY=TORMPKNUHW&amp;VAR:QUERY=UkdGX1BBWV9BQ0NUKEFOTiwzODcxNywsLCxVU0QsLE5PQVVESVQp&amp;WINDOW=FIRST_POPUP&amp;HEIGHT=450&amp;WI","DTH=450&amp;START_MAXIMIZED=FALSE&amp;VAR:CALENDAR=US&amp;VAR:SYMBOL=PPG&amp;VAR:INDEX=0"}</definedName>
    <definedName function="false" hidden="false" name="_16__FDSAUDITLINK__" vbProcedure="false">{"fdsup://directions/FAT Viewer?action=UPDATE&amp;creator=factset&amp;DYN_ARGS=TRUE&amp;DOC_NAME=FAT:FQL_AUDITING_CLIENT_TEMPLATE.FAT&amp;display_string=Audit&amp;VAR:KEY=PKNGVKTYRM&amp;VAR:QUERY=UkdGX1BBWV9BQ0NUKEFOTiwzODM1MiwsLCxVU0QsLE5PQVVESVQp&amp;WINDOW=FIRST_POPUP&amp;HEIGHT=450&amp;WI","DTH=450&amp;START_MAXIMIZED=FALSE&amp;VAR:CALENDAR=US&amp;VAR:SYMBOL=PPG&amp;VAR:INDEX=0"}</definedName>
    <definedName function="false" hidden="false" name="_17__FDSAUDITLINK__" vbProcedure="false">{"fdsup://directions/FAT Viewer?action=UPDATE&amp;creator=factset&amp;DYN_ARGS=TRUE&amp;DOC_NAME=FAT:FQL_AUDITING_CLIENT_TEMPLATE.FAT&amp;display_string=Audit&amp;VAR:KEY=RKZIPIBEDQ&amp;VAR:QUERY=UkdGX1BBWV9BQ0NUKEFOTiwzNzk4NiwsLCxVU0QsLE5PQVVESVQp&amp;WINDOW=FIRST_POPUP&amp;HEIGHT=450&amp;WI","DTH=450&amp;START_MAXIMIZED=FALSE&amp;VAR:CALENDAR=US&amp;VAR:SYMBOL=PPG&amp;VAR:INDEX=0"}</definedName>
    <definedName function="false" hidden="false" name="_18__FDSAUDITLINK__" vbProcedure="false">{"fdsup://directions/FAT Viewer?action=UPDATE&amp;creator=factset&amp;DYN_ARGS=TRUE&amp;DOC_NAME=FAT:FQL_AUDITING_CLIENT_TEMPLATE.FAT&amp;display_string=Audit&amp;VAR:KEY=DGNAVSREXS&amp;VAR:QUERY=UkdGX1BBWV9BQ0NUKEFOTiw0MDU0MywsLCxVU0QsLE5PQVVESVQp&amp;WINDOW=FIRST_POPUP&amp;HEIGHT=450&amp;WI","DTH=450&amp;START_MAXIMIZED=FALSE&amp;VAR:CALENDAR=US&amp;VAR:SYMBOL=CE&amp;VAR:INDEX=0"}</definedName>
    <definedName function="false" hidden="false" name="_19__FDSAUDITLINK__" vbProcedure="false">{"fdsup://directions/FAT Viewer?action=UPDATE&amp;creator=factset&amp;DYN_ARGS=TRUE&amp;DOC_NAME=FAT:FQL_AUDITING_CLIENT_TEMPLATE.FAT&amp;display_string=Audit&amp;VAR:KEY=RIXKZWBCJU&amp;VAR:QUERY=UkdGX1BBWV9BQ0NUKEFOTiwzOTgxMywsLCxNWE4sLE5PQVVESVQp&amp;WINDOW=FIRST_POPUP&amp;HEIGHT=450&amp;WI","DTH=450&amp;START_MAXIMIZED=FALSE&amp;VAR:CALENDAR=US&amp;VAR:SYMBOL=243476&amp;VAR:INDEX=0"}</definedName>
    <definedName function="false" hidden="false" name="_1__123Graph_ACHART_1" vbProcedure="false">#N/A</definedName>
    <definedName function="false" hidden="false" name="_1__FDSAUDITLINK__" vbProcedure="false">{"fdsup://directions/FAT Viewer?action=UPDATE&amp;creator=factset&amp;DYN_ARGS=TRUE&amp;DOC_NAME=FAT:FQL_AUDITING_CLIENT_TEMPLATE.FAT&amp;display_string=Audit&amp;VAR:KEY=FOVMVWDUVG&amp;VAR:QUERY=UkdGX1BBWV9BQ0NUKEFOTiw0MDU0MywsLCxVU0QsLE5PQVVESVQp&amp;WINDOW=FIRST_POPUP&amp;HEIGHT=450&amp;WI","DTH=450&amp;START_MAXIMIZED=FALSE&amp;VAR:CALENDAR=US&amp;VAR:SYMBOL=POL&amp;VAR:INDEX=0"}</definedName>
    <definedName function="false" hidden="false" name="_20__FDSAUDITLINK__" vbProcedure="false">{"fdsup://directions/FAT Viewer?action=UPDATE&amp;creator=factset&amp;DYN_ARGS=TRUE&amp;DOC_NAME=FAT:FQL_AUDITING_CLIENT_TEMPLATE.FAT&amp;display_string=Audit&amp;VAR:KEY=BQVIDCZKJO&amp;VAR:QUERY=UkdGX1BBWV9BQ0NUKEFOTiwzOTQ0NywsLCxNWE4sLE5PQVVESVQp&amp;WINDOW=FIRST_POPUP&amp;HEIGHT=450&amp;WI","DTH=450&amp;START_MAXIMIZED=FALSE&amp;VAR:CALENDAR=US&amp;VAR:SYMBOL=243476&amp;VAR:INDEX=0"}</definedName>
    <definedName function="false" hidden="false" name="_21__FDSAUDITLINK__" vbProcedure="false">{"fdsup://directions/FAT Viewer?action=UPDATE&amp;creator=factset&amp;DYN_ARGS=TRUE&amp;DOC_NAME=FAT:FQL_AUDITING_CLIENT_TEMPLATE.FAT&amp;display_string=Audit&amp;VAR:KEY=LMBMRONETI&amp;VAR:QUERY=UkdGX1BBWV9BQ0NUKEFOTiwzOTA4MiwsLCxNWE4sLE5PQVVESVQp&amp;WINDOW=FIRST_POPUP&amp;HEIGHT=450&amp;WI","DTH=450&amp;START_MAXIMIZED=FALSE&amp;VAR:CALENDAR=US&amp;VAR:SYMBOL=243476&amp;VAR:INDEX=0"}</definedName>
    <definedName function="false" hidden="false" name="_22__123Graph_BGROWTH_9" vbProcedure="false">[1]ici!#ref!</definedName>
    <definedName function="false" hidden="false" name="_22__FDSAUDITLINK__" vbProcedure="false">{"fdsup://directions/FAT Viewer?action=UPDATE&amp;creator=factset&amp;DYN_ARGS=TRUE&amp;DOC_NAME=FAT:FQL_AUDITING_CLIENT_TEMPLATE.FAT&amp;display_string=Audit&amp;VAR:KEY=LUNUHGNIFQ&amp;VAR:QUERY=UkdGX1BBWV9BQ0NUKEFOTiwzODcxNywsLCxNWE4sLE5PQVVESVQp&amp;WINDOW=FIRST_POPUP&amp;HEIGHT=450&amp;WI","DTH=450&amp;START_MAXIMIZED=FALSE&amp;VAR:CALENDAR=US&amp;VAR:SYMBOL=243476&amp;VAR:INDEX=0"}</definedName>
    <definedName function="false" hidden="false" name="_23__123Graph_DCHART_1" vbProcedure="false">#N/A</definedName>
    <definedName function="false" hidden="false" name="_23__FDSAUDITLINK__" vbProcedure="false">{"fdsup://directions/FAT Viewer?action=UPDATE&amp;creator=factset&amp;DYN_ARGS=TRUE&amp;DOC_NAME=FAT:FQL_AUDITING_CLIENT_TEMPLATE.FAT&amp;display_string=Audit&amp;VAR:KEY=PMRETONGTW&amp;VAR:QUERY=UkdGX1BBWV9BQ0NUKEFOTiwzODM1MiwsLCxNWE4sLE5PQVVESVQp&amp;WINDOW=FIRST_POPUP&amp;HEIGHT=450&amp;WI","DTH=450&amp;START_MAXIMIZED=FALSE&amp;VAR:CALENDAR=US&amp;VAR:SYMBOL=243476&amp;VAR:INDEX=0"}</definedName>
    <definedName function="false" hidden="false" name="_24__123Graph_LBL_ACHART_1" vbProcedure="false">#N/A</definedName>
    <definedName function="false" hidden="false" name="_24__FDSAUDITLINK__" vbProcedure="false">{"fdsup://directions/FAT Viewer?action=UPDATE&amp;creator=factset&amp;DYN_ARGS=TRUE&amp;DOC_NAME=FAT:FQL_AUDITING_CLIENT_TEMPLATE.FAT&amp;display_string=Audit&amp;VAR:KEY=RIXYJKNSHO&amp;VAR:QUERY=UkdGX1BBWV9BQ0NUKEFOTiwzNzk4NiwsLCxNWE4sLE5PQVVESVQp&amp;WINDOW=FIRST_POPUP&amp;HEIGHT=450&amp;WI","DTH=450&amp;START_MAXIMIZED=FALSE&amp;VAR:CALENDAR=US&amp;VAR:SYMBOL=243476&amp;VAR:INDEX=0"}</definedName>
    <definedName function="false" hidden="false" name="_25__123Graph_LBL_ACHART_3" vbProcedure="false">#REF!</definedName>
    <definedName function="false" hidden="false" name="_25__FDSAUDITLINK__" vbProcedure="false">{"fdsup://directions/FAT Viewer?action=UPDATE&amp;creator=factset&amp;DYN_ARGS=TRUE&amp;DOC_NAME=FAT:FQL_AUDITING_CLIENT_TEMPLATE.FAT&amp;display_string=Audit&amp;VAR:KEY=NURQXEXKXO&amp;VAR:QUERY=UkdGX1BBWV9BQ0NUKEFOTiw0MDU0MywsLCxVU0QsLE5PQVVESVQp&amp;WINDOW=FIRST_POPUP&amp;HEIGHT=450&amp;WI","DTH=450&amp;START_MAXIMIZED=FALSE&amp;VAR:CALENDAR=US&amp;VAR:SYMBOL=PPG&amp;VAR:INDEX=0"}</definedName>
    <definedName function="false" hidden="false" name="_26__123Graph_LBL_DCHART_1" vbProcedure="false">#N/A</definedName>
    <definedName function="false" hidden="false" name="_2__123Graph_ACHART_3" vbProcedure="false">#REF!</definedName>
    <definedName function="false" hidden="false" name="_2__FDSAUDITLINK__" vbProcedure="false">{"fdsup://directions/FAT Viewer?action=UPDATE&amp;creator=factset&amp;DYN_ARGS=TRUE&amp;DOC_NAME=FAT:FQL_AUDITING_CLIENT_TEMPLATE.FAT&amp;display_string=Audit&amp;VAR:KEY=FMDWDGRAZA&amp;VAR:QUERY=UkdGX1BBWV9BQ0NUKEFOTiw0MDU0MywsLCxVU0QsLE5PQVVESVQp&amp;WINDOW=FIRST_POPUP&amp;HEIGHT=450&amp;WI","DTH=450&amp;START_MAXIMIZED=FALSE&amp;VAR:CALENDAR=US&amp;VAR:SYMBOL=PPG&amp;VAR:INDEX=0"}</definedName>
    <definedName function="false" hidden="false" name="_35__123Graph_XGROWTH_9" vbProcedure="false">[1]ici!#ref!</definedName>
    <definedName function="false" hidden="false" name="_3__FDSAUDITLINK__" vbProcedure="false">{"fdsup://directions/FAT Viewer?action=UPDATE&amp;creator=factset&amp;DYN_ARGS=TRUE&amp;DOC_NAME=FAT:FQL_AUDITING_CLIENT_TEMPLATE.FAT&amp;display_string=Audit&amp;VAR:KEY=JUVUFWLOVA&amp;VAR:QUERY=UkdGX1BBWV9BQ0NUKEFOTiw0MDE3OCwsLCxVU0QsLE5PQVVESVQp&amp;WINDOW=FIRST_POPUP&amp;HEIGHT=450&amp;WI","DTH=450&amp;START_MAXIMIZED=FALSE&amp;VAR:CALENDAR=US&amp;VAR:SYMBOL=PPG&amp;VAR:INDEX=0"}</definedName>
    <definedName function="false" hidden="false" name="_40__FDSAUDITLINK__" vbProcedure="false">{"fdsup://directions/FAT Viewer?action=UPDATE&amp;creator=factset&amp;DYN_ARGS=TRUE&amp;DOC_NAME=FAT:FQL_AUDITING_CLIENT_TEMPLATE.FAT&amp;display_string=Audit&amp;VAR:KEY=VMDMRCXMVW&amp;VAR:QUERY=UkdGX1BBWV9BQ0NUKEFOTiw0MDU0MywsLCxNWE4sLE5PQVVESVQp&amp;WINDOW=FIRST_POPUP&amp;HEIGHT=450&amp;WI","DTH=450&amp;START_MAXIMIZED=FALSE&amp;VAR:CALENDAR=US&amp;VAR:SYMBOL=243476&amp;VAR:INDEX=0"}</definedName>
    <definedName function="false" hidden="false" name="_41__FDSAUDITLINK__" vbProcedure="false">{"fdsup://directions/FAT Viewer?action=UPDATE&amp;creator=factset&amp;DYN_ARGS=TRUE&amp;DOC_NAME=FAT:FQL_AUDITING_CLIENT_TEMPLATE.FAT&amp;display_string=Audit&amp;VAR:KEY=LKDAPMNINI&amp;VAR:QUERY=UkdGX1BBWV9BQ0NUKEFOTiw0MDE3OCwsLCxNWE4sLE5PQVVESVQp&amp;WINDOW=FIRST_POPUP&amp;HEIGHT=450&amp;WI","DTH=450&amp;START_MAXIMIZED=FALSE&amp;VAR:CALENDAR=US&amp;VAR:SYMBOL=243476&amp;VAR:INDEX=0"}</definedName>
    <definedName function="false" hidden="false" name="_49__FDSAUDITLINK__" vbProcedure="false">{"fdsup://directions/FAT Viewer?action=UPDATE&amp;creator=factset&amp;DYN_ARGS=TRUE&amp;DOC_NAME=FAT:FQL_AUDITING_CLIENT_TEMPLATE.FAT&amp;display_string=Audit&amp;VAR:KEY=RGRELUZWFU&amp;VAR:QUERY=UkdGX1BBWV9BQ0NUKEFOTiw0MDE3OCwsLCxVU0QsLE5PQVVESVQp&amp;WINDOW=FIRST_POPUP&amp;HEIGHT=450&amp;WI","DTH=450&amp;START_MAXIMIZED=FALSE&amp;VAR:CALENDAR=US&amp;VAR:SYMBOL=CE&amp;VAR:INDEX=0"}</definedName>
    <definedName function="false" hidden="false" name="_4__FDSAUDITLINK__" vbProcedure="false">{"fdsup://directions/FAT Viewer?action=UPDATE&amp;creator=factset&amp;DYN_ARGS=TRUE&amp;DOC_NAME=FAT:FQL_AUDITING_CLIENT_TEMPLATE.FAT&amp;display_string=Audit&amp;VAR:KEY=TQXQVSJCTM&amp;VAR:QUERY=UkdGX1BBWV9BQ0NUKEFOTiwzOTgxMywsLCxVU0QsLE5PQVVESVQp&amp;WINDOW=FIRST_POPUP&amp;HEIGHT=450&amp;WI","DTH=450&amp;START_MAXIMIZED=FALSE&amp;VAR:CALENDAR=US&amp;VAR:SYMBOL=PPG&amp;VAR:INDEX=0"}</definedName>
    <definedName function="false" hidden="false" name="_50__FDSAUDITLINK__" vbProcedure="false">{"fdsup://directions/FAT Viewer?action=UPDATE&amp;creator=factset&amp;DYN_ARGS=TRUE&amp;DOC_NAME=FAT:FQL_AUDITING_CLIENT_TEMPLATE.FAT&amp;display_string=Audit&amp;VAR:KEY=VATUPMZMZM&amp;VAR:QUERY=UkdGX1BBWV9BQ0NUKEFOTiwzOTgxMywsLCxVU0QsLE5PQVVESVQp&amp;WINDOW=FIRST_POPUP&amp;HEIGHT=450&amp;WI","DTH=450&amp;START_MAXIMIZED=FALSE&amp;VAR:CALENDAR=US&amp;VAR:SYMBOL=CE&amp;VAR:INDEX=0"}</definedName>
    <definedName function="false" hidden="false" name="_51__FDSAUDITLINK__" vbProcedure="false">{"fdsup://directions/FAT Viewer?action=UPDATE&amp;creator=factset&amp;DYN_ARGS=TRUE&amp;DOC_NAME=FAT:FQL_AUDITING_CLIENT_TEMPLATE.FAT&amp;display_string=Audit&amp;VAR:KEY=REHARURGRA&amp;VAR:QUERY=UkdGX1BBWV9BQ0NUKEFOTiwzOTQ0NywsLCxVU0QsLE5PQVVESVQp&amp;WINDOW=FIRST_POPUP&amp;HEIGHT=450&amp;WI","DTH=450&amp;START_MAXIMIZED=FALSE&amp;VAR:CALENDAR=US&amp;VAR:SYMBOL=CE&amp;VAR:INDEX=0"}</definedName>
    <definedName function="false" hidden="false" name="_52__FDSAUDITLINK__" vbProcedure="false">{"fdsup://directions/FAT Viewer?action=UPDATE&amp;creator=factset&amp;DYN_ARGS=TRUE&amp;DOC_NAME=FAT:FQL_AUDITING_CLIENT_TEMPLATE.FAT&amp;display_string=Audit&amp;VAR:KEY=ZOBYNEJKTG&amp;VAR:QUERY=UkdGX1BBWV9BQ0NUKEFOTiwzOTA4MiwsLCxVU0QsLE5PQVVESVQp&amp;WINDOW=FIRST_POPUP&amp;HEIGHT=450&amp;WI","DTH=450&amp;START_MAXIMIZED=FALSE&amp;VAR:CALENDAR=US&amp;VAR:SYMBOL=CE&amp;VAR:INDEX=0"}</definedName>
    <definedName function="false" hidden="false" name="_53__FDSAUDITLINK__" vbProcedure="false">{"fdsup://directions/FAT Viewer?action=UPDATE&amp;creator=factset&amp;DYN_ARGS=TRUE&amp;DOC_NAME=FAT:FQL_AUDITING_CLIENT_TEMPLATE.FAT&amp;display_string=Audit&amp;VAR:KEY=DSRQBONMZC&amp;VAR:QUERY=UkdGX1BBWV9BQ0NUKEFOTiwzODcxNywsLCxVU0QsLE5PQVVESVQp&amp;WINDOW=FIRST_POPUP&amp;HEIGHT=450&amp;WI","DTH=450&amp;START_MAXIMIZED=FALSE&amp;VAR:CALENDAR=US&amp;VAR:SYMBOL=CE&amp;VAR:INDEX=0"}</definedName>
    <definedName function="false" hidden="false" name="_54__FDSAUDITLINK__" vbProcedure="false">{"fdsup://directions/FAT Viewer?action=UPDATE&amp;creator=factset&amp;DYN_ARGS=TRUE&amp;DOC_NAME=FAT:FQL_AUDITING_CLIENT_TEMPLATE.FAT&amp;display_string=Audit&amp;VAR:KEY=LWTIVMFQPW&amp;VAR:QUERY=UkdGX1BBWV9BQ0NUKEFOTiwzODM1MiwsLCxVU0QsLE5PQVVESVQp&amp;WINDOW=FIRST_POPUP&amp;HEIGHT=450&amp;WI","DTH=450&amp;START_MAXIMIZED=FALSE&amp;VAR:CALENDAR=US&amp;VAR:SYMBOL=CE&amp;VAR:INDEX=0"}</definedName>
    <definedName function="false" hidden="false" name="_55__FDSAUDITLINK__" vbProcedure="false">{"fdsup://directions/FAT Viewer?action=UPDATE&amp;creator=factset&amp;DYN_ARGS=TRUE&amp;DOC_NAME=FAT:FQL_AUDITING_CLIENT_TEMPLATE.FAT&amp;display_string=Audit&amp;VAR:KEY=HWBKBCFOBU&amp;VAR:QUERY=UkdGX1BBWV9BQ0NUKEFOTiwzNzk4NiwsLCxVU0QsLE5PQVVESVQp&amp;WINDOW=FIRST_POPUP&amp;HEIGHT=450&amp;WI","DTH=450&amp;START_MAXIMIZED=FALSE&amp;VAR:CALENDAR=US&amp;VAR:SYMBOL=CE&amp;VAR:INDEX=0"}</definedName>
    <definedName function="false" hidden="false" name="_56__FDSAUDITLINK__" vbProcedure="false">{"fdsup://directions/FAT Viewer?action=UPDATE&amp;creator=factset&amp;DYN_ARGS=TRUE&amp;DOC_NAME=FAT:FQL_AUDITING_CLIENT_TEMPLATE.FAT&amp;display_string=Audit&amp;VAR:KEY=HUXWTMHSHS&amp;VAR:QUERY=UkdGX1BBWV9BQ0NUKEFOTiw0MDU0MywsLCxVU0QsLE5PQVVESVQp&amp;WINDOW=FIRST_POPUP&amp;HEIGHT=450&amp;WI","DTH=450&amp;START_MAXIMIZED=FALSE&amp;VAR:CALENDAR=US&amp;VAR:SYMBOL=SHW&amp;VAR:INDEX=0"}</definedName>
    <definedName function="false" hidden="false" name="_57__FDSAUDITLINK__" vbProcedure="false">{"fdsup://directions/FAT Viewer?action=UPDATE&amp;creator=factset&amp;DYN_ARGS=TRUE&amp;DOC_NAME=FAT:FQL_AUDITING_CLIENT_TEMPLATE.FAT&amp;display_string=Audit&amp;VAR:KEY=PEPWPSFMZQ&amp;VAR:QUERY=UkdGX1BBWV9BQ0NUKEFOTiw0MDE3OCwsLCxVU0QsLE5PQVVESVQp&amp;WINDOW=FIRST_POPUP&amp;HEIGHT=450&amp;WI","DTH=450&amp;START_MAXIMIZED=FALSE&amp;VAR:CALENDAR=US&amp;VAR:SYMBOL=POL&amp;VAR:INDEX=0"}</definedName>
    <definedName function="false" hidden="false" name="_58__FDSAUDITLINK__" vbProcedure="false">{"fdsup://directions/FAT Viewer?action=UPDATE&amp;creator=factset&amp;DYN_ARGS=TRUE&amp;DOC_NAME=FAT:FQL_AUDITING_CLIENT_TEMPLATE.FAT&amp;display_string=Audit&amp;VAR:KEY=XEZEDAXOJW&amp;VAR:QUERY=UkdGX1BBWV9BQ0NUKEFOTiwzOTgxMywsLCxVU0QsLE5PQVVESVQp&amp;WINDOW=FIRST_POPUP&amp;HEIGHT=450&amp;WI","DTH=450&amp;START_MAXIMIZED=FALSE&amp;VAR:CALENDAR=US&amp;VAR:SYMBOL=POL&amp;VAR:INDEX=0"}</definedName>
    <definedName function="false" hidden="false" name="_59__FDSAUDITLINK__" vbProcedure="false">{"fdsup://directions/FAT Viewer?action=UPDATE&amp;creator=factset&amp;DYN_ARGS=TRUE&amp;DOC_NAME=FAT:FQL_AUDITING_CLIENT_TEMPLATE.FAT&amp;display_string=Audit&amp;VAR:KEY=JSPGVMVCRC&amp;VAR:QUERY=UkdGX1BBWV9BQ0NUKEFOTiwzOTQ0NywsLCxVU0QsLE5PQVVESVQp&amp;WINDOW=FIRST_POPUP&amp;HEIGHT=450&amp;WI","DTH=450&amp;START_MAXIMIZED=FALSE&amp;VAR:CALENDAR=US&amp;VAR:SYMBOL=POL&amp;VAR:INDEX=0"}</definedName>
    <definedName function="false" hidden="false" name="_5__FDSAUDITLINK__" vbProcedure="false">{"fdsup://directions/FAT Viewer?action=UPDATE&amp;creator=factset&amp;DYN_ARGS=TRUE&amp;DOC_NAME=FAT:FQL_AUDITING_CLIENT_TEMPLATE.FAT&amp;display_string=Audit&amp;VAR:KEY=HCJOJEPUNK&amp;VAR:QUERY=UkdGX1BBWV9BQ0NUKEFOTiwzOTQ0NywsLCxVU0QsLE5PQVVESVQp&amp;WINDOW=FIRST_POPUP&amp;HEIGHT=450&amp;WI","DTH=450&amp;START_MAXIMIZED=FALSE&amp;VAR:CALENDAR=US&amp;VAR:SYMBOL=PPG&amp;VAR:INDEX=0"}</definedName>
    <definedName function="false" hidden="false" name="_60__FDSAUDITLINK__" vbProcedure="false">{"fdsup://directions/FAT Viewer?action=UPDATE&amp;creator=factset&amp;DYN_ARGS=TRUE&amp;DOC_NAME=FAT:FQL_AUDITING_CLIENT_TEMPLATE.FAT&amp;display_string=Audit&amp;VAR:KEY=RAFYLIJCZY&amp;VAR:QUERY=UkdGX1BBWV9BQ0NUKEFOTiwzOTA4MiwsLCxVU0QsLE5PQVVESVQp&amp;WINDOW=FIRST_POPUP&amp;HEIGHT=450&amp;WI","DTH=450&amp;START_MAXIMIZED=FALSE&amp;VAR:CALENDAR=US&amp;VAR:SYMBOL=POL&amp;VAR:INDEX=0"}</definedName>
    <definedName function="false" hidden="false" name="_61__FDSAUDITLINK__" vbProcedure="false">{"fdsup://directions/FAT Viewer?action=UPDATE&amp;creator=factset&amp;DYN_ARGS=TRUE&amp;DOC_NAME=FAT:FQL_AUDITING_CLIENT_TEMPLATE.FAT&amp;display_string=Audit&amp;VAR:KEY=JOPOVGZKBA&amp;VAR:QUERY=UkdGX1BBWV9BQ0NUKEFOTiwzODcxNywsLCxVU0QsLE5PQVVESVQp&amp;WINDOW=FIRST_POPUP&amp;HEIGHT=450&amp;WI","DTH=450&amp;START_MAXIMIZED=FALSE&amp;VAR:CALENDAR=US&amp;VAR:SYMBOL=POL&amp;VAR:INDEX=0"}</definedName>
    <definedName function="false" hidden="false" name="_62__FDSAUDITLINK__" vbProcedure="false">{"fdsup://directions/FAT Viewer?action=UPDATE&amp;creator=factset&amp;DYN_ARGS=TRUE&amp;DOC_NAME=FAT:FQL_AUDITING_CLIENT_TEMPLATE.FAT&amp;display_string=Audit&amp;VAR:KEY=DGRUNSDQJS&amp;VAR:QUERY=UkdGX1BBWV9BQ0NUKEFOTiwzODM1MiwsLCxVU0QsLE5PQVVESVQp&amp;WINDOW=FIRST_POPUP&amp;HEIGHT=450&amp;WI","DTH=450&amp;START_MAXIMIZED=FALSE&amp;VAR:CALENDAR=US&amp;VAR:SYMBOL=POL&amp;VAR:INDEX=0"}</definedName>
    <definedName function="false" hidden="false" name="_63__FDSAUDITLINK__" vbProcedure="false">{"fdsup://directions/FAT Viewer?action=UPDATE&amp;creator=factset&amp;DYN_ARGS=TRUE&amp;DOC_NAME=FAT:FQL_AUDITING_CLIENT_TEMPLATE.FAT&amp;display_string=Audit&amp;VAR:KEY=FKNEZEDYHE&amp;VAR:QUERY=UkdGX1BBWV9BQ0NUKEFOTiwzNzk4NiwsLCxVU0QsLE5PQVVESVQp&amp;WINDOW=FIRST_POPUP&amp;HEIGHT=450&amp;WI","DTH=450&amp;START_MAXIMIZED=FALSE&amp;VAR:CALENDAR=US&amp;VAR:SYMBOL=POL&amp;VAR:INDEX=0"}</definedName>
    <definedName function="false" hidden="false" name="_64__FDSAUDITLINK__" vbProcedure="false">{"fdsup://directions/FAT Viewer?action=UPDATE&amp;creator=factset&amp;DYN_ARGS=TRUE&amp;DOC_NAME=FAT:FQL_AUDITING_CLIENT_TEMPLATE.FAT&amp;display_string=Audit&amp;VAR:KEY=TQNERETWFY&amp;VAR:QUERY=UkdGX1BBWV9BQ0NUKEFOTiwzNzk4NiwsLCxVU0QsLE5PQVVESVQp&amp;WINDOW=FIRST_POPUP&amp;HEIGHT=450&amp;WI","DTH=450&amp;START_MAXIMIZED=FALSE&amp;VAR:CALENDAR=US&amp;VAR:SYMBOL=TPCG&amp;VAR:INDEX=0"}</definedName>
    <definedName function="false" hidden="false" name="_6__FDSAUDITLINK__" vbProcedure="false">{"fdsup://directions/FAT Viewer?action=UPDATE&amp;creator=factset&amp;DYN_ARGS=TRUE&amp;DOC_NAME=FAT:FQL_AUDITING_CLIENT_TEMPLATE.FAT&amp;display_string=Audit&amp;VAR:KEY=XUTWXGHOJC&amp;VAR:QUERY=UkdGX1BBWV9BQ0NUKEFOTiwzOTA4MiwsLCxVU0QsLE5PQVVESVQp&amp;WINDOW=FIRST_POPUP&amp;HEIGHT=450&amp;WI","DTH=450&amp;START_MAXIMIZED=FALSE&amp;VAR:CALENDAR=US&amp;VAR:SYMBOL=PPG&amp;VAR:INDEX=0"}</definedName>
    <definedName function="false" hidden="false" name="_7__FDSAUDITLINK__" vbProcedure="false">{"fdsup://directions/FAT Viewer?action=UPDATE&amp;creator=factset&amp;DYN_ARGS=TRUE&amp;DOC_NAME=FAT:FQL_AUDITING_CLIENT_TEMPLATE.FAT&amp;display_string=Audit&amp;VAR:KEY=TORMPKNUHW&amp;VAR:QUERY=UkdGX1BBWV9BQ0NUKEFOTiwzODcxNywsLCxVU0QsLE5PQVVESVQp&amp;WINDOW=FIRST_POPUP&amp;HEIGHT=450&amp;WI","DTH=450&amp;START_MAXIMIZED=FALSE&amp;VAR:CALENDAR=US&amp;VAR:SYMBOL=PPG&amp;VAR:INDEX=0"}</definedName>
    <definedName function="false" hidden="false" name="_86__FDSAUDITLINK__" vbProcedure="false">{"fdsup://directions/FAT Viewer?action=UPDATE&amp;creator=factset&amp;DYN_ARGS=TRUE&amp;DOC_NAME=FAT:FQL_AUDITING_CLIENT_TEMPLATE.FAT&amp;display_string=Audit&amp;VAR:KEY=VWTCPULSLC&amp;VAR:QUERY=UkdGX1BBWV9BQ0NUKEFOTiw0MDE3OCwsLCxVU0QsLE5PQVVESVQp&amp;WINDOW=FIRST_POPUP&amp;HEIGHT=450&amp;WI","DTH=450&amp;START_MAXIMIZED=FALSE&amp;VAR:CALENDAR=US&amp;VAR:SYMBOL=SHW&amp;VAR:INDEX=0"}</definedName>
    <definedName function="false" hidden="false" name="_87__FDSAUDITLINK__" vbProcedure="false">{"fdsup://directions/FAT Viewer?action=UPDATE&amp;creator=factset&amp;DYN_ARGS=TRUE&amp;DOC_NAME=FAT:FQL_AUDITING_CLIENT_TEMPLATE.FAT&amp;display_string=Audit&amp;VAR:KEY=LUPQTETOXU&amp;VAR:QUERY=UkdGX1BBWV9BQ0NUKEFOTiwzOTgxMywsLCxVU0QsLE5PQVVESVQp&amp;WINDOW=FIRST_POPUP&amp;HEIGHT=450&amp;WI","DTH=450&amp;START_MAXIMIZED=FALSE&amp;VAR:CALENDAR=US&amp;VAR:SYMBOL=SHW&amp;VAR:INDEX=0"}</definedName>
    <definedName function="false" hidden="false" name="_88__FDSAUDITLINK__" vbProcedure="false">{"fdsup://directions/FAT Viewer?action=UPDATE&amp;creator=factset&amp;DYN_ARGS=TRUE&amp;DOC_NAME=FAT:FQL_AUDITING_CLIENT_TEMPLATE.FAT&amp;display_string=Audit&amp;VAR:KEY=BCLEJEHEPC&amp;VAR:QUERY=UkdGX1BBWV9BQ0NUKEFOTiwzOTQ0NywsLCxVU0QsLE5PQVVESVQp&amp;WINDOW=FIRST_POPUP&amp;HEIGHT=450&amp;WI","DTH=450&amp;START_MAXIMIZED=FALSE&amp;VAR:CALENDAR=US&amp;VAR:SYMBOL=SHW&amp;VAR:INDEX=0"}</definedName>
    <definedName function="false" hidden="false" name="_89__FDSAUDITLINK__" vbProcedure="false">{"fdsup://directions/FAT Viewer?action=UPDATE&amp;creator=factset&amp;DYN_ARGS=TRUE&amp;DOC_NAME=FAT:FQL_AUDITING_CLIENT_TEMPLATE.FAT&amp;display_string=Audit&amp;VAR:KEY=PAHMZUDKZM&amp;VAR:QUERY=UkdGX1BBWV9BQ0NUKEFOTiwzOTA4MiwsLCxVU0QsLE5PQVVESVQp&amp;WINDOW=FIRST_POPUP&amp;HEIGHT=450&amp;WI","DTH=450&amp;START_MAXIMIZED=FALSE&amp;VAR:CALENDAR=US&amp;VAR:SYMBOL=SHW&amp;VAR:INDEX=0"}</definedName>
    <definedName function="false" hidden="false" name="_8__FDSAUDITLINK__" vbProcedure="false">{"fdsup://directions/FAT Viewer?action=UPDATE&amp;creator=factset&amp;DYN_ARGS=TRUE&amp;DOC_NAME=FAT:FQL_AUDITING_CLIENT_TEMPLATE.FAT&amp;display_string=Audit&amp;VAR:KEY=PKNGVKTYRM&amp;VAR:QUERY=UkdGX1BBWV9BQ0NUKEFOTiwzODM1MiwsLCxVU0QsLE5PQVVESVQp&amp;WINDOW=FIRST_POPUP&amp;HEIGHT=450&amp;WI","DTH=450&amp;START_MAXIMIZED=FALSE&amp;VAR:CALENDAR=US&amp;VAR:SYMBOL=PPG&amp;VAR:INDEX=0"}</definedName>
    <definedName function="false" hidden="false" name="_90__FDSAUDITLINK__" vbProcedure="false">{"fdsup://directions/FAT Viewer?action=UPDATE&amp;creator=factset&amp;DYN_ARGS=TRUE&amp;DOC_NAME=FAT:FQL_AUDITING_CLIENT_TEMPLATE.FAT&amp;display_string=Audit&amp;VAR:KEY=LYNAFQJALS&amp;VAR:QUERY=UkdGX1BBWV9BQ0NUKEFOTiwzODcxNywsLCxVU0QsLE5PQVVESVQp&amp;WINDOW=FIRST_POPUP&amp;HEIGHT=450&amp;WI","DTH=450&amp;START_MAXIMIZED=FALSE&amp;VAR:CALENDAR=US&amp;VAR:SYMBOL=SHW&amp;VAR:INDEX=0"}</definedName>
    <definedName function="false" hidden="false" name="_91__FDSAUDITLINK__" vbProcedure="false">{"fdsup://directions/FAT Viewer?action=UPDATE&amp;creator=factset&amp;DYN_ARGS=TRUE&amp;DOC_NAME=FAT:FQL_AUDITING_CLIENT_TEMPLATE.FAT&amp;display_string=Audit&amp;VAR:KEY=ZUDYPSHGJI&amp;VAR:QUERY=UkdGX1BBWV9BQ0NUKEFOTiwzODM1MiwsLCxVU0QsLE5PQVVESVQp&amp;WINDOW=FIRST_POPUP&amp;HEIGHT=450&amp;WI","DTH=450&amp;START_MAXIMIZED=FALSE&amp;VAR:CALENDAR=US&amp;VAR:SYMBOL=SHW&amp;VAR:INDEX=0"}</definedName>
    <definedName function="false" hidden="false" name="_92__FDSAUDITLINK__" vbProcedure="false">{"fdsup://directions/FAT Viewer?action=UPDATE&amp;creator=factset&amp;DYN_ARGS=TRUE&amp;DOC_NAME=FAT:FQL_AUDITING_CLIENT_TEMPLATE.FAT&amp;display_string=Audit&amp;VAR:KEY=XWVWXCLEPS&amp;VAR:QUERY=UkdGX1BBWV9BQ0NUKEFOTiwzNzk4NiwsLCxVU0QsLE5PQVVESVQp&amp;WINDOW=FIRST_POPUP&amp;HEIGHT=450&amp;WI","DTH=450&amp;START_MAXIMIZED=FALSE&amp;VAR:CALENDAR=US&amp;VAR:SYMBOL=SHW&amp;VAR:INDEX=0"}</definedName>
    <definedName function="false" hidden="false" name="_94__FDSAUDITLINK__" vbProcedure="false">{"fdsup://directions/FAT Viewer?action=UPDATE&amp;creator=factset&amp;DYN_ARGS=TRUE&amp;DOC_NAME=FAT:FQL_AUDITING_CLIENT_TEMPLATE.FAT&amp;display_string=Audit&amp;VAR:KEY=NWPINQVIFE&amp;VAR:QUERY=UkdGX1BBWV9BQ0NUKEFOTiw0MDE3OCwsLCxVU0QsLE5PQVVESVQp&amp;WINDOW=FIRST_POPUP&amp;HEIGHT=450&amp;WI","DTH=450&amp;START_MAXIMIZED=FALSE&amp;VAR:CALENDAR=US&amp;VAR:SYMBOL=PPG&amp;VAR:INDEX=0"}</definedName>
    <definedName function="false" hidden="false" name="_95__FDSAUDITLINK__" vbProcedure="false">{"fdsup://directions/FAT Viewer?action=UPDATE&amp;creator=factset&amp;DYN_ARGS=TRUE&amp;DOC_NAME=FAT:FQL_AUDITING_CLIENT_TEMPLATE.FAT&amp;display_string=Audit&amp;VAR:KEY=BQXCPUJUXS&amp;VAR:QUERY=UkdGX1BBWV9BQ0NUKEFOTiwzOTgxMywsLCxVU0QsLE5PQVVESVQp&amp;WINDOW=FIRST_POPUP&amp;HEIGHT=450&amp;WI","DTH=450&amp;START_MAXIMIZED=FALSE&amp;VAR:CALENDAR=US&amp;VAR:SYMBOL=PPG&amp;VAR:INDEX=0"}</definedName>
    <definedName function="false" hidden="false" name="_96__FDSAUDITLINK__" vbProcedure="false">{"fdsup://directions/FAT Viewer?action=UPDATE&amp;creator=factset&amp;DYN_ARGS=TRUE&amp;DOC_NAME=FAT:FQL_AUDITING_CLIENT_TEMPLATE.FAT&amp;display_string=Audit&amp;VAR:KEY=BKXKVYXUTE&amp;VAR:QUERY=UkdGX1BBWV9BQ0NUKEFOTiwzOTQ0NywsLCxVU0QsLE5PQVVESVQp&amp;WINDOW=FIRST_POPUP&amp;HEIGHT=450&amp;WI","DTH=450&amp;START_MAXIMIZED=FALSE&amp;VAR:CALENDAR=US&amp;VAR:SYMBOL=PPG&amp;VAR:INDEX=0"}</definedName>
    <definedName function="false" hidden="false" name="_97__FDSAUDITLINK__" vbProcedure="false">{"fdsup://directions/FAT Viewer?action=UPDATE&amp;creator=factset&amp;DYN_ARGS=TRUE&amp;DOC_NAME=FAT:FQL_AUDITING_CLIENT_TEMPLATE.FAT&amp;display_string=Audit&amp;VAR:KEY=RYPMDEDURO&amp;VAR:QUERY=UkdGX1BBWV9BQ0NUKEFOTiwzOTA4MiwsLCxVU0QsLE5PQVVESVQp&amp;WINDOW=FIRST_POPUP&amp;HEIGHT=450&amp;WI","DTH=450&amp;START_MAXIMIZED=FALSE&amp;VAR:CALENDAR=US&amp;VAR:SYMBOL=PPG&amp;VAR:INDEX=0"}</definedName>
    <definedName function="false" hidden="false" name="_98__FDSAUDITLINK__" vbProcedure="false">{"fdsup://directions/FAT Viewer?action=UPDATE&amp;creator=factset&amp;DYN_ARGS=TRUE&amp;DOC_NAME=FAT:FQL_AUDITING_CLIENT_TEMPLATE.FAT&amp;display_string=Audit&amp;VAR:KEY=RCNINUVWBQ&amp;VAR:QUERY=UkdGX1BBWV9BQ0NUKEFOTiwzODcxNywsLCxVU0QsLE5PQVVESVQp&amp;WINDOW=FIRST_POPUP&amp;HEIGHT=450&amp;WI","DTH=450&amp;START_MAXIMIZED=FALSE&amp;VAR:CALENDAR=US&amp;VAR:SYMBOL=PPG&amp;VAR:INDEX=0"}</definedName>
    <definedName function="false" hidden="false" name="_99__FDSAUDITLINK__" vbProcedure="false">{"fdsup://directions/FAT Viewer?action=UPDATE&amp;creator=factset&amp;DYN_ARGS=TRUE&amp;DOC_NAME=FAT:FQL_AUDITING_CLIENT_TEMPLATE.FAT&amp;display_string=Audit&amp;VAR:KEY=JOFGPCXAJK&amp;VAR:QUERY=UkdGX1BBWV9BQ0NUKEFOTiwzODM1MiwsLCxVU0QsLE5PQVVESVQp&amp;WINDOW=FIRST_POPUP&amp;HEIGHT=450&amp;WI","DTH=450&amp;START_MAXIMIZED=FALSE&amp;VAR:CALENDAR=US&amp;VAR:SYMBOL=PPG&amp;VAR:INDEX=0"}</definedName>
    <definedName function="false" hidden="false" name="_9__FDSAUDITLINK__" vbProcedure="false">{"fdsup://directions/FAT Viewer?action=UPDATE&amp;creator=factset&amp;DYN_ARGS=TRUE&amp;DOC_NAME=FAT:FQL_AUDITING_CLIENT_TEMPLATE.FAT&amp;display_string=Audit&amp;VAR:KEY=RKZIPIBEDQ&amp;VAR:QUERY=UkdGX1BBWV9BQ0NUKEFOTiwzNzk4NiwsLCxVU0QsLE5PQVVESVQp&amp;WINDOW=FIRST_POPUP&amp;HEIGHT=450&amp;WI","DTH=450&amp;START_MAXIMIZED=FALSE&amp;VAR:CALENDAR=US&amp;VAR:SYMBOL=PPG&amp;VAR:INDEX=0"}</definedName>
    <definedName function="false" hidden="false" name="_AT1" vbProcedure="false">{#N/A,#N/A,FALSE,"인원";#N/A,#N/A,FALSE,"비용2";#N/A,#N/A,FALSE,"비용1";#N/A,#N/A,FALSE,"비용";#N/A,#N/A,FALSE,"보증2";#N/A,#N/A,FALSE,"보증1";#N/A,#N/A,FALSE,"보증";#N/A,#N/A,FALSE,"손익1";#N/A,#N/A,FALSE,"손익";#N/A,#N/A,FALSE,"부서별매출";#N/A,#N/A,FALSE,"매출"}</definedName>
    <definedName function="false" hidden="false" name="_AT2" vbProcedure="false">{#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function="false" hidden="false" name="_AT3" vbProcedure="false">{#N/A,#N/A,FALSE,"인원";#N/A,#N/A,FALSE,"비용2";#N/A,#N/A,FALSE,"비용1";#N/A,#N/A,FALSE,"비용";#N/A,#N/A,FALSE,"보증2";#N/A,#N/A,FALSE,"보증1";#N/A,#N/A,FALSE,"보증";#N/A,#N/A,FALSE,"손익1";#N/A,#N/A,FALSE,"손익";#N/A,#N/A,FALSE,"부서별매출";#N/A,#N/A,FALSE,"매출"}</definedName>
    <definedName function="false" hidden="false" name="_bdm.0165FB90906F42109A04921798B67CA0.edm" vbProcedure="false">#REF!</definedName>
    <definedName function="false" hidden="false" name="_bdm.017C0817E22E4F7CB8E84918D27D5F74.edm" vbProcedure="false">#REF!</definedName>
    <definedName function="false" hidden="false" name="_bdm.02ADE3CDCE314D2592735E9C2F9A7815.edm" vbProcedure="false">#REF!</definedName>
    <definedName function="false" hidden="false" name="_bdm.033359638B4D4CED9EB282F3D9A1C186.edm" vbProcedure="false">#REF!</definedName>
    <definedName function="false" hidden="false" name="_bdm.07342A5AA551483799C2E9CC3A118D4D.edm" vbProcedure="false">#REF!</definedName>
    <definedName function="false" hidden="false" name="_bdm.083C28BB860E4FE6804F2D5E374F2591.edm" vbProcedure="false">#REF!</definedName>
    <definedName function="false" hidden="false" name="_bdm.0883284724384904B7F19313D5A776E9.edm" vbProcedure="false">#REF!</definedName>
    <definedName function="false" hidden="false" name="_bdm.09201ECAFFC440218A10DCE232BABA90.edm" vbProcedure="false">#REF!</definedName>
    <definedName function="false" hidden="false" name="_bdm.09D7F997AD654D87906C0EB2D6424645.edm" vbProcedure="false">#REF!</definedName>
    <definedName function="false" hidden="false" name="_bdm.0A40DF5C9BE542C2A4B9D199F7E2B29A.edm" vbProcedure="false">#REF!</definedName>
    <definedName function="false" hidden="false" name="_bdm.0C9EB018F3364D11AF9308E14859DE4B.edm" vbProcedure="false">#REF!</definedName>
    <definedName function="false" hidden="false" name="_bdm.0F87876A1FF04589998EBE7EA21D1E3F.edm" vbProcedure="false">#REF!</definedName>
    <definedName function="false" hidden="false" name="_bdm.0FEA150813EA4DAA95DFEB13E2FF8355.edm" vbProcedure="false">#REF!</definedName>
    <definedName function="false" hidden="false" name="_bdm.10F40E290C45441EBE7E278A6AF378F4.edm" vbProcedure="false">#REF!</definedName>
    <definedName function="false" hidden="false" name="_bdm.124E0E9F768F4816AD73695EAD7C4320.edm" vbProcedure="false">#REF!</definedName>
    <definedName function="false" hidden="false" name="_bdm.12707AB0A23846718DB5CAF98DED75C6.edm" vbProcedure="false">#REF!</definedName>
    <definedName function="false" hidden="false" name="_bdm.136B17F4453140DFA7F936C2EBB0EE35.edm" vbProcedure="false">#REF!</definedName>
    <definedName function="false" hidden="false" name="_bdm.1702029459124B10B81DDF4E515A41D3.edm" vbProcedure="false">#REF!</definedName>
    <definedName function="false" hidden="false" name="_bdm.17AC3CF886564C9E9088B392E794AD60.edm" vbProcedure="false">#REF!</definedName>
    <definedName function="false" hidden="false" name="_bdm.1A6AEA60B2424BA79999D208B7C454CE.edm" vbProcedure="false">#REF!</definedName>
    <definedName function="false" hidden="false" name="_bdm.1B1431A1C5EF4B8E9B1118C58BF089F8.edm" vbProcedure="false">#REF!</definedName>
    <definedName function="false" hidden="false" name="_bdm.1BBCD93402C047AF9FC369251B5D2F70.edm" vbProcedure="false">#REF!</definedName>
    <definedName function="false" hidden="false" name="_bdm.1BE01AC961AE41F0B6EC11627289DC3A.edm" vbProcedure="false">#REF!</definedName>
    <definedName function="false" hidden="false" name="_bdm.1CF49CFB206E4D1C9B4EAEA81D0B9FA0.edm" vbProcedure="false">#REF!</definedName>
    <definedName function="false" hidden="false" name="_bdm.1FA0FA4140E4445487A9EAC8420B6402.edm" vbProcedure="false">#REF!</definedName>
    <definedName function="false" hidden="false" name="_bdm.20288AD36CA040FE8734E45E2C259315.edm" vbProcedure="false">#REF!</definedName>
    <definedName function="false" hidden="false" name="_bdm.220FC830877347B8B28369151F05A48D.edm" vbProcedure="false">#REF!</definedName>
    <definedName function="false" hidden="false" name="_bdm.2300931616FE4E04AF42B791592C152A.edm" vbProcedure="false">#REF!</definedName>
    <definedName function="false" hidden="false" name="_bdm.236A3F2135A144B5B8D4EFD77D5DAC7A.edm" vbProcedure="false">#REF!</definedName>
    <definedName function="false" hidden="false" name="_bdm.26404489E04F4625B0F407FE1DC4FBE9.edm" vbProcedure="false">#REF!</definedName>
    <definedName function="false" hidden="false" name="_bdm.27B387330FE14779821740672B37A09A.edm" vbProcedure="false">#REF!</definedName>
    <definedName function="false" hidden="false" name="_bdm.2813E2B52E4F4C11BEAF6B7C9FA4BD5E.edm" vbProcedure="false">#REF!</definedName>
    <definedName function="false" hidden="false" name="_bdm.296546204F5B4E94A1E17E6929CDB768.edm" vbProcedure="false">#REF!</definedName>
    <definedName function="false" hidden="false" name="_bdm.2C822670D9ED4AB48CD62780D304BA47.edm" vbProcedure="false">#REF!</definedName>
    <definedName function="false" hidden="false" name="_bdm.2E91513CEB174D49AC59702AA719B291.edm" vbProcedure="false">#REF!</definedName>
    <definedName function="false" hidden="false" name="_bdm.2F1E09B7475B43F5BD0B0C49C0C1C5DC.edm" vbProcedure="false">#REF!</definedName>
    <definedName function="false" hidden="false" name="_bdm.2F232B0BB817463F8772AD3CAA835F1F.edm" vbProcedure="false">#REF!</definedName>
    <definedName function="false" hidden="false" name="_bdm.36C29AC5A5E1492A8FDE2B7449676A87.edm" vbProcedure="false">#REF!</definedName>
    <definedName function="false" hidden="false" name="_bdm.3AFEA8EFBF2E47B0B5056C39606787ED.edm" vbProcedure="false">#REF!</definedName>
    <definedName function="false" hidden="false" name="_bdm.3B1A490105BC445B8EDD1702BCDF7CD1.edm" vbProcedure="false">#REF!</definedName>
    <definedName function="false" hidden="false" name="_bdm.3C0030110DD1474785C5D0292D40C6D1.edm" vbProcedure="false">#REF!</definedName>
    <definedName function="false" hidden="false" name="_bdm.3D9E561B26B94422AFF3AADFC0252F3D.edm" vbProcedure="false">#REF!</definedName>
    <definedName function="false" hidden="false" name="_bdm.3E638A3247854C82990378CD074C1765.edm" vbProcedure="false">#REF!</definedName>
    <definedName function="false" hidden="false" name="_bdm.3EEF543A374D4781A9B9BC3ED464A642.edm" vbProcedure="false">#REF!</definedName>
    <definedName function="false" hidden="false" name="_bdm.3FB51DAED66B43BDB77B9391A83F69BA.edm" vbProcedure="false">#REF!</definedName>
    <definedName function="false" hidden="false" name="_bdm.4382EFBFD1DB4C8FB857EB5713CF26A0.edm" vbProcedure="false">#REF!</definedName>
    <definedName function="false" hidden="false" name="_bdm.479646513F9140B5B3402BB48D3999DA.edm" vbProcedure="false">#REF!</definedName>
    <definedName function="false" hidden="false" name="_bdm.4A46AD460C3A422F8D49683EACDC24A3.edm" vbProcedure="false">#REF!</definedName>
    <definedName function="false" hidden="false" name="_bdm.4ADB554C327842AB83F1C7F2E974DACF.edm" vbProcedure="false">#REF!</definedName>
    <definedName function="false" hidden="false" name="_bdm.4D6D41F1CC264ECAB296ED9E7352A779.edm" vbProcedure="false">#REF!</definedName>
    <definedName function="false" hidden="false" name="_bdm.4FB875571B3D41FA994297C87DF90F00.edm" vbProcedure="false">#REF!</definedName>
    <definedName function="false" hidden="false" name="_bdm.50B72F0617B94303BE2755D001790DF2.edm" vbProcedure="false">#REF!</definedName>
    <definedName function="false" hidden="false" name="_bdm.51AC87B4EBB244DD93E614115A889FD6.edm" vbProcedure="false">#REF!</definedName>
    <definedName function="false" hidden="false" name="_bdm.548653D7D39E4B8183EAB977974A5CA1.edm" vbProcedure="false">#REF!</definedName>
    <definedName function="false" hidden="false" name="_bdm.54D0838C5EEC490CAFCE71CA135C0399.edm" vbProcedure="false">#REF!</definedName>
    <definedName function="false" hidden="false" name="_bdm.560F132BC2824D39A4979B4EE4AE7B8A.edm" vbProcedure="false">#REF!</definedName>
    <definedName function="false" hidden="false" name="_bdm.57790B718071487FA161F1B055559972.edm" vbProcedure="false">#REF!</definedName>
    <definedName function="false" hidden="false" name="_bdm.58AF1A5451774783B4E64DEE653EF3A2.edm" vbProcedure="false">#REF!</definedName>
    <definedName function="false" hidden="false" name="_bdm.5964BD1C2E4343588A624628B2A9B287.edm" vbProcedure="false">#REF!</definedName>
    <definedName function="false" hidden="false" name="_bdm.5D044BE695CE4783AE415F04B657E460.edm" vbProcedure="false">#REF!</definedName>
    <definedName function="false" hidden="false" name="_bdm.5E0B6D0EC74542F29FE9A7152CC716FE.edm" vbProcedure="false">#REF!</definedName>
    <definedName function="false" hidden="false" name="_bdm.60174ECD59D44FB7BDE4A02D297F3D2D.edm" vbProcedure="false">#REF!</definedName>
    <definedName function="false" hidden="false" name="_bdm.60521407A19E469B8FC9634D10B6DA58.edm" vbProcedure="false">#REF!</definedName>
    <definedName function="false" hidden="false" name="_bdm.605BCF3F8BA7415291BFCF008A0523C4.edm" vbProcedure="false">#REF!</definedName>
    <definedName function="false" hidden="false" name="_bdm.6118947D2B824B269B7F54097EB27A32.edm" vbProcedure="false">#REF!</definedName>
    <definedName function="false" hidden="false" name="_bdm.623F1F062FF64881A0453781FB8CAC6F.edm" vbProcedure="false">#REF!</definedName>
    <definedName function="false" hidden="false" name="_bdm.625A53514A76446095E8E28C24BF7AD4.edm" vbProcedure="false">#REF!</definedName>
    <definedName function="false" hidden="false" name="_bdm.63FCDBF9C99E4C29A9726B913C494AA1.edm" vbProcedure="false">#REF!</definedName>
    <definedName function="false" hidden="false" name="_bdm.663C710F1D174B459C51D7924939C8F7.edm" vbProcedure="false">#REF!</definedName>
    <definedName function="false" hidden="false" name="_bdm.66583FBEA15E4D7BB6A9994953FAFB5C.edm" vbProcedure="false">#REF!</definedName>
    <definedName function="false" hidden="false" name="_bdm.66B71853029645AD8E4F424E980DF9D4.edm" vbProcedure="false">#REF!</definedName>
    <definedName function="false" hidden="false" name="_bdm.66C78A74E42D4C68887F763AD8CDD0B2.edm" vbProcedure="false">#REF!</definedName>
    <definedName function="false" hidden="false" name="_bdm.6823026BF3BC4C318132320F19C2E4D3.edm" vbProcedure="false">#REF!</definedName>
    <definedName function="false" hidden="false" name="_bdm.68B7CE7CA5134E1BB12AF74DC68F388D.edm" vbProcedure="false">#REF!</definedName>
    <definedName function="false" hidden="false" name="_bdm.69337A0D99C244E2AA98AB57989CAD35.edm" vbProcedure="false">#REF!</definedName>
    <definedName function="false" hidden="false" name="_bdm.6EC4025691C747E9928B151AFA5B4AEB.edm" vbProcedure="false">#REF!</definedName>
    <definedName function="false" hidden="false" name="_bdm.6ED728EFA1374C9292B859D406C8A285.edm" vbProcedure="false">#REF!</definedName>
    <definedName function="false" hidden="false" name="_bdm.6FAE038911E143B7986D643B9B6AAD5A.edm" vbProcedure="false">#REF!</definedName>
    <definedName function="false" hidden="false" name="_bdm.6FCBEAD6A27E422DB514701F2A428026.edm" vbProcedure="false">#REF!</definedName>
    <definedName function="false" hidden="false" name="_bdm.71D551E00A2145699466D638311BC661.edm" vbProcedure="false">#REF!</definedName>
    <definedName function="false" hidden="false" name="_bdm.727C9A10A4494FA08ADD786420850C59.edm" vbProcedure="false">#REF!</definedName>
    <definedName function="false" hidden="false" name="_bdm.72A2900A9ABB4C7398349887F66AB0CB.edm" vbProcedure="false">#REF!</definedName>
    <definedName function="false" hidden="false" name="_bdm.747465F3BB2D4E8FBE3F3B156C8C118A.edm" vbProcedure="false">#REF!</definedName>
    <definedName function="false" hidden="false" name="_bdm.7815020D2DA1443CBA97C2A7E9D7BDC5.edm" vbProcedure="false">#REF!</definedName>
    <definedName function="false" hidden="false" name="_bdm.782DFAF2305B4DE0A25D482F02BB639A.edm" vbProcedure="false">#REF!</definedName>
    <definedName function="false" hidden="false" name="_bdm.78D205DB6BED4513B2A1B613FECE476A.edm" vbProcedure="false">#REF!</definedName>
    <definedName function="false" hidden="false" name="_bdm.78EFE8DBC07A49D8ABDE8A9C8845416C.edm" vbProcedure="false">#REF!</definedName>
    <definedName function="false" hidden="false" name="_bdm.7ABFDCF4C33B4C799F7FB64927D54B3D.edm" vbProcedure="false">#REF!</definedName>
    <definedName function="false" hidden="false" name="_bdm.7B3D27273A014160BBB26AA6AF24479C.edm" vbProcedure="false">#REF!</definedName>
    <definedName function="false" hidden="false" name="_bdm.7B7009FB3E404FBF9D1E62B3DC0DBA44.edm" vbProcedure="false">#REF!</definedName>
    <definedName function="false" hidden="false" name="_bdm.7EAAD176DB32478D8001FA384DDF6089.edm" vbProcedure="false">#REF!</definedName>
    <definedName function="false" hidden="false" name="_bdm.81295DEB01304E3381403CC3D08C3CC9.edm" vbProcedure="false">#REF!</definedName>
    <definedName function="false" hidden="false" name="_bdm.826E6D0B7C714F47B8287F4DC6B9DEA2.edm" vbProcedure="false">#REF!</definedName>
    <definedName function="false" hidden="false" name="_bdm.8454368EC55048E3A9C19102581F1A0D.edm" vbProcedure="false">#REF!</definedName>
    <definedName function="false" hidden="false" name="_bdm.848B5534B67047B7903AF921FC91E2FB.edm" vbProcedure="false">#REF!</definedName>
    <definedName function="false" hidden="false" name="_bdm.856E8DCCE61B45C990CB8E50C9F7782E.edm" vbProcedure="false">#REF!</definedName>
    <definedName function="false" hidden="false" name="_bdm.890E23916E594940A5E9B2693F253AF6.edm" vbProcedure="false">#REF!</definedName>
    <definedName function="false" hidden="false" name="_bdm.8CC092A131FF4A998B0A7BB932AE8DE7.edm" vbProcedure="false">#REF!</definedName>
    <definedName function="false" hidden="false" name="_bdm.8CE71E73C2C445BA98F5FC7C2BF356BC.edm" vbProcedure="false">#REF!</definedName>
    <definedName function="false" hidden="false" name="_bdm.8D2F463188324CBABE0F3582A44E5462.edm" vbProcedure="false">#REF!</definedName>
    <definedName function="false" hidden="false" name="_bdm.8EB7772461A74F259C2B626E032A0DF0.edm" vbProcedure="false">#REF!</definedName>
    <definedName function="false" hidden="false" name="_bdm.8F9E3FF3458F40D68D9141515A16B77C.edm" vbProcedure="false">#REF!</definedName>
    <definedName function="false" hidden="false" name="_bdm.8FE47A64882047C0AE74453FC5A6A8B9.edm" vbProcedure="false">#REF!</definedName>
    <definedName function="false" hidden="false" name="_bdm.910B61E30FAE4004BD8E04D110AFE9D8.edm" vbProcedure="false">#REF!</definedName>
    <definedName function="false" hidden="false" name="_bdm.92000592724B4E819AD2005059A1ADFB.edm" vbProcedure="false">#REF!</definedName>
    <definedName function="false" hidden="false" name="_bdm.921A2E005207433E8217AED039F75F46.edm" vbProcedure="false">#REF!</definedName>
    <definedName function="false" hidden="false" name="_bdm.93AAF55C241A49C38E016C08C1BDCC11.edm" vbProcedure="false">#REF!</definedName>
    <definedName function="false" hidden="false" name="_bdm.9436C8046A7E4AA28C4C20C6750D754C.edm" vbProcedure="false">#REF!</definedName>
    <definedName function="false" hidden="false" name="_bdm.9637129E579C4AC4BF5B605351A3CAE9.edm" vbProcedure="false">#REF!</definedName>
    <definedName function="false" hidden="false" name="_bdm.973F50BD0AA846EBB3E55B9DAA719A7C.edm" vbProcedure="false">#REF!</definedName>
    <definedName function="false" hidden="false" name="_bdm.980C3B02F01B4F738453307D4E965706.edm" vbProcedure="false">#REF!</definedName>
    <definedName function="false" hidden="false" name="_bdm.9A3E2BB3E48C435892405D8CA5A76E5D.edm" vbProcedure="false">#REF!</definedName>
    <definedName function="false" hidden="false" name="_bdm.9AFE7346AADC4270A40EAC31FEB48807.edm" vbProcedure="false">#REF!</definedName>
    <definedName function="false" hidden="false" name="_bdm.9D4396122FD147F7B9733DB791845D14.edm" vbProcedure="false">#REF!</definedName>
    <definedName function="false" hidden="false" name="_bdm.9F31E544CCFE4F9083ED9BF6B7349286.edm" vbProcedure="false">#REF!</definedName>
    <definedName function="false" hidden="false" name="_bdm.A3BE89A2A4934D36953EEB20A5A3682F.edm" vbProcedure="false">#REF!</definedName>
    <definedName function="false" hidden="false" name="_bdm.A719F51BA2784785970DD18BA72156B1.edm" vbProcedure="false">#REF!</definedName>
    <definedName function="false" hidden="false" name="_bdm.A831676AE53D426B9AF7208BF5353DA5.edm" vbProcedure="false">#REF!</definedName>
    <definedName function="false" hidden="false" name="_bdm.A906EA84DE1E44F9B419E26743B57799.edm" vbProcedure="false">#REF!</definedName>
    <definedName function="false" hidden="false" name="_bdm.AB1DFB1E96C14FF798B8347C07D75E37.edm" vbProcedure="false">#REF!</definedName>
    <definedName function="false" hidden="false" name="_bdm.AB85FF2D87764148B1F86FDC1AB79B1D.edm" vbProcedure="false">#REF!</definedName>
    <definedName function="false" hidden="false" name="_bdm.ABA11E1285624EC89C677E5F99344ACB.edm" vbProcedure="false">#REF!</definedName>
    <definedName function="false" hidden="false" name="_bdm.ADF3B54753C24D448F1CA29BE680446D.edm" vbProcedure="false">#REF!</definedName>
    <definedName function="false" hidden="false" name="_bdm.AF68503E098C4CA1BBA6F6C5FC02C2A6.edm" vbProcedure="false">#REF!</definedName>
    <definedName function="false" hidden="false" name="_bdm.AFB29F91DB8049A3971EC8DC4B6799FF.edm" vbProcedure="false">#REF!</definedName>
    <definedName function="false" hidden="false" name="_bdm.B3301924E5B942EFBB8E7EFCFBD29E72.edm" vbProcedure="false">#REF!</definedName>
    <definedName function="false" hidden="false" name="_bdm.B3429C2AC70B4BAA98AC615F7F95DEF8.edm" vbProcedure="false">#REF!</definedName>
    <definedName function="false" hidden="false" name="_bdm.B3C1E4311B4D4424AB5E6195EA3FFDF2.edm" vbProcedure="false">#REF!</definedName>
    <definedName function="false" hidden="false" name="_bdm.B42907B6C56A42B4A57E4D1987FA7E7F.edm" vbProcedure="false">#REF!</definedName>
    <definedName function="false" hidden="false" name="_bdm.B467FC92D23445ADB9E05B69FF8E5DA5.edm" vbProcedure="false">#REF!</definedName>
    <definedName function="false" hidden="false" name="_bdm.B4E15F475C374B76940AD8BDD56ED49C.edm" vbProcedure="false">#REF!</definedName>
    <definedName function="false" hidden="false" name="_bdm.B63682C796A043129B006B5D665821E1.edm" vbProcedure="false">#REF!</definedName>
    <definedName function="false" hidden="false" name="_bdm.B7E1E10ED1284131A8DEC3AD731D5AD9.edm" vbProcedure="false">#REF!</definedName>
    <definedName function="false" hidden="false" name="_bdm.BAAF988CFC2240FA817044C6232C68C8.edm" vbProcedure="false">#REF!</definedName>
    <definedName function="false" hidden="false" name="_bdm.BF839049122644F895CCB82E32056D53.edm" vbProcedure="false">#REF!</definedName>
    <definedName function="false" hidden="false" name="_bdm.C286320CEE03419A82BF4D322EA42182.edm" vbProcedure="false">#REF!</definedName>
    <definedName function="false" hidden="false" name="_bdm.C3A6FE7C8C4D4A99A19A52DA49C9B58A.edm" vbProcedure="false">#REF!</definedName>
    <definedName function="false" hidden="false" name="_bdm.C3A9B517E2CF4E19BB3261A0A12AD93E.edm" vbProcedure="false">#REF!</definedName>
    <definedName function="false" hidden="false" name="_bdm.C516FC4E29654288AE3EEA96C8B87D14.edm" vbProcedure="false">#REF!</definedName>
    <definedName function="false" hidden="false" name="_bdm.C59CE9EF6D1F40ABA3021CF754992816.edm" vbProcedure="false">#REF!</definedName>
    <definedName function="false" hidden="false" name="_bdm.C5C3E5DA08834FDDA5215D5713488D9E.edm" vbProcedure="false">#REF!</definedName>
    <definedName function="false" hidden="false" name="_bdm.C75E40AFE23F4D7BBD7CFCA372943A99.edm" vbProcedure="false">#REF!</definedName>
    <definedName function="false" hidden="false" name="_bdm.CBD7F11493C2409D9FF7A1411F0CCC34.edm" vbProcedure="false">#REF!</definedName>
    <definedName function="false" hidden="false" name="_bdm.CC4012F3EC0343DBB9DF06BF0CD5D945.edm" vbProcedure="false">#REF!</definedName>
    <definedName function="false" hidden="false" name="_bdm.CC72B623D82C4D929E11E2E4E82C7E99.edm" vbProcedure="false">#REF!</definedName>
    <definedName function="false" hidden="false" name="_bdm.CED60E184A60423A8640FF846CE32223.edm" vbProcedure="false">#REF!</definedName>
    <definedName function="false" hidden="false" name="_bdm.D11BAFEEB50A4D25BEA38025918B8913.edm" vbProcedure="false">#REF!</definedName>
    <definedName function="false" hidden="false" name="_bdm.D23A793ECFC347A8A5B8FCFA0DFCE90C.edm" vbProcedure="false">#REF!</definedName>
    <definedName function="false" hidden="false" name="_bdm.D264456D859248248937F7A3ABAE6ABA.edm" vbProcedure="false">#REF!</definedName>
    <definedName function="false" hidden="false" name="_bdm.D29F951457454645BF27013DD4EDD6C1.edm" vbProcedure="false">#REF!</definedName>
    <definedName function="false" hidden="false" name="_bdm.D2B1E21E553342D99D36525D34DD5824.edm" vbProcedure="false">#REF!</definedName>
    <definedName function="false" hidden="false" name="_bdm.D352AE18743E4386A8EA9982365CFDA4.edm" vbProcedure="false">#REF!</definedName>
    <definedName function="false" hidden="false" name="_bdm.D3C773142A6E46C5AC7BB76419FBBCA9.edm" vbProcedure="false">#REF!</definedName>
    <definedName function="false" hidden="false" name="_bdm.D4B3ECBB3DAC4012AB241ACFA42F1629.edm" vbProcedure="false">#REF!</definedName>
    <definedName function="false" hidden="false" name="_bdm.D540AC60BA3C497CA66ABAD0A314CD1A.edm" vbProcedure="false">#REF!</definedName>
    <definedName function="false" hidden="false" name="_bdm.D72A6E3F4BEF4A679F2168000B24DFA1.edm" vbProcedure="false">#REF!</definedName>
    <definedName function="false" hidden="false" name="_bdm.D89C5402559B418E92F06196A0826F19.edm" vbProcedure="false">#REF!</definedName>
    <definedName function="false" hidden="false" name="_bdm.D8DEE564061E47DDB7B715636B4A0B0B.edm" vbProcedure="false">#REF!</definedName>
    <definedName function="false" hidden="false" name="_bdm.D92DAF59B4774E23B19F43C349A898B7.edm" vbProcedure="false">#REF!</definedName>
    <definedName function="false" hidden="false" name="_bdm.D9DFA37E24A34DC1A00812F1B287BB33.edm" vbProcedure="false">#REF!</definedName>
    <definedName function="false" hidden="false" name="_bdm.DA1019DC5B9E47749BB4B9F9ADD45C6D.edm" vbProcedure="false">#REF!</definedName>
    <definedName function="false" hidden="false" name="_bdm.DA1E4A9DE9C54328BC68BFAEF65AF13B.edm" vbProcedure="false">#REF!</definedName>
    <definedName function="false" hidden="false" name="_bdm.DEDC3DE7F2AA4D06AC3EB2EB894E7B04.edm" vbProcedure="false">#REF!</definedName>
    <definedName function="false" hidden="false" name="_bdm.DF153CECFC5244189268AD6B4D0B0FA9.edm" vbProcedure="false">#REF!</definedName>
    <definedName function="false" hidden="false" name="_bdm.DF1EC4F069D94D60B8E3D3B194681AB1.edm" vbProcedure="false">#REF!</definedName>
    <definedName function="false" hidden="false" name="_bdm.E0620B71E1154F6385447CA966587418.edm" vbProcedure="false">#REF!</definedName>
    <definedName function="false" hidden="false" name="_bdm.E1DE8345D2C147529C83873F4165B6CB.edm" vbProcedure="false">#REF!</definedName>
    <definedName function="false" hidden="false" name="_bdm.E27BE492EE8046AD90651BFE9D217B10.edm" vbProcedure="false">#REF!</definedName>
    <definedName function="false" hidden="false" name="_bdm.E3BE39A3F6074F299F24D77F44C58204.edm" vbProcedure="false">#REF!</definedName>
    <definedName function="false" hidden="false" name="_bdm.E546AD3C7FC74D5FA6A42B576679DF58.edm" vbProcedure="false">#REF!</definedName>
    <definedName function="false" hidden="false" name="_bdm.E5A0EDD51D414A5ABFFAA705AAE2D2C4.edm" vbProcedure="false">#REF!</definedName>
    <definedName function="false" hidden="false" name="_bdm.EDE28213EB7849B180E0B568A100F8C0.edm" vbProcedure="false">#REF!</definedName>
    <definedName function="false" hidden="false" name="_bdm.EE2C842DEFF7488AB5A27E72080AD5D2.edm" vbProcedure="false">#REF!</definedName>
    <definedName function="false" hidden="false" name="_bdm.EFFC5105C5BE4EB489638D9E15B60AFF.edm" vbProcedure="false">#REF!</definedName>
    <definedName function="false" hidden="false" name="_bdm.F012CF9BEAF44E1992E21FBA5231C04C.edm" vbProcedure="false">#REF!</definedName>
    <definedName function="false" hidden="false" name="_bdm.F21C51AC16EA4C40A6067498D6AE1056.edm" vbProcedure="false">#REF!</definedName>
    <definedName function="false" hidden="false" name="_bdm.F5C52A2C5BB34CDF9B5B44F8ACCEF58F.edm" vbProcedure="false">#REF!</definedName>
    <definedName function="false" hidden="false" name="_bdm.F5C538D1B9BE4F3B8849829E7A388448.edm" vbProcedure="false">#REF!</definedName>
    <definedName function="false" hidden="false" name="_bdm.FAB4FF56915147DFAA92E8012A416594.edm" vbProcedure="false">#REF!</definedName>
    <definedName function="false" hidden="false" name="_bdm.FB7E4D91A21C42248510B9276553C70A.edm" vbProcedure="false">#REF!</definedName>
    <definedName function="false" hidden="false" name="_bdm.FDC50C4824964583947D64A7E2046F4F.edm" vbProcedure="false">#REF!</definedName>
    <definedName function="false" hidden="false" name="_bdm.FEF80F5F22794E2D98499A7F38EAC245.edm" vbProcedure="false">#REF!</definedName>
    <definedName function="false" hidden="false" name="_cf2" vbProcedure="false">{#N/A,#N/A,FALSE,"Variables";#N/A,#N/A,FALSE,"NPV Cashflows NZ$";#N/A,#N/A,FALSE,"Cashflows NZ$"}</definedName>
    <definedName function="false" hidden="false" name="_ddd2" vbProcedure="false">{#N/A,#N/A,FALSE,"Cashflow"}</definedName>
    <definedName function="false" hidden="false" name="_eee2" vbProcedure="false">{#N/A,#N/A,FALSE,"Cashflow"}</definedName>
    <definedName function="false" hidden="false" name="_Fill" vbProcedure="false">#REF!</definedName>
    <definedName function="false" hidden="false" name="_Key1" vbProcedure="false">#REF!</definedName>
    <definedName function="false" hidden="false" name="_Order1" vbProcedure="false">0</definedName>
    <definedName function="false" hidden="false" name="_Order2" vbProcedure="false">255</definedName>
    <definedName function="false" hidden="false" name="_Regression_Int" vbProcedure="false">1</definedName>
    <definedName function="false" hidden="false" name="_Table1_In1" vbProcedure="false">#REF!</definedName>
    <definedName function="false" hidden="false" name="_Table1_Out" vbProcedure="false">#REF!</definedName>
    <definedName function="false" hidden="false" name="_Table2_In1" vbProcedure="false">#REF!</definedName>
    <definedName function="false" hidden="false" name="_Table2_In2" vbProcedure="false">#REF!</definedName>
    <definedName function="false" hidden="false" name="_Table2_Out" vbProcedure="false">#REF!</definedName>
    <definedName function="false" hidden="false" name="_Table3_In2" vbProcedure="false">#REF!</definedName>
    <definedName function="false" hidden="false" name="_table_out" vbProcedure="false">#REF!</definedName>
    <definedName function="false" hidden="false" name="_xlnm._FilterDatabase" vbProcedure="false">#REF!</definedName>
    <definedName function="false" hidden="false" name="__FDS_HYPERLINK_TOGGLE_STATE__" vbProcedure="false">"ON"</definedName>
    <definedName function="false" hidden="false" name="ㄴㄴ" vbProcedure="false">{#N/A,#N/A,FALSE,"인원";#N/A,#N/A,FALSE,"비용2";#N/A,#N/A,FALSE,"비용1";#N/A,#N/A,FALSE,"비용";#N/A,#N/A,FALSE,"보증2";#N/A,#N/A,FALSE,"보증1";#N/A,#N/A,FALSE,"보증";#N/A,#N/A,FALSE,"손익1";#N/A,#N/A,FALSE,"손익";#N/A,#N/A,FALSE,"부서별매출";#N/A,#N/A,FALSE,"매출"}</definedName>
    <definedName function="false" hidden="false" name="ㅐㅐㅐ" vbProcedure="false">{#N/A,#N/A,TRUE,"일정"}</definedName>
    <definedName function="false" hidden="false" name="ㅓ" vbProcedure="false">{#N/A,#N/A,FALSE,"인원";#N/A,#N/A,FALSE,"비용2";#N/A,#N/A,FALSE,"비용1";#N/A,#N/A,FALSE,"비용";#N/A,#N/A,FALSE,"보증2";#N/A,#N/A,FALSE,"보증1";#N/A,#N/A,FALSE,"보증";#N/A,#N/A,FALSE,"손익1";#N/A,#N/A,FALSE,"손익";#N/A,#N/A,FALSE,"부서별매출";#N/A,#N/A,FALSE,"매출"}</definedName>
    <definedName function="false" hidden="false" name="ㅜㅜㅜㅜㅜㅜㅜ" vbProcedure="false">{#N/A,#N/A,FALSE,"자금소요예측기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function="false" hidden="false" name="기미" vbProcedure="false">{#N/A,#N/A,FALSE,"인원";#N/A,#N/A,FALSE,"비용2";#N/A,#N/A,FALSE,"비용1";#N/A,#N/A,FALSE,"비용";#N/A,#N/A,FALSE,"보증2";#N/A,#N/A,FALSE,"보증1";#N/A,#N/A,FALSE,"보증";#N/A,#N/A,FALSE,"손익1";#N/A,#N/A,FALSE,"손익";#N/A,#N/A,FALSE,"부서별매출";#N/A,#N/A,FALSE,"매출"}</definedName>
    <definedName function="false" hidden="false" name="미승인" vbProcedure="false">{#N/A,#N/A,FALSE,"자금소요예측기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function="false" hidden="false" name="사양접수" vbProcedure="false">{#N/A,#N/A,TRUE,"일정"}</definedName>
    <definedName function="false" hidden="false" name="사양접수2" vbProcedure="false">{#N/A,#N/A,TRUE,"일정"}</definedName>
    <definedName function="false" hidden="false" name="신용" vbProcedure="false">{#N/A,#N/A,FALSE,"인원";#N/A,#N/A,FALSE,"비용2";#N/A,#N/A,FALSE,"비용1";#N/A,#N/A,FALSE,"비용";#N/A,#N/A,FALSE,"보증2";#N/A,#N/A,FALSE,"보증1";#N/A,#N/A,FALSE,"보증";#N/A,#N/A,FALSE,"손익1";#N/A,#N/A,FALSE,"손익";#N/A,#N/A,FALSE,"부서별매출";#N/A,#N/A,FALSE,"매출"}</definedName>
    <definedName function="false" hidden="false" name="신용2" vbProcedure="false">{#N/A,#N/A,FALSE,"인원";#N/A,#N/A,FALSE,"비용2";#N/A,#N/A,FALSE,"비용1";#N/A,#N/A,FALSE,"비용";#N/A,#N/A,FALSE,"보증2";#N/A,#N/A,FALSE,"보증1";#N/A,#N/A,FALSE,"보증";#N/A,#N/A,FALSE,"손익1";#N/A,#N/A,FALSE,"손익";#N/A,#N/A,FALSE,"부서별매출";#N/A,#N/A,FALSE,"매출"}</definedName>
    <definedName function="false" hidden="false" name="이명철" vbProcedure="false">{#N/A,#N/A,FALSE,"인원";#N/A,#N/A,FALSE,"비용2";#N/A,#N/A,FALSE,"비용1";#N/A,#N/A,FALSE,"비용";#N/A,#N/A,FALSE,"보증2";#N/A,#N/A,FALSE,"보증1";#N/A,#N/A,FALSE,"보증";#N/A,#N/A,FALSE,"손익1";#N/A,#N/A,FALSE,"손익";#N/A,#N/A,FALSE,"부서별매출";#N/A,#N/A,FALSE,"매출"}</definedName>
    <definedName function="false" hidden="false" name="정비대수" vbProcedure="false">{#N/A,#N/A,FALSE,"인원";#N/A,#N/A,FALSE,"비용2";#N/A,#N/A,FALSE,"비용1";#N/A,#N/A,FALSE,"비용";#N/A,#N/A,FALSE,"보증2";#N/A,#N/A,FALSE,"보증1";#N/A,#N/A,FALSE,"보증";#N/A,#N/A,FALSE,"손익1";#N/A,#N/A,FALSE,"손익";#N/A,#N/A,FALSE,"부서별매출";#N/A,#N/A,FALSE,"매출"}</definedName>
    <definedName function="false" hidden="false" name="판매보증" vbProcedure="false">{#N/A,#N/A,FALSE,"인원";#N/A,#N/A,FALSE,"비용2";#N/A,#N/A,FALSE,"비용1";#N/A,#N/A,FALSE,"비용";#N/A,#N/A,FALSE,"보증2";#N/A,#N/A,FALSE,"보증1";#N/A,#N/A,FALSE,"보증";#N/A,#N/A,FALSE,"손익1";#N/A,#N/A,FALSE,"손익";#N/A,#N/A,FALSE,"부서별매출";#N/A,#N/A,FALSE,"매출"}</definedName>
    <definedName function="false" hidden="false" localSheetId="0" name="aaa" vbProcedure="false">{#N/A,#N/A,FALSE,"자금소요예측기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function="false" hidden="false" localSheetId="0" name="abc" vbProcedure="false">{"key inputs",#N/A,TRUE,"Key Inputs";"key outputs",#N/A,TRUE,"Outputs";"Other inputs",#N/A,TRUE,"Other Inputs";"Revenue",#N/A,TRUE,"Rev"}</definedName>
    <definedName function="false" hidden="false" localSheetId="0" name="ACON" vbProcedure="false">{#N/A,#N/A,TRUE,"일정"}</definedName>
    <definedName function="false" hidden="false" localSheetId="0" name="AS" vbProcedure="false">{#N/A,#N/A,FALSE,"자금소요예측기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function="false" hidden="false" localSheetId="0" name="asa" vbProcedure="false">#REF!</definedName>
    <definedName function="false" hidden="false" localSheetId="0" name="asd" vbProcedure="false">{"key inputs",#N/A,FALSE,"Key Inputs";"key outputs",#N/A,FALSE,"Outputs";"Other inputs",#N/A,FALSE,"Other Inputs";"cashflow",#N/A,FALSE,"Statemnts"}</definedName>
    <definedName function="false" hidden="false" localSheetId="0" name="AT" vbProcedure="false">{#N/A,#N/A,FALSE,"인원";#N/A,#N/A,FALSE,"비용2";#N/A,#N/A,FALSE,"비용1";#N/A,#N/A,FALSE,"비용";#N/A,#N/A,FALSE,"보증2";#N/A,#N/A,FALSE,"보증1";#N/A,#N/A,FALSE,"보증";#N/A,#N/A,FALSE,"손익1";#N/A,#N/A,FALSE,"손익";#N/A,#N/A,FALSE,"부서별매출";#N/A,#N/A,FALSE,"매출"}</definedName>
    <definedName function="false" hidden="false" localSheetId="0" name="b" vbProcedure="false">{#N/A,#N/A,FALSE,"INPUTS";#N/A,#N/A,FALSE,"PROFORMA BSHEET";#N/A,#N/A,FALSE,"COMBINED";#N/A,#N/A,FALSE,"ACQUIROR";#N/A,#N/A,FALSE,"TARGET 1";#N/A,#N/A,FALSE,"TARGET 2";#N/A,#N/A,FALSE,"HIGH YIELD";#N/A,#N/A,FALSE,"OVERFUND"}</definedName>
    <definedName function="false" hidden="false" localSheetId="0" name="BLPH10" vbProcedure="false">#REF!</definedName>
    <definedName function="false" hidden="false" localSheetId="0" name="BLPH11" vbProcedure="false">#REF!</definedName>
    <definedName function="false" hidden="false" localSheetId="0" name="BLPH12" vbProcedure="false">#REF!</definedName>
    <definedName function="false" hidden="false" localSheetId="0" name="BLPH2" vbProcedure="false">#REF!</definedName>
    <definedName function="false" hidden="false" localSheetId="0" name="BLPH3" vbProcedure="false">#REF!</definedName>
    <definedName function="false" hidden="false" localSheetId="0" name="BLPH4" vbProcedure="false">#REF!</definedName>
    <definedName function="false" hidden="false" localSheetId="0" name="BLPH6" vbProcedure="false">#REF!</definedName>
    <definedName function="false" hidden="false" localSheetId="0" name="BLPH7" vbProcedure="false">#REF!</definedName>
    <definedName function="false" hidden="false" localSheetId="0" name="BLPH9" vbProcedure="false">#REF!</definedName>
    <definedName function="false" hidden="false" localSheetId="0" name="CAPA" vbProcedure="false">{#N/A,#N/A,FALSE,"인원";#N/A,#N/A,FALSE,"비용2";#N/A,#N/A,FALSE,"비용1";#N/A,#N/A,FALSE,"비용";#N/A,#N/A,FALSE,"보증2";#N/A,#N/A,FALSE,"보증1";#N/A,#N/A,FALSE,"보증";#N/A,#N/A,FALSE,"손익1";#N/A,#N/A,FALSE,"손익";#N/A,#N/A,FALSE,"부서별매출";#N/A,#N/A,FALSE,"매출"}</definedName>
    <definedName function="false" hidden="false" localSheetId="0" name="d" vbProcedure="false">{"income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function="false" hidden="false" localSheetId="0" name="ddd" vbProcedure="false">{"FCST_byMonth",#N/A,FALSE,"Legal Entity Inc Stmt";"FCST_Report",#N/A,FALSE,"Legal Entity Inc Stmt";"FCST_byMonth",#N/A,FALSE,"Lyon_Corp Inc Stmt";"FCST_byMonth",#N/A,FALSE,"Fabrics Total Inc Stmt";"FCST_Report",#N/A,FALSE,"Fabrics Total Inc Stmt";"FCST_byMonth",#N/A,FALSE,"Architectural";"FCST_Report",#N/A,FALSE,"Architectural";"FCST_byMonth",#N/A,FALSE,"Reinforcement for Composites";"FCST_Report",#N/A,FALSE,"Reinforcement for Composites";"FCST_byMonth",#N/A,FALSE,"Electrical";"FCST_Report",#N/A,FALSE,"Electrical";"FCST_byMonth",#N/A,FALSE,"Ballistics";"FCST_Report",#N/A,FALSE,"Ballistics";"FCST_byMonth",#N/A,FALSE,"Protection";"FCST_Report",#N/A,FALSE,"Protection";"FCST_byMonth",#N/A,FALSE,"General Industrial";"FCST_Report",#N/A,FALSE,"General Industrial";"FCST_byMonth",#N/A,FALSE,"Total Prepreg Inc Stmt";"FCST_Report",#N/A,FALSE,"Total Prepreg Inc Stmt"}</definedName>
    <definedName function="false" hidden="false" localSheetId="0" name="divider" vbProcedure="false">{#N/A,#N/A,FALSE,"A"}</definedName>
    <definedName function="false" hidden="false" localSheetId="0" name="eee" vbProcedure="false">{#N/A,#N/A,FALSE,"Cashflow"}</definedName>
    <definedName function="false" hidden="false" localSheetId="0" name="f" vbProcedure="false">{#N/A,#N/A,FALSE,"ACQ_GRAPHS";#N/A,#N/A,FALSE,"T_1 GRAPHS";#N/A,#N/A,FALSE,"T_2 GRAPHS";#N/A,#N/A,FALSE,"COMB_GRAPHS"}</definedName>
    <definedName function="false" hidden="false" localSheetId="0" name="Falcon" vbProcedure="false">{#N/A,#N/A,FALSE,"A"}</definedName>
    <definedName function="false" hidden="false" localSheetId="0" name="fyujk" vbProcedure="false">{"Has Gets","$10, All Stock, Purchase",FALSE,"Has Gets";"Has Gets","$10, All Stock, Pooling",FALSE,"Has Gets";"Has Gets","$12, All Stock, Purchase",FALSE,"Has Gets";"Has Gets","$12, All Stock, Pooling",FALSE,"Has Gets";"Has Gets","$14, All Stock, Purchase",FALSE,"Has Gets";"Has Gets","$14, All Stock, Pooling",FALSE,"Has Gets"}</definedName>
    <definedName function="false" hidden="false" localSheetId="0" name="g" vbProcedure="false">{"vi1",#N/A,FALSE,"Financial Statements";"vi2",#N/A,FALSE,"Financial Statements";#N/A,#N/A,FALSE,"DCF"}</definedName>
    <definedName function="false" hidden="false" localSheetId="0" name="Globals" vbProcedure="false">{#N/A,#N/A,FALSE,"A"}</definedName>
    <definedName function="false" hidden="false" localSheetId="0" name="h" vbProcedure="false">{#N/A,#N/A,FALSE,"Valuation Assumptions";#N/A,#N/A,FALSE,"Summary";#N/A,#N/A,FALSE,"DCF";#N/A,#N/A,FALSE,"Valuation";#N/A,#N/A,FALSE,"WACC";#N/A,#N/A,FALSE,"UBVH";#N/A,#N/A,FALSE,"Free Cash Flow"}</definedName>
    <definedName function="false" hidden="false" localSheetId="0" name="Header1" vbProcedure="false">IF(COUNTA(#REF!)=0,0,INDEX(#REF!,MATCH(ROW(#REF!),#REF!,TRUE())))+1</definedName>
    <definedName function="false" hidden="false" localSheetId="0" name="Header2" vbProcedure="false">[3]!Header1-1 &amp; "." &amp; MAX(1,COUNTA(INDEX(#REF!,MATCH([3]!Header1-1,#REF!,FALSE())):#REF!))</definedName>
    <definedName function="false" hidden="false" localSheetId="0" name="i" vbProcedure="false">{#N/A,#N/A,FALSE,"ACQ_GRAPHS";#N/A,#N/A,FALSE,"T_1 GRAPHS";#N/A,#N/A,FALSE,"T_2 GRAPHS";#N/A,#N/A,FALSE,"COMB_GRAPHS"}</definedName>
    <definedName function="false" hidden="false" localSheetId="0" name="IQB_BOOKMARK_LOCATION_1" vbProcedure="false">#REF!</definedName>
    <definedName function="false" hidden="false" localSheetId="0" name="IQB_BOOKMARK_LOCATION_2" vbProcedure="false">#REF!</definedName>
    <definedName function="false" hidden="false" localSheetId="0" name="IQ_NAMES_REVISION_DATE_" vbProcedure="false">41103.5558101852</definedName>
    <definedName function="false" hidden="false" localSheetId="0" name="j" vbProcedure="false">{#N/A,#N/A,FALSE,"Valuation Assumptions";#N/A,#N/A,FALSE,"Summary";#N/A,#N/A,FALSE,"DCF";#N/A,#N/A,FALSE,"Valuation";#N/A,#N/A,FALSE,"WACC";#N/A,#N/A,FALSE,"UBVH";#N/A,#N/A,FALSE,"Free Cash Flow"}</definedName>
    <definedName function="false" hidden="false" localSheetId="0" name="k" vbProcedure="false">{#N/A,#N/A,FALSE,"INPUTS";#N/A,#N/A,FALSE,"PROFORMA BSHEET";#N/A,#N/A,FALSE,"COMBINED";#N/A,#N/A,FALSE,"ACQUIROR";#N/A,#N/A,FALSE,"TARGET 1";#N/A,#N/A,FALSE,"TARGET 2";#N/A,#N/A,FALSE,"HIGH YIELD";#N/A,#N/A,FALSE,"OVERFUND"}</definedName>
    <definedName function="false" hidden="false" localSheetId="0" name="K115부품공급계획" vbProcedure="false">{#N/A,#N/A,TRUE,"일정"}</definedName>
    <definedName function="false" hidden="false" localSheetId="0" name="K115부품공급일정표" vbProcedure="false">{#N/A,#N/A,FALSE,"자금소요예측기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function="false" hidden="false" localSheetId="0" name="key" vbProcedure="false">#REF!</definedName>
    <definedName function="false" hidden="false" localSheetId="0" name="KKK" vbProcedure="false">{#N/A,#N/A,FALSE,"자금소요예측기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function="false" hidden="false" localSheetId="0" name="komatsu" vbProcedure="false">{#N/A,#N/A,FALSE,"pl";#N/A,#N/A,FALSE,"bs";#N/A,#N/A,FALSE,"fundflow"}</definedName>
    <definedName function="false" hidden="false" localSheetId="0" name="Kubota" vbProcedure="false">{#N/A,#N/A,FALSE,"A"}</definedName>
    <definedName function="false" hidden="false" localSheetId="0" name="l" vbProcedure="false">{"income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function="false" hidden="false" localSheetId="0" name="LAbor2" vbProcedure="false">{"BALANCE SHEET",#N/A,FALSE,"Balance Sheet";"INCOME STATEMENT",#N/A,FALSE,"Income Statement";"STMT OF CASH FLOWS",#N/A,FALSE,"Cash Flows Indirect";"PARTNERS CAPITAL STMT",#N/A,FALSE,"Partners Capital"}</definedName>
    <definedName function="false" hidden="false" localSheetId="0" name="LL" vbProcedure="false">{#N/A,#N/A,FALSE,"자금소요예측기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function="false" hidden="false" localSheetId="0" name="MASTER" vbProcedure="false">{#N/A,#N/A,TRUE,"일정"}</definedName>
    <definedName function="false" hidden="false" localSheetId="0" name="MMMMMMMMMMMMMMMM" vbProcedure="false">{#N/A,#N/A,FALSE,"자금소요예측기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function="false" hidden="false" localSheetId="0" name="Mosaic" vbProcedure="false">{"FCST_byMonth",#N/A,FALSE,"Legal Entity Inc Stmt";"FCST_Report",#N/A,FALSE,"Legal Entity Inc Stmt";"FCST_byMonth",#N/A,FALSE,"Lyon_Corp Inc Stmt";"FCST_byMonth",#N/A,FALSE,"Fabrics Total Inc Stmt";"FCST_Report",#N/A,FALSE,"Fabrics Total Inc Stmt";"FCST_byMonth",#N/A,FALSE,"Architectural";"FCST_Report",#N/A,FALSE,"Architectural";"FCST_byMonth",#N/A,FALSE,"Reinforcement for Composites";"FCST_Report",#N/A,FALSE,"Reinforcement for Composites";"FCST_byMonth",#N/A,FALSE,"Electrical";"FCST_Report",#N/A,FALSE,"Electrical";"FCST_byMonth",#N/A,FALSE,"Ballistics";"FCST_Report",#N/A,FALSE,"Ballistics";"FCST_byMonth",#N/A,FALSE,"Protection";"FCST_Report",#N/A,FALSE,"Protection";"FCST_byMonth",#N/A,FALSE,"General Industrial";"FCST_Report",#N/A,FALSE,"General Industrial";"FCST_byMonth",#N/A,FALSE,"Total Prepreg Inc Stmt";"FCST_Report",#N/A,FALSE,"Total Prepreg Inc Stmt"}</definedName>
    <definedName function="false" hidden="false" localSheetId="0" name="newname1" vbProcedure="false">{"Has Gets","$10, All Stock, Purchase",FALSE,"Has Gets";"Has Gets","$10, All Stock, Pooling",FALSE,"Has Gets";"Has Gets","$12, All Stock, Purchase",FALSE,"Has Gets";"Has Gets","$12, All Stock, Pooling",FALSE,"Has Gets";"Has Gets","$14, All Stock, Purchase",FALSE,"Has Gets";"Has Gets","$14, All Stock, Pooling",FALSE,"Has Gets"}</definedName>
    <definedName function="false" hidden="false" localSheetId="0" name="o" vbProcedure="false">{"vi1",#N/A,FALSE,"Financial Statements";"vi2",#N/A,FALSE,"Financial Statements";#N/A,#N/A,FALSE,"DCF"}</definedName>
    <definedName function="false" hidden="false" localSheetId="0" name="p" vbProcedure="false">{#N/A,#N/A,FALSE,"Valuation Assumptions";#N/A,#N/A,FALSE,"Summary";#N/A,#N/A,FALSE,"DCF";#N/A,#N/A,FALSE,"Valuation";#N/A,#N/A,FALSE,"WACC";#N/A,#N/A,FALSE,"UBVH";#N/A,#N/A,FALSE,"Free Cash Flow"}</definedName>
    <definedName function="false" hidden="false" localSheetId="0" name="pool" vbProcedure="false">{#N/A,#N/A,FALSE,"pl";#N/A,#N/A,FALSE,"bs";#N/A,#N/A,FALSE,"fundflow"}</definedName>
    <definedName function="false" hidden="false" localSheetId="0" name="ppp" vbProcedure="false">{#N/A,#N/A,FALSE,"Capacity"}</definedName>
    <definedName function="false" hidden="false" localSheetId="0" name="profiles" vbProcedure="false">{"income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function="false" hidden="false" localSheetId="0" name="profiles_2" vbProcedure="false">{"income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function="false" hidden="false" localSheetId="0" name="q" vbProcedure="false">{#N/A,#N/A,FALSE,"ACQ_GRAPHS";#N/A,#N/A,FALSE,"T_1 GRAPHS";#N/A,#N/A,FALSE,"T_2 GRAPHS";#N/A,#N/A,FALSE,"COMB_GRAPHS"}</definedName>
    <definedName function="false" hidden="false" localSheetId="0" name="qqq" vbProcedure="false">{#N/A,#N/A,FALSE,"Capacity"}</definedName>
    <definedName function="false" hidden="false" localSheetId="0" name="redo" vbProcedure="false">{#N/A,#N/A,FALSE,"ACQ_GRAPHS";#N/A,#N/A,FALSE,"T_1 GRAPHS";#N/A,#N/A,FALSE,"T_2 GRAPHS";#N/A,#N/A,FALSE,"COMB_GRAPHS"}</definedName>
    <definedName function="false" hidden="false" localSheetId="0" name="redo2" vbProcedure="false">{#N/A,#N/A,FALSE,"ACQ_GRAPHS";#N/A,#N/A,FALSE,"T_1 GRAPHS";#N/A,#N/A,FALSE,"T_2 GRAPHS";#N/A,#N/A,FALSE,"COMB_GRAPHS"}</definedName>
    <definedName function="false" hidden="false" localSheetId="0" name="rrr" vbProcedure="false">{#N/A,#N/A,FALSE,"Revenue (Annual)";"Revenue _ First 5 years Quarterly",#N/A,FALSE,"Revenue (Qtr)"}</definedName>
    <definedName function="false" hidden="false" localSheetId="0" name="sandvik2" vbProcedure="false">{#N/A,#N/A,FALSE,"A"}</definedName>
    <definedName function="false" hidden="false" localSheetId="0" name="SPX" vbProcedure="false">{#N/A,#N/A,FALSE,"A"}</definedName>
    <definedName function="false" hidden="false" localSheetId="0" name="SSSEE" vbProcedure="false">{#N/A,#N/A,FALSE,"자금소요예측기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function="false" hidden="false" localSheetId="0" name="t" vbProcedure="false">{#N/A,#N/A,FALSE,"INPUTS";#N/A,#N/A,FALSE,"PROFORMA BSHEET";#N/A,#N/A,FALSE,"COMBINED";#N/A,#N/A,FALSE,"ACQUIROR";#N/A,#N/A,FALSE,"TARGET 1";#N/A,#N/A,FALSE,"TARGET 2";#N/A,#N/A,FALSE,"HIGH YIELD";#N/A,#N/A,FALSE,"OVERFUND"}</definedName>
    <definedName function="false" hidden="false" localSheetId="0" name="telqvist" vbProcedure="false">{#N/A,#N/A,FALSE,"pl";#N/A,#N/A,FALSE,"bs";#N/A,#N/A,FALSE,"fundflow"}</definedName>
    <definedName function="false" hidden="false" localSheetId="0" name="test2" vbProcedure="false">{"BalSht_byMonthPlan",#N/A,FALSE,"Legal Entity Bal Sht";"BalSht_byMonthPlan",#N/A,FALSE,"Lyon_Corp Bal Sht";"BalSht_byMonthPlan",#N/A,FALSE,"Fabrics Bal Sht";"BalSht_byMonthPlan",#N/A,FALSE,"Prepreg Bal Sht";"AR_byMonthPlan",#N/A,FALSE,"Legal Entity AR";"AR_byMonthPlan",#N/A,FALSE,"Fabrics AR";"AR_byMonthPlan",#N/A,FALSE,"Prepreg AR";"PPE_byMonthPlan",#N/A,FALSE,"Legal Entity PP&amp;E";"PPE_byMonthPlan",#N/A,FALSE,"Fabrics PP&amp;E";"PPE_byMonthPlan",#N/A,FALSE,"Prepreg PP&amp;E";"INV_byMonthPlan",#N/A,FALSE,"Legal Entity Inventory";"INV_byMonthPlan",#N/A,FALSE,"Fabrics Inventory";"INV_byMonthPlan",#N/A,FALSE,"Prepreg Inventory";"WC_byMonthPlan",#N/A,FALSE,"Legal Entity WC Reserves";"WC_byMonthPlan",#N/A,FALSE,"Fabrics WC Reserves";"WC_byMonthPlan",#N/A,FALSE,"Prepreg WC Reserves";"RESTR_byMonthPlan",#N/A,FALSE,"Restr. Detail";"DEBT_byMonthPlan",#N/A,FALSE,"Debt";"CF_byMonthPlan",#N/A,FALSE,"Legal Entity Cashflow";"CF_byMonthPlan",#N/A,FALSE,"Lyon_Corp Cashflow";"CF_byMonthPlan",#N/A,FALSE,"Fabrics Cashflow";"CF_byMonthPlan",#N/A,FALSE,"Prepreg Cashflow";"IS_byMonthPlan",#N/A,FALSE,"Legal Entity Inc Stmt";"IS_byMonthPlan",#N/A,FALSE,"Lyon_Corp Inc Stmt";"IS_byMonthPlan",#N/A,FALSE,"Fabrics Total Inc Stmt";"IS_byMonthPlan",#N/A,FALSE,"Architectural";"IS_byMonthPlan",#N/A,FALSE,"Reinforcement for Composites";"IS_byMonthPlan",#N/A,FALSE,"Electrical";"IS_byMonthPlan",#N/A,FALSE,"Ballistics";"IS_byMonthPlan",#N/A,FALSE,"Protection";"IS_byMonthPlan",#N/A,FALSE,"General Industrial";"IS_byMonthPlan",#N/A,FALSE,"Total Prepreg Inc Stmt";"hdcount_plan",#N/A,FALSE,"Headcount"}</definedName>
    <definedName function="false" hidden="false" localSheetId="0" name="test3" vbProcedure="false">{"FCST_byMonth",#N/A,FALSE,"Legal Entity Inc Stmt";"FCST_Report",#N/A,FALSE,"Legal Entity Inc Stmt";"FCST_byMonth",#N/A,FALSE,"Lyon_Corp Inc Stmt";"FCST_byMonth",#N/A,FALSE,"Fabrics Total Inc Stmt";"FCST_Report",#N/A,FALSE,"Fabrics Total Inc Stmt";"FCST_byMonth",#N/A,FALSE,"Architectural";"FCST_Report",#N/A,FALSE,"Architectural";"FCST_byMonth",#N/A,FALSE,"Reinforcement for Composites";"FCST_Report",#N/A,FALSE,"Reinforcement for Composites";"FCST_byMonth",#N/A,FALSE,"Electrical";"FCST_Report",#N/A,FALSE,"Electrical";"FCST_byMonth",#N/A,FALSE,"Ballistics";"FCST_Report",#N/A,FALSE,"Ballistics";"FCST_byMonth",#N/A,FALSE,"Protection";"FCST_Report",#N/A,FALSE,"Protection";"FCST_byMonth",#N/A,FALSE,"General Industrial";"FCST_Report",#N/A,FALSE,"General Industrial";"FCST_byMonth",#N/A,FALSE,"Total Prepreg Inc Stmt";"FCST_Report",#N/A,FALSE,"Total Prepreg Inc Stmt"}</definedName>
    <definedName function="false" hidden="false" localSheetId="0" name="trmp" vbProcedure="false">{#N/A,#N/A,FALSE,"A"}</definedName>
    <definedName function="false" hidden="false" localSheetId="0" name="u" vbProcedure="false">{#N/A,#N/A,FALSE,"INPUTS";#N/A,#N/A,FALSE,"PROFORMA BSHEET";#N/A,#N/A,FALSE,"COMBINED";#N/A,#N/A,FALSE,"HIGH YIELD";#N/A,#N/A,FALSE,"COMB_GRAPHS"}</definedName>
    <definedName function="false" hidden="false" localSheetId="0" name="v" vbProcedure="false">{#N/A,#N/A,FALSE,"ACQ_GRAPHS";#N/A,#N/A,FALSE,"T_1 GRAPHS";#N/A,#N/A,FALSE,"T_2 GRAPHS";#N/A,#N/A,FALSE,"COMB_GRAPHS"}</definedName>
    <definedName function="false" hidden="false" localSheetId="0" name="Volvo" vbProcedure="false">{#N/A,#N/A,FALSE,"A"}</definedName>
    <definedName function="false" hidden="false" localSheetId="0" name="Volvo2" vbProcedure="false">{#N/A,#N/A,FALSE,"A"}</definedName>
    <definedName function="false" hidden="false" localSheetId="0" name="vv" vbProcedure="false">{"vi1",#N/A,FALSE,"Financial Statements";"vi2",#N/A,FALSE,"Financial Statements";#N/A,#N/A,FALSE,"DCF"}</definedName>
    <definedName function="false" hidden="false" localSheetId="0" name="w" vbProcedure="false">{#N/A,#N/A,FALSE,"ACQ_GRAPHS";#N/A,#N/A,FALSE,"T_1 GRAPHS";#N/A,#N/A,FALSE,"T_2 GRAPHS";#N/A,#N/A,FALSE,"COMB_GRAPHS"}</definedName>
    <definedName function="false" hidden="false" localSheetId="0" name="Westlake" vbProcedure="false">{#N/A,#N/A,FALSE,"A"}</definedName>
    <definedName function="false" hidden="false" localSheetId="0" name="woodflow" vbProcedure="false">{#N/A,#N/A,FALSE,"Variables";#N/A,#N/A,FALSE,"NPV Cashflows NZ$";#N/A,#N/A,FALSE,"Cashflows NZ$"}</definedName>
    <definedName function="false" hidden="false" localSheetId="0" name="wrn.Accounts." vbProcedure="false">{"turnover",#N/A,FALSE;"profits",#N/A,FALSE;"cash",#N/A,FALSE}</definedName>
    <definedName function="false" hidden="false" localSheetId="0" name="wrn.ALL." vbProcedure="false">{#N/A,#N/A,FALSE,"INPUTS";#N/A,#N/A,FALSE,"PROFORMA BSHEET";#N/A,#N/A,FALSE,"COMBINED";#N/A,#N/A,FALSE,"ACQUIROR";#N/A,#N/A,FALSE,"TARGET 1";#N/A,#N/A,FALSE,"TARGET 2";#N/A,#N/A,FALSE,"HIGH YIELD";#N/A,#N/A,FALSE,"OVERFUND"}</definedName>
    <definedName function="false" hidden="false" localSheetId="0" name="wrn.All._.Pages." vbProcedure="false">{"income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function="false" hidden="false" localSheetId="0" name="wrn.All._.Pages._London" vbProcedure="false">{"income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function="false" hidden="false" localSheetId="0" name="wrn.All._.Pages_comb" vbProcedure="false">{"income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function="false" hidden="false" localSheetId="0" name="wrn.ALL._.STATEMENTS." vbProcedure="false">{"BALANCE SHEET",#N/A,FALSE,"Balance Sheet";"INCOME STATEMENT",#N/A,FALSE,"Income Statement";"STMT OF CASH FLOWS",#N/A,FALSE,"Cash Flows Indirect";"PARTNERS CAPITAL STMT",#N/A,FALSE,"Partners Capital"}</definedName>
    <definedName function="false" hidden="false" localSheetId="0" name="wrn.All._.Stock_10_12_14." vbProcedure="false">{"Has Gets","$10, All Stock, Purchase",FALSE,"Has Gets";"Has Gets","$10, All Stock, Pooling",FALSE,"Has Gets";"Has Gets","$12, All Stock, Purchase",FALSE,"Has Gets";"Has Gets","$12, All Stock, Pooling",FALSE,"Has Gets";"Has Gets","$14, All Stock, Purchase",FALSE,"Has Gets";"Has Gets","$14, All Stock, Pooling",FALSE,"Has Gets"}</definedName>
    <definedName function="false" hidden="false" localSheetId="0" name="wrn.All._Pages._comb" vbProcedure="false">{"income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function="false" hidden="false" localSheetId="0" name="wrn.Alloutput." vbProcedure="false">{#N/A,#N/A,TRUE,"Deal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function="false" hidden="false" localSheetId="0" name="wrn.BALANCE._.SHEET." vbProcedure="false">{"BALANCE SHEET",#N/A,FALSE,"Balance Sheet"}</definedName>
    <definedName function="false" hidden="false" localSheetId="0" name="wrn.Capacity." vbProcedure="false">{#N/A,#N/A,FALSE,"Capacity"}</definedName>
    <definedName function="false" hidden="false" localSheetId="0" name="wrn.CAPEX." vbProcedure="false">{"capex_annual",#N/A,TRUE,"CAPEX";"capex_monthly",#N/A,TRUE,"CAPEX"}</definedName>
    <definedName function="false" hidden="false" localSheetId="0" name="wrn.Cashflow._.Summary." vbProcedure="false">{#N/A,#N/A,FALSE,"Cashflow"}</definedName>
    <definedName function="false" hidden="false" localSheetId="0" name="wrn.CGIC._.PLICO._.Statutory._.Results." vbProcedure="false">{#N/A,#N/A,FALSE,"TEMPLATE";#N/A,#N/A,FALSE,"CG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function="false" hidden="false" localSheetId="0" name="wrn.CIS." vbProcedure="false">{"bsheet",#N/A,FALSE,"Present";"income",#N/A,FALSE,"Present";"ratios1",#N/A,FALSE,"Present";"expenses",#N/A,FALSE,"Present";"ratios2",#N/A,FALSE,"Present";"cashflow",#N/A,FALSE,"Present";"GAAP",#N/A,FALSE,"Present";"dividends",#N/A,FALSE,"Present";"invest1",#N/A,FALSE,"Present";"earned",#N/A,FALSE,"Present";"reserves1",#N/A,FALSE,"Present";"reserves2",#N/A,FALSE,"Present"}</definedName>
    <definedName function="false" hidden="false" localSheetId="0" name="wrn.COMBINED." vbProcedure="false">{#N/A,#N/A,FALSE,"INPUTS";#N/A,#N/A,FALSE,"PROFORMA BSHEET";#N/A,#N/A,FALSE,"COMBINED";#N/A,#N/A,FALSE,"HIGH YIELD";#N/A,#N/A,FALSE,"COMB_GRAPHS"}</definedName>
    <definedName function="false" hidden="false" localSheetId="0" name="wrn.DDD." vbProcedure="false">{#N/A,#N/A,FALSE,"자금소요예측기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function="false" hidden="false" localSheetId="0" name="wrn.EBITDA._.Print._.Range." vbProcedure="false">{"EBITDA Print Range",#N/A,FALSE,"EBITDA"}</definedName>
    <definedName function="false" hidden="false" localSheetId="0" name="wrn.Financial._.Summary._.NZ._.DOLLARS." vbProcedure="false">{#N/A,#N/A,FALSE,"Variables";#N/A,#N/A,FALSE,"NPV Cashflows NZ$";#N/A,#N/A,FALSE,"Cashflows NZ$"}</definedName>
    <definedName function="false" hidden="false" localSheetId="0" name="wrn.Financial._.Summary._.US._.Dollars." vbProcedure="false">{#N/A,#N/A,FALSE,"Variables";#N/A,#N/A,FALSE,"Cashflows";#N/A,#N/A,FALSE,"NPV Cashflow"}</definedName>
    <definedName function="false" hidden="false" localSheetId="0" name="wrn.Full._.Model._.Out._.Put." vbProcedure="false">{#N/A,#N/A,FALSE,"Variables";#N/A,#N/A,FALSE,"Woodflow 2";#N/A,#N/A,FALSE,"Log Prices";#N/A,#N/A,FALSE,"Revenues";#N/A,#N/A,FALSE,"Harvesting ";#N/A,#N/A,FALSE,"Forest Developement";#N/A,#N/A,FALSE,"Cashflows NZ$";#N/A,#N/A,FALSE,"NPV Cashflows NZ$"}</definedName>
    <definedName function="false" hidden="false" localSheetId="0" name="wrn.FY97SBP." vbProcedure="false">{#N/A,#N/A,FALSE,"FY97";#N/A,#N/A,FALSE,"FY98";#N/A,#N/A,FALSE,"FY99";#N/A,#N/A,FALSE,"FY00";#N/A,#N/A,FALSE,"FY01"}</definedName>
    <definedName function="false" hidden="false" localSheetId="0" name="wrn.GRAPHS." vbProcedure="false">{#N/A,#N/A,FALSE,"ACQ_GRAPHS";#N/A,#N/A,FALSE,"T_1 GRAPHS";#N/A,#N/A,FALSE,"T_2 GRAPHS";#N/A,#N/A,FALSE,"COMB_GRAPHS"}</definedName>
    <definedName function="false" hidden="false" localSheetId="0" name="wrn.INCOME._.STATEMENT." vbProcedure="false">{"INCOME STATEMENT",#N/A,FALSE,"Income Statement"}</definedName>
    <definedName function="false" hidden="false" localSheetId="0" name="wrn.Inputs._.outputs." vbProcedure="false">{"key inputs",#N/A,FALSE,"Key Inputs";"key outputs",#N/A,FALSE,"Outputs";"Other inputs",#N/A,FALSE,"Other Inputs";"cashflow",#N/A,FALSE,"Statemnts"}</definedName>
    <definedName function="false" hidden="false" localSheetId="0" name="wrn.Kenngb." vbProcedure="false">{#N/A,#N/A,FALSE,"SKG_SC";#N/A,#N/A,FALSE,"SKG_KP";#N/A,#N/A,FALSE,"SCG_KC";#N/A,#N/A,FALSE,"SKG_PM";#N/A,#N/A,FALSE,"SKG_Asta";#N/A,#N/A,FALSE,"SKG_DE";#N/A,#N/A,FALSE,"SKG_FA";#N/A,#N/A,FALSE,"SKG_EM";#N/A,#N/A,FALSE,"SKG_AK";#N/A,#N/A,FALSE,"SKG_CER";#N/A,#N/A,FALSE,"SKG_BA";#N/A,#N/A,FALSE,"SKG_KO"}</definedName>
    <definedName function="false" hidden="false" localSheetId="0" name="wrn.Kenngb.comb" vbProcedure="false">{#N/A,#N/A,FALSE,"SKG_SC";#N/A,#N/A,FALSE,"SKG_KP";#N/A,#N/A,FALSE,"SCG_KC";#N/A,#N/A,FALSE,"SKG_PM";#N/A,#N/A,FALSE,"SKG_Asta";#N/A,#N/A,FALSE,"SKG_DE";#N/A,#N/A,FALSE,"SKG_FA";#N/A,#N/A,FALSE,"SKG_EM";#N/A,#N/A,FALSE,"SKG_AK";#N/A,#N/A,FALSE,"SKG_CER";#N/A,#N/A,FALSE,"SKG_BA";#N/A,#N/A,FALSE,"SKG_KO"}</definedName>
    <definedName function="false" hidden="false" localSheetId="0" name="wrn.Kenngb._comb" vbProcedure="false">{#N/A,#N/A,FALSE,"SKG_SC";#N/A,#N/A,FALSE,"SKG_KP";#N/A,#N/A,FALSE,"SCG_KC";#N/A,#N/A,FALSE,"SKG_PM";#N/A,#N/A,FALSE,"SKG_Asta";#N/A,#N/A,FALSE,"SKG_DE";#N/A,#N/A,FALSE,"SKG_FA";#N/A,#N/A,FALSE,"SKG_EM";#N/A,#N/A,FALSE,"SKG_AK";#N/A,#N/A,FALSE,"SKG_CER";#N/A,#N/A,FALSE,"SKG_BA";#N/A,#N/A,FALSE,"SKG_KO"}</definedName>
    <definedName function="false" hidden="false" localSheetId="0" name="wrn.Kenngb._London" vbProcedure="false">{#N/A,#N/A,FALSE,"SKG_SC";#N/A,#N/A,FALSE,"SKG_KP";#N/A,#N/A,FALSE,"SCG_KC";#N/A,#N/A,FALSE,"SKG_PM";#N/A,#N/A,FALSE,"SKG_Asta";#N/A,#N/A,FALSE,"SKG_DE";#N/A,#N/A,FALSE,"SKG_FA";#N/A,#N/A,FALSE,"SKG_EM";#N/A,#N/A,FALSE,"SKG_AK";#N/A,#N/A,FALSE,"SKG_CER";#N/A,#N/A,FALSE,"SKG_BA";#N/A,#N/A,FALSE,"SKG_KO"}</definedName>
    <definedName function="false" hidden="false" localSheetId="0" name="wrn.ops._.costs." vbProcedure="false">{"page1",#N/A,FALSE,"APCI Operations Detail  ";"page2",#N/A,FALSE,"APCI Operations Detail  ";"page3",#N/A,FALSE,"APCI Operations Detail  ";"page4",#N/A,FALSE,"APCI Operations Detail  "}</definedName>
    <definedName function="false" hidden="false" localSheetId="0" name="wrn.PARTNERS._.CAPITAL._.STMT." vbProcedure="false">{"PARTNERS CAPITAL STMT",#N/A,FALSE,"Partners Capital"}</definedName>
    <definedName function="false" hidden="false" localSheetId="0" name="wrn.PERPACKPG3." vbProcedure="false">{"DJH3",#N/A,FALSE,"PFL00805";"PJB3",#N/A,FALSE,"PFL00805";"JMD3",#N/A,FALSE,"PFL00805";"DNB3",#N/A,FALSE,"PFL00805";"MJP3",#N/A,FALSE,"PFL00805";"RAB3",#N/A,FALSE,"PFL00805";"GJW3",#N/A,FALSE,"PFL00805";"MASTER3",#N/A,FALSE,"PFL00805"}</definedName>
    <definedName function="false" hidden="false" localSheetId="0" name="wrn.Post._.Tax." vbProcedure="false">{#N/A,#N/A,FALSE,"timeval";#N/A,#N/A,FALSE,"Sens";#N/A,#N/A,FALSE,"Amortisation";#N/A,#N/A,FALSE,"Profit &amp; Loss";#N/A,#N/A,FALSE,"Fin Cashflow"}</definedName>
    <definedName function="false" hidden="false" localSheetId="0" name="wrn.Print." vbProcedure="false">{"vi1",#N/A,FALSE,"Financial Statements";"vi2",#N/A,FALSE,"Financial Statements";#N/A,#N/A,FALSE,"DCF"}</definedName>
    <definedName function="false" hidden="false" localSheetId="0" name="wrn.Print._.5._.and._.12." vbProcedure="false">{"EBIT 5",#N/A,FALSE,"EBIT";"NPAT 5",#N/A,FALSE,"EBIT";"EBITDA 5",#N/A,FALSE,"EBIT";"INTEREST 5",#N/A,FALSE,"EBIT";"TAX 5",#N/A,FALSE,"EBIT";"MI 5",#N/A,FALSE,"EBIT";"3G 5",#N/A,FALSE,"EBIT";"E-Com 5",#N/A,FALSE,"EBIT";"EBIT 12",#N/A,FALSE,"EBIT";"NPAT 12",#N/A,FALSE,"EBIT";"EBITDA 12",#N/A,FALSE,"EBIT";"INTEREST 12",#N/A,FALSE,"EBIT";"TAX 12",#N/A,FALSE,"EBIT";"MI 12",#N/A,FALSE,"EBIT"}</definedName>
    <definedName function="false" hidden="false" localSheetId="0" name="wrn.Print_model." vbProcedure="false">{"toc",#N/A,TRUE,"TOC";"summary",#N/A,TRUE,"Summary";"credit_stats",#N/A,TRUE,"South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function="false" hidden="false" localSheetId="0" name="wrn.Print_model._comb" vbProcedure="false">{"toc",#N/A,TRUE,"TOC";"summary",#N/A,TRUE,"Summary";"credit_stats",#N/A,TRUE,"South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function="false" hidden="false" localSheetId="0" name="wrn.Print_model._combined" vbProcedure="false">{"toc",#N/A,TRUE,"TOC";"summary",#N/A,TRUE,"Summary";"credit_stats",#N/A,TRUE,"South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function="false" hidden="false" localSheetId="0" name="wrn.Print_model._London" vbProcedure="false">{"toc",#N/A,TRUE,"TOC";"summary",#N/A,TRUE,"Summary";"credit_stats",#N/A,TRUE,"South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function="false" hidden="false" localSheetId="0" name="wrn.ps." vbProcedure="false">{#N/A,#N/A,FALSE,"pl";#N/A,#N/A,FALSE,"bs";#N/A,#N/A,FALSE,"fundflow"}</definedName>
    <definedName function="false" hidden="false" localSheetId="0" name="wrn.quick." vbProcedure="false">{"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function="false" hidden="false" localSheetId="0" name="wrn.rep." vbProcedure="false">{"test",#N/A,FALSE,"Y";"test2",#N/A,FALSE,"Y"}</definedName>
    <definedName function="false" hidden="false" localSheetId="0" name="wrn.Report." vbProcedure="false">{#N/A,#N/A,FALSE,"CoverPage";#N/A,#N/A,FALSE,"Key Ratios";#N/A,#N/A,FALSE,"Valuation";#N/A,#N/A,FALSE,"Assumptions";#N/A,#N/A,FALSE,"REN consolidated";#N/A,#N/A,FALSE,"REN debt";#N/A,#N/A,FALSE,"WACC"}</definedName>
    <definedName function="false" hidden="false" localSheetId="0" name="wrn.Revenue." vbProcedure="false">{#N/A,#N/A,FALSE,"Revenue (Annual)";"Revenue _ First 5 years Quarterly",#N/A,FALSE,"Revenue (Qtr)"}</definedName>
    <definedName function="false" hidden="false" localSheetId="0" name="wrn.RPT." vbProcedure="false">{#N/A,#N/A,FALSE,"인원";#N/A,#N/A,FALSE,"비용2";#N/A,#N/A,FALSE,"비용1";#N/A,#N/A,FALSE,"비용";#N/A,#N/A,FALSE,"보증2";#N/A,#N/A,FALSE,"보증1";#N/A,#N/A,FALSE,"보증";#N/A,#N/A,FALSE,"손익1";#N/A,#N/A,FALSE,"손익";#N/A,#N/A,FALSE,"부서별매출";#N/A,#N/A,FALSE,"매출"}</definedName>
    <definedName function="false" hidden="false" localSheetId="0" name="wrn.STMT._.OF._.CASH._.FLOWS." vbProcedure="false">{"STMT OF CASH FLOWS",#N/A,FALSE,"Cash Flows Indirect"}</definedName>
    <definedName function="false" hidden="false" localSheetId="0" name="wrn.Summary." vbProcedure="false">{#N/A,#N/A,FALSE,"A"}</definedName>
    <definedName function="false" hidden="false" localSheetId="0" name="wrn.Summary._.results." vbProcedure="false">{"key inputs",#N/A,TRUE,"Key Inputs";"key outputs",#N/A,TRUE,"Outputs";"Other inputs",#N/A,TRUE,"Other Inputs";"Revenue",#N/A,TRUE,"Rev"}</definedName>
    <definedName function="false" hidden="false" localSheetId="0" name="wrn.TB._.ALL._.ACCTS." vbProcedure="false">{"BALANCE SHEET ACCTS",#N/A,TRUE,"Working Trial Balance";"INCOME STMT ACCTS",#N/A,TRUE,"Working Trial Balance"}</definedName>
    <definedName function="false" hidden="false" localSheetId="0" name="wrn.TB._.BALANCE._.SHEET." vbProcedure="false">{"BALANCE SHEET ACCTS",#N/A,FALSE,"Working Trial Balance"}</definedName>
    <definedName function="false" hidden="false" localSheetId="0" name="wrn.TB._.EXPLANATIONS." vbProcedure="false">{"EXPLANATIONS",#N/A,FALSE,"Working Trial Balance"}</definedName>
    <definedName function="false" hidden="false" localSheetId="0" name="wrn.TB._.INCOME._.STMT." vbProcedure="false">{"INCOME STMT ACCTS",#N/A,FALSE,"Working Trial Balance"}</definedName>
    <definedName function="false" hidden="false" localSheetId="0" name="wrn.UHCO._.Statutory._.Results." vbProcedure="false">{#N/A,#N/A,FALSE,"UHCO Statutory Info ----&gt;";#N/A,#N/A,FALSE,"UHCO Source_Use";#N/A,#N/A,FALSE,"UHCO_Debt Paydown";#N/A,#N/A,FALSE,"Union Bankers";#N/A,#N/A,FALSE,"Penn Life";#N/A,#N/A,FALSE,"Constitution"}</definedName>
    <definedName function="false" hidden="false" localSheetId="0" name="wrn.VALUATION." vbProcedure="false">{#N/A,#N/A,FALSE,"Valuation Assumptions";#N/A,#N/A,FALSE,"Summary";#N/A,#N/A,FALSE,"DCF";#N/A,#N/A,FALSE,"Valuation";#N/A,#N/A,FALSE,"WACC";#N/A,#N/A,FALSE,"UBVH";#N/A,#N/A,FALSE,"Free Cash Flow"}</definedName>
    <definedName function="false" hidden="false" localSheetId="0" name="wrn.원가검토서." vbProcedure="false">{#N/A,#N/A,FALSE,"원가검토서"}</definedName>
    <definedName function="false" hidden="false" localSheetId="0" name="wrn.자판정비._.월간회의자료." vbProcedure="false">{#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function="false" hidden="false" localSheetId="0" name="wrn.주간._.보고." vbProcedure="false">{#N/A,#N/A,TRUE,"일정"}</definedName>
    <definedName function="false" hidden="false" localSheetId="0" name="wvu.cash." vbProcedure="false">{TRUE,TRUE,-1.25,-15.5,456.75,279.75,FALSE,FALSE,TRUE,TRUE,0,1,18,1,199,6,3,4,TRUE,TRUE,3,TRUE,1,TRUE,100,"Swvu.cash.","ACwvu.cash.",1,FALSE,FALSE,0.511811023622047,0.511811023622047,0.511811023622047,0.511811023622047,1,"","",FALSE,FALSE,FALSE,FALSE,1,#N/A,1,1,#DIV/0!,FALSE,"Rwvu.cash.",#N/A,FALSE,FALSE}</definedName>
    <definedName function="false" hidden="false" localSheetId="0" name="wvu.profits." vbProcedure="false">{TRUE,TRUE,-1.25,-15.5,456.75,279.75,FALSE,FALSE,TRUE,TRUE,0,1,21,1,127,6,3,4,TRUE,TRUE,3,TRUE,1,TRUE,100,"Swvu.profits.","ACwvu.profits.",1,FALSE,FALSE,0.511811023622047,0.511811023622047,0.511811023622047,0.511811023622047,1,"","",FALSE,FALSE,FALSE,FALSE,1,#N/A,1,1,#DIV/0!,FALSE,"Rwvu.profits.",#N/A,FALSE,FALSE}</definedName>
    <definedName function="false" hidden="false" localSheetId="0" name="wvu.turnover." vbProcedure="false">{TRUE,TRUE,-1.25,-15.5,456.75,279.75,FALSE,FALSE,TRUE,TRUE,0,1,8,1,4,6,3,4,TRUE,TRUE,3,TRUE,1,TRUE,100,"Swvu.turnover.","ACwvu.turnover.",1,FALSE,FALSE,0.511811023622047,0.511811023622047,0.511811023622047,0.511811023622047,1,"","",FALSE,FALSE,FALSE,FALSE,1,#N/A,1,1,#DIV/0!,FALSE,"Rwvu.turnover.",#N/A,FALSE,FALSE}</definedName>
    <definedName function="false" hidden="false" localSheetId="0" name="WWW" vbProcedure="false">{#N/A,#N/A,FALSE,"자금소요예측기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function="false" hidden="false" localSheetId="0" name="x" vbProcedure="false">{#N/A,#N/A,FALSE,"Valuation Assumptions";#N/A,#N/A,FALSE,"Summary";#N/A,#N/A,FALSE,"DCF";#N/A,#N/A,FALSE,"Valuation";#N/A,#N/A,FALSE,"WACC";#N/A,#N/A,FALSE,"UBVH";#N/A,#N/A,FALSE,"Free Cash Flow"}</definedName>
    <definedName function="false" hidden="false" localSheetId="0" name="xx" vbProcedure="false">{#N/A,#N/A,FALSE,"INPUTS";#N/A,#N/A,FALSE,"PROFORMA BSHEET";#N/A,#N/A,FALSE,"COMBINED";#N/A,#N/A,FALSE,"ACQUIROR";#N/A,#N/A,FALSE,"TARGET 1";#N/A,#N/A,FALSE,"TARGET 2";#N/A,#N/A,FALSE,"HIGH YIELD";#N/A,#N/A,FALSE,"OVERFUND"}</definedName>
    <definedName function="false" hidden="false" localSheetId="0" name="xxx" vbProcedure="false">{"income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function="false" hidden="false" localSheetId="0" name="xxxx" vbProcedure="false">{#N/A,#N/A,FALSE,"INPUTS";#N/A,#N/A,FALSE,"PROFORMA BSHEET";#N/A,#N/A,FALSE,"COMBINED";#N/A,#N/A,FALSE,"HIGH YIELD";#N/A,#N/A,FALSE,"COMB_GRAPHS"}</definedName>
    <definedName function="false" hidden="false" localSheetId="0" name="xxxxx" vbProcedure="false">{#N/A,#N/A,FALSE,"ACQ_GRAPHS";#N/A,#N/A,FALSE,"T_1 GRAPHS";#N/A,#N/A,FALSE,"T_2 GRAPHS";#N/A,#N/A,FALSE,"COMB_GRAPHS"}</definedName>
    <definedName function="false" hidden="false" localSheetId="0" name="xxxxxx" vbProcedure="false">{"vi1",#N/A,FALSE,"Financial Statements";"vi2",#N/A,FALSE,"Financial Statements";#N/A,#N/A,FALSE,"DCF"}</definedName>
    <definedName function="false" hidden="false" localSheetId="0" name="y" vbProcedure="false">{"income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function="false" hidden="false" localSheetId="0" name="yyyyyyy" vbProcedure="false">{#N/A,#N/A,FALSE,"인원";#N/A,#N/A,FALSE,"비용2";#N/A,#N/A,FALSE,"비용1";#N/A,#N/A,FALSE,"비용";#N/A,#N/A,FALSE,"보증2";#N/A,#N/A,FALSE,"보증1";#N/A,#N/A,FALSE,"보증";#N/A,#N/A,FALSE,"손익1";#N/A,#N/A,FALSE,"손익";#N/A,#N/A,FALSE,"부서별매출";#N/A,#N/A,FALSE,"매출"}</definedName>
    <definedName function="false" hidden="false" localSheetId="0" name="z" vbProcedure="false">{#N/A,#N/A,FALSE,"INPUTS";#N/A,#N/A,FALSE,"PROFORMA BSHEET";#N/A,#N/A,FALSE,"COMBINED";#N/A,#N/A,FALSE,"HIGH YIELD";#N/A,#N/A,FALSE,"COMB_GRAPHS"}</definedName>
    <definedName function="false" hidden="false" localSheetId="0" name="Zinifex" vbProcedure="false">{#N/A,#N/A,FALSE,"A"}</definedName>
    <definedName function="false" hidden="false" localSheetId="0" name="\1" vbProcedure="false">{#N/A,#N/A,FALSE,"인원";#N/A,#N/A,FALSE,"비용2";#N/A,#N/A,FALSE,"비용1";#N/A,#N/A,FALSE,"비용";#N/A,#N/A,FALSE,"보증2";#N/A,#N/A,FALSE,"보증1";#N/A,#N/A,FALSE,"보증";#N/A,#N/A,FALSE,"손익1";#N/A,#N/A,FALSE,"손익";#N/A,#N/A,FALSE,"부서별매출";#N/A,#N/A,FALSE,"매출"}</definedName>
    <definedName function="false" hidden="false" localSheetId="0" name="\\\\\\\" vbProcedure="false">{#N/A,#N/A,FALSE,"인원";#N/A,#N/A,FALSE,"비용2";#N/A,#N/A,FALSE,"비용1";#N/A,#N/A,FALSE,"비용";#N/A,#N/A,FALSE,"보증2";#N/A,#N/A,FALSE,"보증1";#N/A,#N/A,FALSE,"보증";#N/A,#N/A,FALSE,"손익1";#N/A,#N/A,FALSE,"손익";#N/A,#N/A,FALSE,"부서별매출";#N/A,#N/A,FALSE,"매출"}</definedName>
    <definedName function="false" hidden="false" localSheetId="0" name="\\\\\\\\\\" vbProcedure="false">{#N/A,#N/A,FALSE,"자금소요예측기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function="false" hidden="false" localSheetId="0" name="\\\\\\\\\\\\\\\\\\\\\\\\\\\\\\\\\" vbProcedure="false">{#N/A,#N/A,FALSE,"인원";#N/A,#N/A,FALSE,"비용2";#N/A,#N/A,FALSE,"비용1";#N/A,#N/A,FALSE,"비용";#N/A,#N/A,FALSE,"보증2";#N/A,#N/A,FALSE,"보증1";#N/A,#N/A,FALSE,"보증";#N/A,#N/A,FALSE,"손익1";#N/A,#N/A,FALSE,"손익";#N/A,#N/A,FALSE,"부서별매출";#N/A,#N/A,FALSE,"매출"}</definedName>
    <definedName function="false" hidden="false" localSheetId="0" name="\\\\\\\\\\\\\\\\\\\\\\\\\\\\\\\\\\\\\\\\\\\" vbProcedure="false">{#N/A,#N/A,FALSE,"인원";#N/A,#N/A,FALSE,"비용2";#N/A,#N/A,FALSE,"비용1";#N/A,#N/A,FALSE,"비용";#N/A,#N/A,FALSE,"보증2";#N/A,#N/A,FALSE,"보증1";#N/A,#N/A,FALSE,"보증";#N/A,#N/A,FALSE,"손익1";#N/A,#N/A,FALSE,"손익";#N/A,#N/A,FALSE,"부서별매출";#N/A,#N/A,FALSE,"매출"}</definedName>
    <definedName function="false" hidden="false" localSheetId="0" name="_100__FDSAUDITLINK__" vbProcedure="false">{"fdsup://directions/FAT Viewer?action=UPDATE&amp;creator=factset&amp;DYN_ARGS=TRUE&amp;DOC_NAME=FAT:FQL_AUDITING_CLIENT_TEMPLATE.FAT&amp;display_string=Audit&amp;VAR:KEY=PYBQLIBKDM&amp;VAR:QUERY=UkdGX1BBWV9BQ0NUKEFOTiwzNzk4NiwsLCxVU0QsLE5PQVVESVQp&amp;WINDOW=FIRST_POPUP&amp;HEIGHT=450&amp;WI","DTH=450&amp;START_MAXIMIZED=FALSE&amp;VAR:CALENDAR=US&amp;VAR:SYMBOL=PPG&amp;VAR:INDEX=0"}</definedName>
    <definedName function="false" hidden="false" localSheetId="0" name="_10__FDSAUDITLINK__" vbProcedure="false">{"fdsup://directions/FAT Viewer?action=UPDATE&amp;creator=factset&amp;DYN_ARGS=TRUE&amp;DOC_NAME=FAT:FQL_AUDITING_CLIENT_TEMPLATE.FAT&amp;display_string=Audit&amp;VAR:KEY=FMDWDGRAZA&amp;VAR:QUERY=UkdGX1BBWV9BQ0NUKEFOTiw0MDU0MywsLCxVU0QsLE5PQVVESVQp&amp;WINDOW=FIRST_POPUP&amp;HEIGHT=450&amp;WI","DTH=450&amp;START_MAXIMIZED=FALSE&amp;VAR:CALENDAR=US&amp;VAR:SYMBOL=PPG&amp;VAR:INDEX=0"}</definedName>
    <definedName function="false" hidden="false" localSheetId="0" name="_11__FDSAUDITLINK__" vbProcedure="false">{"fdsup://directions/FAT Viewer?action=UPDATE&amp;creator=factset&amp;DYN_ARGS=TRUE&amp;DOC_NAME=FAT:FQL_AUDITING_CLIENT_TEMPLATE.FAT&amp;display_string=Audit&amp;VAR:KEY=JUVUFWLOVA&amp;VAR:QUERY=UkdGX1BBWV9BQ0NUKEFOTiw0MDE3OCwsLCxVU0QsLE5PQVVESVQp&amp;WINDOW=FIRST_POPUP&amp;HEIGHT=450&amp;WI","DTH=450&amp;START_MAXIMIZED=FALSE&amp;VAR:CALENDAR=US&amp;VAR:SYMBOL=PPG&amp;VAR:INDEX=0"}</definedName>
    <definedName function="false" hidden="false" localSheetId="0" name="_12__FDSAUDITLINK__" vbProcedure="false">{"fdsup://directions/FAT Viewer?action=UPDATE&amp;creator=factset&amp;DYN_ARGS=TRUE&amp;DOC_NAME=FAT:FQL_AUDITING_CLIENT_TEMPLATE.FAT&amp;display_string=Audit&amp;VAR:KEY=TQXQVSJCTM&amp;VAR:QUERY=UkdGX1BBWV9BQ0NUKEFOTiwzOTgxMywsLCxVU0QsLE5PQVVESVQp&amp;WINDOW=FIRST_POPUP&amp;HEIGHT=450&amp;WI","DTH=450&amp;START_MAXIMIZED=FALSE&amp;VAR:CALENDAR=US&amp;VAR:SYMBOL=PPG&amp;VAR:INDEX=0"}</definedName>
    <definedName function="false" hidden="false" localSheetId="0" name="_132__FDSAUDITLINK__" vbProcedure="false">{"fdsup://directions/FAT Viewer?action=UPDATE&amp;creator=factset&amp;DYN_ARGS=TRUE&amp;DOC_NAME=FAT:FQL_AUDITING_CLIENT_TEMPLATE.FAT&amp;display_string=Audit&amp;VAR:KEY=DMZSZQNSLE&amp;VAR:QUERY=UkdGX1BBWV9BQ0NUKEFOTiw0MDY5NCwsLCxVU0QsLE5PQVVESVQp&amp;WINDOW=FIRST_POPUP&amp;HEIGHT=450&amp;WI","DTH=450&amp;START_MAXIMIZED=FALSE&amp;VAR:CALENDAR=US&amp;VAR:SYMBOL=RPM&amp;VAR:INDEX=0"}</definedName>
    <definedName function="false" hidden="false" localSheetId="0" name="_133__FDSAUDITLINK__" vbProcedure="false">{"fdsup://directions/FAT Viewer?action=UPDATE&amp;creator=factset&amp;DYN_ARGS=TRUE&amp;DOC_NAME=FAT:FQL_AUDITING_CLIENT_TEMPLATE.FAT&amp;display_string=Audit&amp;VAR:KEY=BGBOZWJSHQ&amp;VAR:QUERY=UkdGX1BBWV9BQ0NUKEFOTiw0MDMyOSwsLCxVU0QsLE5PQVVESVQp&amp;WINDOW=FIRST_POPUP&amp;HEIGHT=450&amp;WI","DTH=450&amp;START_MAXIMIZED=FALSE&amp;VAR:CALENDAR=US&amp;VAR:SYMBOL=RPM&amp;VAR:INDEX=0"}</definedName>
    <definedName function="false" hidden="false" localSheetId="0" name="_134__FDSAUDITLINK__" vbProcedure="false">{"fdsup://directions/FAT Viewer?action=UPDATE&amp;creator=factset&amp;DYN_ARGS=TRUE&amp;DOC_NAME=FAT:FQL_AUDITING_CLIENT_TEMPLATE.FAT&amp;display_string=Audit&amp;VAR:KEY=JOPCVCLSTS&amp;VAR:QUERY=UkdGX1BBWV9BQ0NUKEFOTiwzOTk2NCwsLCxVU0QsLE5PQVVESVQp&amp;WINDOW=FIRST_POPUP&amp;HEIGHT=450&amp;WI","DTH=450&amp;START_MAXIMIZED=FALSE&amp;VAR:CALENDAR=US&amp;VAR:SYMBOL=RPM&amp;VAR:INDEX=0"}</definedName>
    <definedName function="false" hidden="false" localSheetId="0" name="_135__FDSAUDITLINK__" vbProcedure="false">{"fdsup://directions/FAT Viewer?action=UPDATE&amp;creator=factset&amp;DYN_ARGS=TRUE&amp;DOC_NAME=FAT:FQL_AUDITING_CLIENT_TEMPLATE.FAT&amp;display_string=Audit&amp;VAR:KEY=JAHQBKPYBG&amp;VAR:QUERY=UkdGX1BBWV9BQ0NUKEFOTiwzOTU5OSwsLCxVU0QsLE5PQVVESVQp&amp;WINDOW=FIRST_POPUP&amp;HEIGHT=450&amp;WI","DTH=450&amp;START_MAXIMIZED=FALSE&amp;VAR:CALENDAR=US&amp;VAR:SYMBOL=RPM&amp;VAR:INDEX=0"}</definedName>
    <definedName function="false" hidden="false" localSheetId="0" name="_136__FDSAUDITLINK__" vbProcedure="false">{"fdsup://directions/FAT Viewer?action=UPDATE&amp;creator=factset&amp;DYN_ARGS=TRUE&amp;DOC_NAME=FAT:FQL_AUDITING_CLIENT_TEMPLATE.FAT&amp;display_string=Audit&amp;VAR:KEY=RERSVAXIVY&amp;VAR:QUERY=UkdGX1BBWV9BQ0NUKEFOTiw0MDU0MywsLCxVU0QsLE5PQVVESVQp&amp;WINDOW=FIRST_POPUP&amp;HEIGHT=450&amp;WI","DTH=450&amp;START_MAXIMIZED=FALSE&amp;VAR:CALENDAR=US&amp;VAR:SYMBOL=POL&amp;VAR:INDEX=0"}</definedName>
    <definedName function="false" hidden="false" localSheetId="0" name="_137__FDSAUDITLINK__" vbProcedure="false">{"fdsup://directions/FAT Viewer?action=UPDATE&amp;creator=factset&amp;DYN_ARGS=TRUE&amp;DOC_NAME=FAT:FQL_AUDITING_CLIENT_TEMPLATE.FAT&amp;display_string=Audit&amp;VAR:KEY=XURKHOBAZW&amp;VAR:QUERY=UkdGX1BBWV9BQ0NUKEFOTiwzODg2OCwsLCxVU0QsLE5PQVVESVQp&amp;WINDOW=FIRST_POPUP&amp;HEIGHT=450&amp;WI","DTH=450&amp;START_MAXIMIZED=FALSE&amp;VAR:CALENDAR=US&amp;VAR:SYMBOL=RPM&amp;VAR:INDEX=0"}</definedName>
    <definedName function="false" hidden="false" localSheetId="0" name="_138__FDSAUDITLINK__" vbProcedure="false">{"fdsup://directions/FAT Viewer?action=UPDATE&amp;creator=factset&amp;DYN_ARGS=TRUE&amp;DOC_NAME=FAT:FQL_AUDITING_CLIENT_TEMPLATE.FAT&amp;display_string=Audit&amp;VAR:KEY=JUDSHARAHC&amp;VAR:QUERY=UkdGX1BBWV9BQ0NUKEFOTiwzODUwMywsLCxVU0QsLE5PQVVESVQp&amp;WINDOW=FIRST_POPUP&amp;HEIGHT=450&amp;WI","DTH=450&amp;START_MAXIMIZED=FALSE&amp;VAR:CALENDAR=US&amp;VAR:SYMBOL=RPM&amp;VAR:INDEX=0"}</definedName>
    <definedName function="false" hidden="false" localSheetId="0" name="_139__FDSAUDITLINK__" vbProcedure="false">{"fdsup://directions/FAT Viewer?action=UPDATE&amp;creator=factset&amp;DYN_ARGS=TRUE&amp;DOC_NAME=FAT:FQL_AUDITING_CLIENT_TEMPLATE.FAT&amp;display_string=Audit&amp;VAR:KEY=VSPCLIDCBQ&amp;VAR:QUERY=UkdGX1BBWV9BQ0NUKEFOTiwzODEzOCwsLCxVU0QsLE5PQVVESVQp&amp;WINDOW=FIRST_POPUP&amp;HEIGHT=450&amp;WI","DTH=450&amp;START_MAXIMIZED=FALSE&amp;VAR:CALENDAR=US&amp;VAR:SYMBOL=RPM&amp;VAR:INDEX=0"}</definedName>
    <definedName function="false" hidden="false" localSheetId="0" name="_13__FDSAUDITLINK__" vbProcedure="false">{"fdsup://directions/FAT Viewer?action=UPDATE&amp;creator=factset&amp;DYN_ARGS=TRUE&amp;DOC_NAME=FAT:FQL_AUDITING_CLIENT_TEMPLATE.FAT&amp;display_string=Audit&amp;VAR:KEY=HCJOJEPUNK&amp;VAR:QUERY=UkdGX1BBWV9BQ0NUKEFOTiwzOTQ0NywsLCxVU0QsLE5PQVVESVQp&amp;WINDOW=FIRST_POPUP&amp;HEIGHT=450&amp;WI","DTH=450&amp;START_MAXIMIZED=FALSE&amp;VAR:CALENDAR=US&amp;VAR:SYMBOL=PPG&amp;VAR:INDEX=0"}</definedName>
    <definedName function="false" hidden="false" localSheetId="0" name="_140__FDSAUDITLINK__" vbProcedure="false">{"fdsup://directions/FAT Viewer?action=UPDATE&amp;creator=factset&amp;DYN_ARGS=TRUE&amp;DOC_NAME=FAT:FQL_AUDITING_CLIENT_TEMPLATE.FAT&amp;display_string=Audit&amp;VAR:KEY=DULAFQZUBY&amp;VAR:QUERY=UkdGX1BBWV9BQ0NUKEFOTiwzOTIzMywsLCxVU0QsLE5PQVVESVQp&amp;WINDOW=FIRST_POPUP&amp;HEIGHT=450&amp;WI","DTH=450&amp;START_MAXIMIZED=FALSE&amp;VAR:CALENDAR=US&amp;VAR:SYMBOL=RPM&amp;VAR:INDEX=0"}</definedName>
    <definedName function="false" hidden="false" localSheetId="0" name="_14__FDSAUDITLINK__" vbProcedure="false">{"fdsup://directions/FAT Viewer?action=UPDATE&amp;creator=factset&amp;DYN_ARGS=TRUE&amp;DOC_NAME=FAT:FQL_AUDITING_CLIENT_TEMPLATE.FAT&amp;display_string=Audit&amp;VAR:KEY=XUTWXGHOJC&amp;VAR:QUERY=UkdGX1BBWV9BQ0NUKEFOTiwzOTA4MiwsLCxVU0QsLE5PQVVESVQp&amp;WINDOW=FIRST_POPUP&amp;HEIGHT=450&amp;WI","DTH=450&amp;START_MAXIMIZED=FALSE&amp;VAR:CALENDAR=US&amp;VAR:SYMBOL=PPG&amp;VAR:INDEX=0"}</definedName>
    <definedName function="false" hidden="false" localSheetId="0" name="_15__FDSAUDITLINK__" vbProcedure="false">{"fdsup://directions/FAT Viewer?action=UPDATE&amp;creator=factset&amp;DYN_ARGS=TRUE&amp;DOC_NAME=FAT:FQL_AUDITING_CLIENT_TEMPLATE.FAT&amp;display_string=Audit&amp;VAR:KEY=TORMPKNUHW&amp;VAR:QUERY=UkdGX1BBWV9BQ0NUKEFOTiwzODcxNywsLCxVU0QsLE5PQVVESVQp&amp;WINDOW=FIRST_POPUP&amp;HEIGHT=450&amp;WI","DTH=450&amp;START_MAXIMIZED=FALSE&amp;VAR:CALENDAR=US&amp;VAR:SYMBOL=PPG&amp;VAR:INDEX=0"}</definedName>
    <definedName function="false" hidden="false" localSheetId="0" name="_16__FDSAUDITLINK__" vbProcedure="false">{"fdsup://directions/FAT Viewer?action=UPDATE&amp;creator=factset&amp;DYN_ARGS=TRUE&amp;DOC_NAME=FAT:FQL_AUDITING_CLIENT_TEMPLATE.FAT&amp;display_string=Audit&amp;VAR:KEY=PKNGVKTYRM&amp;VAR:QUERY=UkdGX1BBWV9BQ0NUKEFOTiwzODM1MiwsLCxVU0QsLE5PQVVESVQp&amp;WINDOW=FIRST_POPUP&amp;HEIGHT=450&amp;WI","DTH=450&amp;START_MAXIMIZED=FALSE&amp;VAR:CALENDAR=US&amp;VAR:SYMBOL=PPG&amp;VAR:INDEX=0"}</definedName>
    <definedName function="false" hidden="false" localSheetId="0" name="_17__FDSAUDITLINK__" vbProcedure="false">{"fdsup://directions/FAT Viewer?action=UPDATE&amp;creator=factset&amp;DYN_ARGS=TRUE&amp;DOC_NAME=FAT:FQL_AUDITING_CLIENT_TEMPLATE.FAT&amp;display_string=Audit&amp;VAR:KEY=RKZIPIBEDQ&amp;VAR:QUERY=UkdGX1BBWV9BQ0NUKEFOTiwzNzk4NiwsLCxVU0QsLE5PQVVESVQp&amp;WINDOW=FIRST_POPUP&amp;HEIGHT=450&amp;WI","DTH=450&amp;START_MAXIMIZED=FALSE&amp;VAR:CALENDAR=US&amp;VAR:SYMBOL=PPG&amp;VAR:INDEX=0"}</definedName>
    <definedName function="false" hidden="false" localSheetId="0" name="_18__FDSAUDITLINK__" vbProcedure="false">{"fdsup://directions/FAT Viewer?action=UPDATE&amp;creator=factset&amp;DYN_ARGS=TRUE&amp;DOC_NAME=FAT:FQL_AUDITING_CLIENT_TEMPLATE.FAT&amp;display_string=Audit&amp;VAR:KEY=DGNAVSREXS&amp;VAR:QUERY=UkdGX1BBWV9BQ0NUKEFOTiw0MDU0MywsLCxVU0QsLE5PQVVESVQp&amp;WINDOW=FIRST_POPUP&amp;HEIGHT=450&amp;WI","DTH=450&amp;START_MAXIMIZED=FALSE&amp;VAR:CALENDAR=US&amp;VAR:SYMBOL=CE&amp;VAR:INDEX=0"}</definedName>
    <definedName function="false" hidden="false" localSheetId="0" name="_19__FDSAUDITLINK__" vbProcedure="false">{"fdsup://directions/FAT Viewer?action=UPDATE&amp;creator=factset&amp;DYN_ARGS=TRUE&amp;DOC_NAME=FAT:FQL_AUDITING_CLIENT_TEMPLATE.FAT&amp;display_string=Audit&amp;VAR:KEY=RIXKZWBCJU&amp;VAR:QUERY=UkdGX1BBWV9BQ0NUKEFOTiwzOTgxMywsLCxNWE4sLE5PQVVESVQp&amp;WINDOW=FIRST_POPUP&amp;HEIGHT=450&amp;WI","DTH=450&amp;START_MAXIMIZED=FALSE&amp;VAR:CALENDAR=US&amp;VAR:SYMBOL=243476&amp;VAR:INDEX=0"}</definedName>
    <definedName function="false" hidden="false" localSheetId="0" name="_1__FDSAUDITLINK__" vbProcedure="false">{"fdsup://directions/FAT Viewer?action=UPDATE&amp;creator=factset&amp;DYN_ARGS=TRUE&amp;DOC_NAME=FAT:FQL_AUDITING_CLIENT_TEMPLATE.FAT&amp;display_string=Audit&amp;VAR:KEY=FOVMVWDUVG&amp;VAR:QUERY=UkdGX1BBWV9BQ0NUKEFOTiw0MDU0MywsLCxVU0QsLE5PQVVESVQp&amp;WINDOW=FIRST_POPUP&amp;HEIGHT=450&amp;WI","DTH=450&amp;START_MAXIMIZED=FALSE&amp;VAR:CALENDAR=US&amp;VAR:SYMBOL=POL&amp;VAR:INDEX=0"}</definedName>
    <definedName function="false" hidden="false" localSheetId="0" name="_20__FDSAUDITLINK__" vbProcedure="false">{"fdsup://directions/FAT Viewer?action=UPDATE&amp;creator=factset&amp;DYN_ARGS=TRUE&amp;DOC_NAME=FAT:FQL_AUDITING_CLIENT_TEMPLATE.FAT&amp;display_string=Audit&amp;VAR:KEY=BQVIDCZKJO&amp;VAR:QUERY=UkdGX1BBWV9BQ0NUKEFOTiwzOTQ0NywsLCxNWE4sLE5PQVVESVQp&amp;WINDOW=FIRST_POPUP&amp;HEIGHT=450&amp;WI","DTH=450&amp;START_MAXIMIZED=FALSE&amp;VAR:CALENDAR=US&amp;VAR:SYMBOL=243476&amp;VAR:INDEX=0"}</definedName>
    <definedName function="false" hidden="false" localSheetId="0" name="_21__FDSAUDITLINK__" vbProcedure="false">{"fdsup://directions/FAT Viewer?action=UPDATE&amp;creator=factset&amp;DYN_ARGS=TRUE&amp;DOC_NAME=FAT:FQL_AUDITING_CLIENT_TEMPLATE.FAT&amp;display_string=Audit&amp;VAR:KEY=LMBMRONETI&amp;VAR:QUERY=UkdGX1BBWV9BQ0NUKEFOTiwzOTA4MiwsLCxNWE4sLE5PQVVESVQp&amp;WINDOW=FIRST_POPUP&amp;HEIGHT=450&amp;WI","DTH=450&amp;START_MAXIMIZED=FALSE&amp;VAR:CALENDAR=US&amp;VAR:SYMBOL=243476&amp;VAR:INDEX=0"}</definedName>
    <definedName function="false" hidden="false" localSheetId="0" name="_22__FDSAUDITLINK__" vbProcedure="false">{"fdsup://directions/FAT Viewer?action=UPDATE&amp;creator=factset&amp;DYN_ARGS=TRUE&amp;DOC_NAME=FAT:FQL_AUDITING_CLIENT_TEMPLATE.FAT&amp;display_string=Audit&amp;VAR:KEY=LUNUHGNIFQ&amp;VAR:QUERY=UkdGX1BBWV9BQ0NUKEFOTiwzODcxNywsLCxNWE4sLE5PQVVESVQp&amp;WINDOW=FIRST_POPUP&amp;HEIGHT=450&amp;WI","DTH=450&amp;START_MAXIMIZED=FALSE&amp;VAR:CALENDAR=US&amp;VAR:SYMBOL=243476&amp;VAR:INDEX=0"}</definedName>
    <definedName function="false" hidden="false" localSheetId="0" name="_23__FDSAUDITLINK__" vbProcedure="false">{"fdsup://directions/FAT Viewer?action=UPDATE&amp;creator=factset&amp;DYN_ARGS=TRUE&amp;DOC_NAME=FAT:FQL_AUDITING_CLIENT_TEMPLATE.FAT&amp;display_string=Audit&amp;VAR:KEY=PMRETONGTW&amp;VAR:QUERY=UkdGX1BBWV9BQ0NUKEFOTiwzODM1MiwsLCxNWE4sLE5PQVVESVQp&amp;WINDOW=FIRST_POPUP&amp;HEIGHT=450&amp;WI","DTH=450&amp;START_MAXIMIZED=FALSE&amp;VAR:CALENDAR=US&amp;VAR:SYMBOL=243476&amp;VAR:INDEX=0"}</definedName>
    <definedName function="false" hidden="false" localSheetId="0" name="_24__FDSAUDITLINK__" vbProcedure="false">{"fdsup://directions/FAT Viewer?action=UPDATE&amp;creator=factset&amp;DYN_ARGS=TRUE&amp;DOC_NAME=FAT:FQL_AUDITING_CLIENT_TEMPLATE.FAT&amp;display_string=Audit&amp;VAR:KEY=RIXYJKNSHO&amp;VAR:QUERY=UkdGX1BBWV9BQ0NUKEFOTiwzNzk4NiwsLCxNWE4sLE5PQVVESVQp&amp;WINDOW=FIRST_POPUP&amp;HEIGHT=450&amp;WI","DTH=450&amp;START_MAXIMIZED=FALSE&amp;VAR:CALENDAR=US&amp;VAR:SYMBOL=243476&amp;VAR:INDEX=0"}</definedName>
    <definedName function="false" hidden="false" localSheetId="0" name="_25__FDSAUDITLINK__" vbProcedure="false">{"fdsup://directions/FAT Viewer?action=UPDATE&amp;creator=factset&amp;DYN_ARGS=TRUE&amp;DOC_NAME=FAT:FQL_AUDITING_CLIENT_TEMPLATE.FAT&amp;display_string=Audit&amp;VAR:KEY=NURQXEXKXO&amp;VAR:QUERY=UkdGX1BBWV9BQ0NUKEFOTiw0MDU0MywsLCxVU0QsLE5PQVVESVQp&amp;WINDOW=FIRST_POPUP&amp;HEIGHT=450&amp;WI","DTH=450&amp;START_MAXIMIZED=FALSE&amp;VAR:CALENDAR=US&amp;VAR:SYMBOL=PPG&amp;VAR:INDEX=0"}</definedName>
    <definedName function="false" hidden="false" localSheetId="0" name="_2__FDSAUDITLINK__" vbProcedure="false">{"fdsup://directions/FAT Viewer?action=UPDATE&amp;creator=factset&amp;DYN_ARGS=TRUE&amp;DOC_NAME=FAT:FQL_AUDITING_CLIENT_TEMPLATE.FAT&amp;display_string=Audit&amp;VAR:KEY=FMDWDGRAZA&amp;VAR:QUERY=UkdGX1BBWV9BQ0NUKEFOTiw0MDU0MywsLCxVU0QsLE5PQVVESVQp&amp;WINDOW=FIRST_POPUP&amp;HEIGHT=450&amp;WI","DTH=450&amp;START_MAXIMIZED=FALSE&amp;VAR:CALENDAR=US&amp;VAR:SYMBOL=PPG&amp;VAR:INDEX=0"}</definedName>
    <definedName function="false" hidden="false" localSheetId="0" name="_3__FDSAUDITLINK__" vbProcedure="false">{"fdsup://directions/FAT Viewer?action=UPDATE&amp;creator=factset&amp;DYN_ARGS=TRUE&amp;DOC_NAME=FAT:FQL_AUDITING_CLIENT_TEMPLATE.FAT&amp;display_string=Audit&amp;VAR:KEY=JUVUFWLOVA&amp;VAR:QUERY=UkdGX1BBWV9BQ0NUKEFOTiw0MDE3OCwsLCxVU0QsLE5PQVVESVQp&amp;WINDOW=FIRST_POPUP&amp;HEIGHT=450&amp;WI","DTH=450&amp;START_MAXIMIZED=FALSE&amp;VAR:CALENDAR=US&amp;VAR:SYMBOL=PPG&amp;VAR:INDEX=0"}</definedName>
    <definedName function="false" hidden="false" localSheetId="0" name="_40__FDSAUDITLINK__" vbProcedure="false">{"fdsup://directions/FAT Viewer?action=UPDATE&amp;creator=factset&amp;DYN_ARGS=TRUE&amp;DOC_NAME=FAT:FQL_AUDITING_CLIENT_TEMPLATE.FAT&amp;display_string=Audit&amp;VAR:KEY=VMDMRCXMVW&amp;VAR:QUERY=UkdGX1BBWV9BQ0NUKEFOTiw0MDU0MywsLCxNWE4sLE5PQVVESVQp&amp;WINDOW=FIRST_POPUP&amp;HEIGHT=450&amp;WI","DTH=450&amp;START_MAXIMIZED=FALSE&amp;VAR:CALENDAR=US&amp;VAR:SYMBOL=243476&amp;VAR:INDEX=0"}</definedName>
    <definedName function="false" hidden="false" localSheetId="0" name="_41__FDSAUDITLINK__" vbProcedure="false">{"fdsup://directions/FAT Viewer?action=UPDATE&amp;creator=factset&amp;DYN_ARGS=TRUE&amp;DOC_NAME=FAT:FQL_AUDITING_CLIENT_TEMPLATE.FAT&amp;display_string=Audit&amp;VAR:KEY=LKDAPMNINI&amp;VAR:QUERY=UkdGX1BBWV9BQ0NUKEFOTiw0MDE3OCwsLCxNWE4sLE5PQVVESVQp&amp;WINDOW=FIRST_POPUP&amp;HEIGHT=450&amp;WI","DTH=450&amp;START_MAXIMIZED=FALSE&amp;VAR:CALENDAR=US&amp;VAR:SYMBOL=243476&amp;VAR:INDEX=0"}</definedName>
    <definedName function="false" hidden="false" localSheetId="0" name="_49__FDSAUDITLINK__" vbProcedure="false">{"fdsup://directions/FAT Viewer?action=UPDATE&amp;creator=factset&amp;DYN_ARGS=TRUE&amp;DOC_NAME=FAT:FQL_AUDITING_CLIENT_TEMPLATE.FAT&amp;display_string=Audit&amp;VAR:KEY=RGRELUZWFU&amp;VAR:QUERY=UkdGX1BBWV9BQ0NUKEFOTiw0MDE3OCwsLCxVU0QsLE5PQVVESVQp&amp;WINDOW=FIRST_POPUP&amp;HEIGHT=450&amp;WI","DTH=450&amp;START_MAXIMIZED=FALSE&amp;VAR:CALENDAR=US&amp;VAR:SYMBOL=CE&amp;VAR:INDEX=0"}</definedName>
    <definedName function="false" hidden="false" localSheetId="0" name="_4__FDSAUDITLINK__" vbProcedure="false">{"fdsup://directions/FAT Viewer?action=UPDATE&amp;creator=factset&amp;DYN_ARGS=TRUE&amp;DOC_NAME=FAT:FQL_AUDITING_CLIENT_TEMPLATE.FAT&amp;display_string=Audit&amp;VAR:KEY=TQXQVSJCTM&amp;VAR:QUERY=UkdGX1BBWV9BQ0NUKEFOTiwzOTgxMywsLCxVU0QsLE5PQVVESVQp&amp;WINDOW=FIRST_POPUP&amp;HEIGHT=450&amp;WI","DTH=450&amp;START_MAXIMIZED=FALSE&amp;VAR:CALENDAR=US&amp;VAR:SYMBOL=PPG&amp;VAR:INDEX=0"}</definedName>
    <definedName function="false" hidden="false" localSheetId="0" name="_50__FDSAUDITLINK__" vbProcedure="false">{"fdsup://directions/FAT Viewer?action=UPDATE&amp;creator=factset&amp;DYN_ARGS=TRUE&amp;DOC_NAME=FAT:FQL_AUDITING_CLIENT_TEMPLATE.FAT&amp;display_string=Audit&amp;VAR:KEY=VATUPMZMZM&amp;VAR:QUERY=UkdGX1BBWV9BQ0NUKEFOTiwzOTgxMywsLCxVU0QsLE5PQVVESVQp&amp;WINDOW=FIRST_POPUP&amp;HEIGHT=450&amp;WI","DTH=450&amp;START_MAXIMIZED=FALSE&amp;VAR:CALENDAR=US&amp;VAR:SYMBOL=CE&amp;VAR:INDEX=0"}</definedName>
    <definedName function="false" hidden="false" localSheetId="0" name="_51__FDSAUDITLINK__" vbProcedure="false">{"fdsup://directions/FAT Viewer?action=UPDATE&amp;creator=factset&amp;DYN_ARGS=TRUE&amp;DOC_NAME=FAT:FQL_AUDITING_CLIENT_TEMPLATE.FAT&amp;display_string=Audit&amp;VAR:KEY=REHARURGRA&amp;VAR:QUERY=UkdGX1BBWV9BQ0NUKEFOTiwzOTQ0NywsLCxVU0QsLE5PQVVESVQp&amp;WINDOW=FIRST_POPUP&amp;HEIGHT=450&amp;WI","DTH=450&amp;START_MAXIMIZED=FALSE&amp;VAR:CALENDAR=US&amp;VAR:SYMBOL=CE&amp;VAR:INDEX=0"}</definedName>
    <definedName function="false" hidden="false" localSheetId="0" name="_52__FDSAUDITLINK__" vbProcedure="false">{"fdsup://directions/FAT Viewer?action=UPDATE&amp;creator=factset&amp;DYN_ARGS=TRUE&amp;DOC_NAME=FAT:FQL_AUDITING_CLIENT_TEMPLATE.FAT&amp;display_string=Audit&amp;VAR:KEY=ZOBYNEJKTG&amp;VAR:QUERY=UkdGX1BBWV9BQ0NUKEFOTiwzOTA4MiwsLCxVU0QsLE5PQVVESVQp&amp;WINDOW=FIRST_POPUP&amp;HEIGHT=450&amp;WI","DTH=450&amp;START_MAXIMIZED=FALSE&amp;VAR:CALENDAR=US&amp;VAR:SYMBOL=CE&amp;VAR:INDEX=0"}</definedName>
    <definedName function="false" hidden="false" localSheetId="0" name="_53__FDSAUDITLINK__" vbProcedure="false">{"fdsup://directions/FAT Viewer?action=UPDATE&amp;creator=factset&amp;DYN_ARGS=TRUE&amp;DOC_NAME=FAT:FQL_AUDITING_CLIENT_TEMPLATE.FAT&amp;display_string=Audit&amp;VAR:KEY=DSRQBONMZC&amp;VAR:QUERY=UkdGX1BBWV9BQ0NUKEFOTiwzODcxNywsLCxVU0QsLE5PQVVESVQp&amp;WINDOW=FIRST_POPUP&amp;HEIGHT=450&amp;WI","DTH=450&amp;START_MAXIMIZED=FALSE&amp;VAR:CALENDAR=US&amp;VAR:SYMBOL=CE&amp;VAR:INDEX=0"}</definedName>
    <definedName function="false" hidden="false" localSheetId="0" name="_54__FDSAUDITLINK__" vbProcedure="false">{"fdsup://directions/FAT Viewer?action=UPDATE&amp;creator=factset&amp;DYN_ARGS=TRUE&amp;DOC_NAME=FAT:FQL_AUDITING_CLIENT_TEMPLATE.FAT&amp;display_string=Audit&amp;VAR:KEY=LWTIVMFQPW&amp;VAR:QUERY=UkdGX1BBWV9BQ0NUKEFOTiwzODM1MiwsLCxVU0QsLE5PQVVESVQp&amp;WINDOW=FIRST_POPUP&amp;HEIGHT=450&amp;WI","DTH=450&amp;START_MAXIMIZED=FALSE&amp;VAR:CALENDAR=US&amp;VAR:SYMBOL=CE&amp;VAR:INDEX=0"}</definedName>
    <definedName function="false" hidden="false" localSheetId="0" name="_55__FDSAUDITLINK__" vbProcedure="false">{"fdsup://directions/FAT Viewer?action=UPDATE&amp;creator=factset&amp;DYN_ARGS=TRUE&amp;DOC_NAME=FAT:FQL_AUDITING_CLIENT_TEMPLATE.FAT&amp;display_string=Audit&amp;VAR:KEY=HWBKBCFOBU&amp;VAR:QUERY=UkdGX1BBWV9BQ0NUKEFOTiwzNzk4NiwsLCxVU0QsLE5PQVVESVQp&amp;WINDOW=FIRST_POPUP&amp;HEIGHT=450&amp;WI","DTH=450&amp;START_MAXIMIZED=FALSE&amp;VAR:CALENDAR=US&amp;VAR:SYMBOL=CE&amp;VAR:INDEX=0"}</definedName>
    <definedName function="false" hidden="false" localSheetId="0" name="_56__FDSAUDITLINK__" vbProcedure="false">{"fdsup://directions/FAT Viewer?action=UPDATE&amp;creator=factset&amp;DYN_ARGS=TRUE&amp;DOC_NAME=FAT:FQL_AUDITING_CLIENT_TEMPLATE.FAT&amp;display_string=Audit&amp;VAR:KEY=HUXWTMHSHS&amp;VAR:QUERY=UkdGX1BBWV9BQ0NUKEFOTiw0MDU0MywsLCxVU0QsLE5PQVVESVQp&amp;WINDOW=FIRST_POPUP&amp;HEIGHT=450&amp;WI","DTH=450&amp;START_MAXIMIZED=FALSE&amp;VAR:CALENDAR=US&amp;VAR:SYMBOL=SHW&amp;VAR:INDEX=0"}</definedName>
    <definedName function="false" hidden="false" localSheetId="0" name="_57__FDSAUDITLINK__" vbProcedure="false">{"fdsup://directions/FAT Viewer?action=UPDATE&amp;creator=factset&amp;DYN_ARGS=TRUE&amp;DOC_NAME=FAT:FQL_AUDITING_CLIENT_TEMPLATE.FAT&amp;display_string=Audit&amp;VAR:KEY=PEPWPSFMZQ&amp;VAR:QUERY=UkdGX1BBWV9BQ0NUKEFOTiw0MDE3OCwsLCxVU0QsLE5PQVVESVQp&amp;WINDOW=FIRST_POPUP&amp;HEIGHT=450&amp;WI","DTH=450&amp;START_MAXIMIZED=FALSE&amp;VAR:CALENDAR=US&amp;VAR:SYMBOL=POL&amp;VAR:INDEX=0"}</definedName>
    <definedName function="false" hidden="false" localSheetId="0" name="_58__FDSAUDITLINK__" vbProcedure="false">{"fdsup://directions/FAT Viewer?action=UPDATE&amp;creator=factset&amp;DYN_ARGS=TRUE&amp;DOC_NAME=FAT:FQL_AUDITING_CLIENT_TEMPLATE.FAT&amp;display_string=Audit&amp;VAR:KEY=XEZEDAXOJW&amp;VAR:QUERY=UkdGX1BBWV9BQ0NUKEFOTiwzOTgxMywsLCxVU0QsLE5PQVVESVQp&amp;WINDOW=FIRST_POPUP&amp;HEIGHT=450&amp;WI","DTH=450&amp;START_MAXIMIZED=FALSE&amp;VAR:CALENDAR=US&amp;VAR:SYMBOL=POL&amp;VAR:INDEX=0"}</definedName>
    <definedName function="false" hidden="false" localSheetId="0" name="_59__FDSAUDITLINK__" vbProcedure="false">{"fdsup://directions/FAT Viewer?action=UPDATE&amp;creator=factset&amp;DYN_ARGS=TRUE&amp;DOC_NAME=FAT:FQL_AUDITING_CLIENT_TEMPLATE.FAT&amp;display_string=Audit&amp;VAR:KEY=JSPGVMVCRC&amp;VAR:QUERY=UkdGX1BBWV9BQ0NUKEFOTiwzOTQ0NywsLCxVU0QsLE5PQVVESVQp&amp;WINDOW=FIRST_POPUP&amp;HEIGHT=450&amp;WI","DTH=450&amp;START_MAXIMIZED=FALSE&amp;VAR:CALENDAR=US&amp;VAR:SYMBOL=POL&amp;VAR:INDEX=0"}</definedName>
    <definedName function="false" hidden="false" localSheetId="0" name="_5__FDSAUDITLINK__" vbProcedure="false">{"fdsup://directions/FAT Viewer?action=UPDATE&amp;creator=factset&amp;DYN_ARGS=TRUE&amp;DOC_NAME=FAT:FQL_AUDITING_CLIENT_TEMPLATE.FAT&amp;display_string=Audit&amp;VAR:KEY=HCJOJEPUNK&amp;VAR:QUERY=UkdGX1BBWV9BQ0NUKEFOTiwzOTQ0NywsLCxVU0QsLE5PQVVESVQp&amp;WINDOW=FIRST_POPUP&amp;HEIGHT=450&amp;WI","DTH=450&amp;START_MAXIMIZED=FALSE&amp;VAR:CALENDAR=US&amp;VAR:SYMBOL=PPG&amp;VAR:INDEX=0"}</definedName>
    <definedName function="false" hidden="false" localSheetId="0" name="_60__FDSAUDITLINK__" vbProcedure="false">{"fdsup://directions/FAT Viewer?action=UPDATE&amp;creator=factset&amp;DYN_ARGS=TRUE&amp;DOC_NAME=FAT:FQL_AUDITING_CLIENT_TEMPLATE.FAT&amp;display_string=Audit&amp;VAR:KEY=RAFYLIJCZY&amp;VAR:QUERY=UkdGX1BBWV9BQ0NUKEFOTiwzOTA4MiwsLCxVU0QsLE5PQVVESVQp&amp;WINDOW=FIRST_POPUP&amp;HEIGHT=450&amp;WI","DTH=450&amp;START_MAXIMIZED=FALSE&amp;VAR:CALENDAR=US&amp;VAR:SYMBOL=POL&amp;VAR:INDEX=0"}</definedName>
    <definedName function="false" hidden="false" localSheetId="0" name="_61__FDSAUDITLINK__" vbProcedure="false">{"fdsup://directions/FAT Viewer?action=UPDATE&amp;creator=factset&amp;DYN_ARGS=TRUE&amp;DOC_NAME=FAT:FQL_AUDITING_CLIENT_TEMPLATE.FAT&amp;display_string=Audit&amp;VAR:KEY=JOPOVGZKBA&amp;VAR:QUERY=UkdGX1BBWV9BQ0NUKEFOTiwzODcxNywsLCxVU0QsLE5PQVVESVQp&amp;WINDOW=FIRST_POPUP&amp;HEIGHT=450&amp;WI","DTH=450&amp;START_MAXIMIZED=FALSE&amp;VAR:CALENDAR=US&amp;VAR:SYMBOL=POL&amp;VAR:INDEX=0"}</definedName>
    <definedName function="false" hidden="false" localSheetId="0" name="_62__FDSAUDITLINK__" vbProcedure="false">{"fdsup://directions/FAT Viewer?action=UPDATE&amp;creator=factset&amp;DYN_ARGS=TRUE&amp;DOC_NAME=FAT:FQL_AUDITING_CLIENT_TEMPLATE.FAT&amp;display_string=Audit&amp;VAR:KEY=DGRUNSDQJS&amp;VAR:QUERY=UkdGX1BBWV9BQ0NUKEFOTiwzODM1MiwsLCxVU0QsLE5PQVVESVQp&amp;WINDOW=FIRST_POPUP&amp;HEIGHT=450&amp;WI","DTH=450&amp;START_MAXIMIZED=FALSE&amp;VAR:CALENDAR=US&amp;VAR:SYMBOL=POL&amp;VAR:INDEX=0"}</definedName>
    <definedName function="false" hidden="false" localSheetId="0" name="_63__FDSAUDITLINK__" vbProcedure="false">{"fdsup://directions/FAT Viewer?action=UPDATE&amp;creator=factset&amp;DYN_ARGS=TRUE&amp;DOC_NAME=FAT:FQL_AUDITING_CLIENT_TEMPLATE.FAT&amp;display_string=Audit&amp;VAR:KEY=FKNEZEDYHE&amp;VAR:QUERY=UkdGX1BBWV9BQ0NUKEFOTiwzNzk4NiwsLCxVU0QsLE5PQVVESVQp&amp;WINDOW=FIRST_POPUP&amp;HEIGHT=450&amp;WI","DTH=450&amp;START_MAXIMIZED=FALSE&amp;VAR:CALENDAR=US&amp;VAR:SYMBOL=POL&amp;VAR:INDEX=0"}</definedName>
    <definedName function="false" hidden="false" localSheetId="0" name="_64__FDSAUDITLINK__" vbProcedure="false">{"fdsup://directions/FAT Viewer?action=UPDATE&amp;creator=factset&amp;DYN_ARGS=TRUE&amp;DOC_NAME=FAT:FQL_AUDITING_CLIENT_TEMPLATE.FAT&amp;display_string=Audit&amp;VAR:KEY=TQNERETWFY&amp;VAR:QUERY=UkdGX1BBWV9BQ0NUKEFOTiwzNzk4NiwsLCxVU0QsLE5PQVVESVQp&amp;WINDOW=FIRST_POPUP&amp;HEIGHT=450&amp;WI","DTH=450&amp;START_MAXIMIZED=FALSE&amp;VAR:CALENDAR=US&amp;VAR:SYMBOL=TPCG&amp;VAR:INDEX=0"}</definedName>
    <definedName function="false" hidden="false" localSheetId="0" name="_6__FDSAUDITLINK__" vbProcedure="false">{"fdsup://directions/FAT Viewer?action=UPDATE&amp;creator=factset&amp;DYN_ARGS=TRUE&amp;DOC_NAME=FAT:FQL_AUDITING_CLIENT_TEMPLATE.FAT&amp;display_string=Audit&amp;VAR:KEY=XUTWXGHOJC&amp;VAR:QUERY=UkdGX1BBWV9BQ0NUKEFOTiwzOTA4MiwsLCxVU0QsLE5PQVVESVQp&amp;WINDOW=FIRST_POPUP&amp;HEIGHT=450&amp;WI","DTH=450&amp;START_MAXIMIZED=FALSE&amp;VAR:CALENDAR=US&amp;VAR:SYMBOL=PPG&amp;VAR:INDEX=0"}</definedName>
    <definedName function="false" hidden="false" localSheetId="0" name="_7__FDSAUDITLINK__" vbProcedure="false">{"fdsup://directions/FAT Viewer?action=UPDATE&amp;creator=factset&amp;DYN_ARGS=TRUE&amp;DOC_NAME=FAT:FQL_AUDITING_CLIENT_TEMPLATE.FAT&amp;display_string=Audit&amp;VAR:KEY=TORMPKNUHW&amp;VAR:QUERY=UkdGX1BBWV9BQ0NUKEFOTiwzODcxNywsLCxVU0QsLE5PQVVESVQp&amp;WINDOW=FIRST_POPUP&amp;HEIGHT=450&amp;WI","DTH=450&amp;START_MAXIMIZED=FALSE&amp;VAR:CALENDAR=US&amp;VAR:SYMBOL=PPG&amp;VAR:INDEX=0"}</definedName>
    <definedName function="false" hidden="false" localSheetId="0" name="_86__FDSAUDITLINK__" vbProcedure="false">{"fdsup://directions/FAT Viewer?action=UPDATE&amp;creator=factset&amp;DYN_ARGS=TRUE&amp;DOC_NAME=FAT:FQL_AUDITING_CLIENT_TEMPLATE.FAT&amp;display_string=Audit&amp;VAR:KEY=VWTCPULSLC&amp;VAR:QUERY=UkdGX1BBWV9BQ0NUKEFOTiw0MDE3OCwsLCxVU0QsLE5PQVVESVQp&amp;WINDOW=FIRST_POPUP&amp;HEIGHT=450&amp;WI","DTH=450&amp;START_MAXIMIZED=FALSE&amp;VAR:CALENDAR=US&amp;VAR:SYMBOL=SHW&amp;VAR:INDEX=0"}</definedName>
    <definedName function="false" hidden="false" localSheetId="0" name="_87__FDSAUDITLINK__" vbProcedure="false">{"fdsup://directions/FAT Viewer?action=UPDATE&amp;creator=factset&amp;DYN_ARGS=TRUE&amp;DOC_NAME=FAT:FQL_AUDITING_CLIENT_TEMPLATE.FAT&amp;display_string=Audit&amp;VAR:KEY=LUPQTETOXU&amp;VAR:QUERY=UkdGX1BBWV9BQ0NUKEFOTiwzOTgxMywsLCxVU0QsLE5PQVVESVQp&amp;WINDOW=FIRST_POPUP&amp;HEIGHT=450&amp;WI","DTH=450&amp;START_MAXIMIZED=FALSE&amp;VAR:CALENDAR=US&amp;VAR:SYMBOL=SHW&amp;VAR:INDEX=0"}</definedName>
    <definedName function="false" hidden="false" localSheetId="0" name="_88__FDSAUDITLINK__" vbProcedure="false">{"fdsup://directions/FAT Viewer?action=UPDATE&amp;creator=factset&amp;DYN_ARGS=TRUE&amp;DOC_NAME=FAT:FQL_AUDITING_CLIENT_TEMPLATE.FAT&amp;display_string=Audit&amp;VAR:KEY=BCLEJEHEPC&amp;VAR:QUERY=UkdGX1BBWV9BQ0NUKEFOTiwzOTQ0NywsLCxVU0QsLE5PQVVESVQp&amp;WINDOW=FIRST_POPUP&amp;HEIGHT=450&amp;WI","DTH=450&amp;START_MAXIMIZED=FALSE&amp;VAR:CALENDAR=US&amp;VAR:SYMBOL=SHW&amp;VAR:INDEX=0"}</definedName>
    <definedName function="false" hidden="false" localSheetId="0" name="_89__FDSAUDITLINK__" vbProcedure="false">{"fdsup://directions/FAT Viewer?action=UPDATE&amp;creator=factset&amp;DYN_ARGS=TRUE&amp;DOC_NAME=FAT:FQL_AUDITING_CLIENT_TEMPLATE.FAT&amp;display_string=Audit&amp;VAR:KEY=PAHMZUDKZM&amp;VAR:QUERY=UkdGX1BBWV9BQ0NUKEFOTiwzOTA4MiwsLCxVU0QsLE5PQVVESVQp&amp;WINDOW=FIRST_POPUP&amp;HEIGHT=450&amp;WI","DTH=450&amp;START_MAXIMIZED=FALSE&amp;VAR:CALENDAR=US&amp;VAR:SYMBOL=SHW&amp;VAR:INDEX=0"}</definedName>
    <definedName function="false" hidden="false" localSheetId="0" name="_8__FDSAUDITLINK__" vbProcedure="false">{"fdsup://directions/FAT Viewer?action=UPDATE&amp;creator=factset&amp;DYN_ARGS=TRUE&amp;DOC_NAME=FAT:FQL_AUDITING_CLIENT_TEMPLATE.FAT&amp;display_string=Audit&amp;VAR:KEY=PKNGVKTYRM&amp;VAR:QUERY=UkdGX1BBWV9BQ0NUKEFOTiwzODM1MiwsLCxVU0QsLE5PQVVESVQp&amp;WINDOW=FIRST_POPUP&amp;HEIGHT=450&amp;WI","DTH=450&amp;START_MAXIMIZED=FALSE&amp;VAR:CALENDAR=US&amp;VAR:SYMBOL=PPG&amp;VAR:INDEX=0"}</definedName>
    <definedName function="false" hidden="false" localSheetId="0" name="_90__FDSAUDITLINK__" vbProcedure="false">{"fdsup://directions/FAT Viewer?action=UPDATE&amp;creator=factset&amp;DYN_ARGS=TRUE&amp;DOC_NAME=FAT:FQL_AUDITING_CLIENT_TEMPLATE.FAT&amp;display_string=Audit&amp;VAR:KEY=LYNAFQJALS&amp;VAR:QUERY=UkdGX1BBWV9BQ0NUKEFOTiwzODcxNywsLCxVU0QsLE5PQVVESVQp&amp;WINDOW=FIRST_POPUP&amp;HEIGHT=450&amp;WI","DTH=450&amp;START_MAXIMIZED=FALSE&amp;VAR:CALENDAR=US&amp;VAR:SYMBOL=SHW&amp;VAR:INDEX=0"}</definedName>
    <definedName function="false" hidden="false" localSheetId="0" name="_91__FDSAUDITLINK__" vbProcedure="false">{"fdsup://directions/FAT Viewer?action=UPDATE&amp;creator=factset&amp;DYN_ARGS=TRUE&amp;DOC_NAME=FAT:FQL_AUDITING_CLIENT_TEMPLATE.FAT&amp;display_string=Audit&amp;VAR:KEY=ZUDYPSHGJI&amp;VAR:QUERY=UkdGX1BBWV9BQ0NUKEFOTiwzODM1MiwsLCxVU0QsLE5PQVVESVQp&amp;WINDOW=FIRST_POPUP&amp;HEIGHT=450&amp;WI","DTH=450&amp;START_MAXIMIZED=FALSE&amp;VAR:CALENDAR=US&amp;VAR:SYMBOL=SHW&amp;VAR:INDEX=0"}</definedName>
    <definedName function="false" hidden="false" localSheetId="0" name="_92__FDSAUDITLINK__" vbProcedure="false">{"fdsup://directions/FAT Viewer?action=UPDATE&amp;creator=factset&amp;DYN_ARGS=TRUE&amp;DOC_NAME=FAT:FQL_AUDITING_CLIENT_TEMPLATE.FAT&amp;display_string=Audit&amp;VAR:KEY=XWVWXCLEPS&amp;VAR:QUERY=UkdGX1BBWV9BQ0NUKEFOTiwzNzk4NiwsLCxVU0QsLE5PQVVESVQp&amp;WINDOW=FIRST_POPUP&amp;HEIGHT=450&amp;WI","DTH=450&amp;START_MAXIMIZED=FALSE&amp;VAR:CALENDAR=US&amp;VAR:SYMBOL=SHW&amp;VAR:INDEX=0"}</definedName>
    <definedName function="false" hidden="false" localSheetId="0" name="_94__FDSAUDITLINK__" vbProcedure="false">{"fdsup://directions/FAT Viewer?action=UPDATE&amp;creator=factset&amp;DYN_ARGS=TRUE&amp;DOC_NAME=FAT:FQL_AUDITING_CLIENT_TEMPLATE.FAT&amp;display_string=Audit&amp;VAR:KEY=NWPINQVIFE&amp;VAR:QUERY=UkdGX1BBWV9BQ0NUKEFOTiw0MDE3OCwsLCxVU0QsLE5PQVVESVQp&amp;WINDOW=FIRST_POPUP&amp;HEIGHT=450&amp;WI","DTH=450&amp;START_MAXIMIZED=FALSE&amp;VAR:CALENDAR=US&amp;VAR:SYMBOL=PPG&amp;VAR:INDEX=0"}</definedName>
    <definedName function="false" hidden="false" localSheetId="0" name="_95__FDSAUDITLINK__" vbProcedure="false">{"fdsup://directions/FAT Viewer?action=UPDATE&amp;creator=factset&amp;DYN_ARGS=TRUE&amp;DOC_NAME=FAT:FQL_AUDITING_CLIENT_TEMPLATE.FAT&amp;display_string=Audit&amp;VAR:KEY=BQXCPUJUXS&amp;VAR:QUERY=UkdGX1BBWV9BQ0NUKEFOTiwzOTgxMywsLCxVU0QsLE5PQVVESVQp&amp;WINDOW=FIRST_POPUP&amp;HEIGHT=450&amp;WI","DTH=450&amp;START_MAXIMIZED=FALSE&amp;VAR:CALENDAR=US&amp;VAR:SYMBOL=PPG&amp;VAR:INDEX=0"}</definedName>
    <definedName function="false" hidden="false" localSheetId="0" name="_96__FDSAUDITLINK__" vbProcedure="false">{"fdsup://directions/FAT Viewer?action=UPDATE&amp;creator=factset&amp;DYN_ARGS=TRUE&amp;DOC_NAME=FAT:FQL_AUDITING_CLIENT_TEMPLATE.FAT&amp;display_string=Audit&amp;VAR:KEY=BKXKVYXUTE&amp;VAR:QUERY=UkdGX1BBWV9BQ0NUKEFOTiwzOTQ0NywsLCxVU0QsLE5PQVVESVQp&amp;WINDOW=FIRST_POPUP&amp;HEIGHT=450&amp;WI","DTH=450&amp;START_MAXIMIZED=FALSE&amp;VAR:CALENDAR=US&amp;VAR:SYMBOL=PPG&amp;VAR:INDEX=0"}</definedName>
    <definedName function="false" hidden="false" localSheetId="0" name="_97__FDSAUDITLINK__" vbProcedure="false">{"fdsup://directions/FAT Viewer?action=UPDATE&amp;creator=factset&amp;DYN_ARGS=TRUE&amp;DOC_NAME=FAT:FQL_AUDITING_CLIENT_TEMPLATE.FAT&amp;display_string=Audit&amp;VAR:KEY=RYPMDEDURO&amp;VAR:QUERY=UkdGX1BBWV9BQ0NUKEFOTiwzOTA4MiwsLCxVU0QsLE5PQVVESVQp&amp;WINDOW=FIRST_POPUP&amp;HEIGHT=450&amp;WI","DTH=450&amp;START_MAXIMIZED=FALSE&amp;VAR:CALENDAR=US&amp;VAR:SYMBOL=PPG&amp;VAR:INDEX=0"}</definedName>
    <definedName function="false" hidden="false" localSheetId="0" name="_98__FDSAUDITLINK__" vbProcedure="false">{"fdsup://directions/FAT Viewer?action=UPDATE&amp;creator=factset&amp;DYN_ARGS=TRUE&amp;DOC_NAME=FAT:FQL_AUDITING_CLIENT_TEMPLATE.FAT&amp;display_string=Audit&amp;VAR:KEY=RCNINUVWBQ&amp;VAR:QUERY=UkdGX1BBWV9BQ0NUKEFOTiwzODcxNywsLCxVU0QsLE5PQVVESVQp&amp;WINDOW=FIRST_POPUP&amp;HEIGHT=450&amp;WI","DTH=450&amp;START_MAXIMIZED=FALSE&amp;VAR:CALENDAR=US&amp;VAR:SYMBOL=PPG&amp;VAR:INDEX=0"}</definedName>
    <definedName function="false" hidden="false" localSheetId="0" name="_99__FDSAUDITLINK__" vbProcedure="false">{"fdsup://directions/FAT Viewer?action=UPDATE&amp;creator=factset&amp;DYN_ARGS=TRUE&amp;DOC_NAME=FAT:FQL_AUDITING_CLIENT_TEMPLATE.FAT&amp;display_string=Audit&amp;VAR:KEY=JOFGPCXAJK&amp;VAR:QUERY=UkdGX1BBWV9BQ0NUKEFOTiwzODM1MiwsLCxVU0QsLE5PQVVESVQp&amp;WINDOW=FIRST_POPUP&amp;HEIGHT=450&amp;WI","DTH=450&amp;START_MAXIMIZED=FALSE&amp;VAR:CALENDAR=US&amp;VAR:SYMBOL=PPG&amp;VAR:INDEX=0"}</definedName>
    <definedName function="false" hidden="false" localSheetId="0" name="_9__FDSAUDITLINK__" vbProcedure="false">{"fdsup://directions/FAT Viewer?action=UPDATE&amp;creator=factset&amp;DYN_ARGS=TRUE&amp;DOC_NAME=FAT:FQL_AUDITING_CLIENT_TEMPLATE.FAT&amp;display_string=Audit&amp;VAR:KEY=RKZIPIBEDQ&amp;VAR:QUERY=UkdGX1BBWV9BQ0NUKEFOTiwzNzk4NiwsLCxVU0QsLE5PQVVESVQp&amp;WINDOW=FIRST_POPUP&amp;HEIGHT=450&amp;WI","DTH=450&amp;START_MAXIMIZED=FALSE&amp;VAR:CALENDAR=US&amp;VAR:SYMBOL=PPG&amp;VAR:INDEX=0"}</definedName>
    <definedName function="false" hidden="false" localSheetId="0" name="_AT1" vbProcedure="false">{#N/A,#N/A,FALSE,"인원";#N/A,#N/A,FALSE,"비용2";#N/A,#N/A,FALSE,"비용1";#N/A,#N/A,FALSE,"비용";#N/A,#N/A,FALSE,"보증2";#N/A,#N/A,FALSE,"보증1";#N/A,#N/A,FALSE,"보증";#N/A,#N/A,FALSE,"손익1";#N/A,#N/A,FALSE,"손익";#N/A,#N/A,FALSE,"부서별매출";#N/A,#N/A,FALSE,"매출"}</definedName>
    <definedName function="false" hidden="false" localSheetId="0" name="_AT2" vbProcedure="false">{#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function="false" hidden="false" localSheetId="0" name="_AT3" vbProcedure="false">{#N/A,#N/A,FALSE,"인원";#N/A,#N/A,FALSE,"비용2";#N/A,#N/A,FALSE,"비용1";#N/A,#N/A,FALSE,"비용";#N/A,#N/A,FALSE,"보증2";#N/A,#N/A,FALSE,"보증1";#N/A,#N/A,FALSE,"보증";#N/A,#N/A,FALSE,"손익1";#N/A,#N/A,FALSE,"손익";#N/A,#N/A,FALSE,"부서별매출";#N/A,#N/A,FALSE,"매출"}</definedName>
    <definedName function="false" hidden="false" localSheetId="0" name="_bdm.0165FB90906F42109A04921798B67CA0.edm" vbProcedure="false">#REF!</definedName>
    <definedName function="false" hidden="false" localSheetId="0" name="_bdm.017C0817E22E4F7CB8E84918D27D5F74.edm" vbProcedure="false">#REF!</definedName>
    <definedName function="false" hidden="false" localSheetId="0" name="_bdm.02ADE3CDCE314D2592735E9C2F9A7815.edm" vbProcedure="false">#REF!</definedName>
    <definedName function="false" hidden="false" localSheetId="0" name="_bdm.033359638B4D4CED9EB282F3D9A1C186.edm" vbProcedure="false">#REF!</definedName>
    <definedName function="false" hidden="false" localSheetId="0" name="_bdm.07342A5AA551483799C2E9CC3A118D4D.edm" vbProcedure="false">#REF!</definedName>
    <definedName function="false" hidden="false" localSheetId="0" name="_bdm.083C28BB860E4FE6804F2D5E374F2591.edm" vbProcedure="false">#REF!</definedName>
    <definedName function="false" hidden="false" localSheetId="0" name="_bdm.0883284724384904B7F19313D5A776E9.edm" vbProcedure="false">#REF!</definedName>
    <definedName function="false" hidden="false" localSheetId="0" name="_bdm.09201ECAFFC440218A10DCE232BABA90.edm" vbProcedure="false">#REF!</definedName>
    <definedName function="false" hidden="false" localSheetId="0" name="_bdm.09D7F997AD654D87906C0EB2D6424645.edm" vbProcedure="false">#REF!</definedName>
    <definedName function="false" hidden="false" localSheetId="0" name="_bdm.0A40DF5C9BE542C2A4B9D199F7E2B29A.edm" vbProcedure="false">#REF!</definedName>
    <definedName function="false" hidden="false" localSheetId="0" name="_bdm.0C9EB018F3364D11AF9308E14859DE4B.edm" vbProcedure="false">#REF!</definedName>
    <definedName function="false" hidden="false" localSheetId="0" name="_bdm.0F87876A1FF04589998EBE7EA21D1E3F.edm" vbProcedure="false">#REF!</definedName>
    <definedName function="false" hidden="false" localSheetId="0" name="_bdm.0FEA150813EA4DAA95DFEB13E2FF8355.edm" vbProcedure="false">#REF!</definedName>
    <definedName function="false" hidden="false" localSheetId="0" name="_bdm.10F40E290C45441EBE7E278A6AF378F4.edm" vbProcedure="false">#REF!</definedName>
    <definedName function="false" hidden="false" localSheetId="0" name="_bdm.124E0E9F768F4816AD73695EAD7C4320.edm" vbProcedure="false">#REF!</definedName>
    <definedName function="false" hidden="false" localSheetId="0" name="_bdm.12707AB0A23846718DB5CAF98DED75C6.edm" vbProcedure="false">#REF!</definedName>
    <definedName function="false" hidden="false" localSheetId="0" name="_bdm.136B17F4453140DFA7F936C2EBB0EE35.edm" vbProcedure="false">#REF!</definedName>
    <definedName function="false" hidden="false" localSheetId="0" name="_bdm.1702029459124B10B81DDF4E515A41D3.edm" vbProcedure="false">#REF!</definedName>
    <definedName function="false" hidden="false" localSheetId="0" name="_bdm.17AC3CF886564C9E9088B392E794AD60.edm" vbProcedure="false">#REF!</definedName>
    <definedName function="false" hidden="false" localSheetId="0" name="_bdm.1A6AEA60B2424BA79999D208B7C454CE.edm" vbProcedure="false">#REF!</definedName>
    <definedName function="false" hidden="false" localSheetId="0" name="_bdm.1B1431A1C5EF4B8E9B1118C58BF089F8.edm" vbProcedure="false">#REF!</definedName>
    <definedName function="false" hidden="false" localSheetId="0" name="_bdm.1BBCD93402C047AF9FC369251B5D2F70.edm" vbProcedure="false">#REF!</definedName>
    <definedName function="false" hidden="false" localSheetId="0" name="_bdm.1BE01AC961AE41F0B6EC11627289DC3A.edm" vbProcedure="false">#REF!</definedName>
    <definedName function="false" hidden="false" localSheetId="0" name="_bdm.1CF49CFB206E4D1C9B4EAEA81D0B9FA0.edm" vbProcedure="false">#REF!</definedName>
    <definedName function="false" hidden="false" localSheetId="0" name="_bdm.1FA0FA4140E4445487A9EAC8420B6402.edm" vbProcedure="false">#REF!</definedName>
    <definedName function="false" hidden="false" localSheetId="0" name="_bdm.20288AD36CA040FE8734E45E2C259315.edm" vbProcedure="false">#REF!</definedName>
    <definedName function="false" hidden="false" localSheetId="0" name="_bdm.220FC830877347B8B28369151F05A48D.edm" vbProcedure="false">#REF!</definedName>
    <definedName function="false" hidden="false" localSheetId="0" name="_bdm.2300931616FE4E04AF42B791592C152A.edm" vbProcedure="false">#REF!</definedName>
    <definedName function="false" hidden="false" localSheetId="0" name="_bdm.236A3F2135A144B5B8D4EFD77D5DAC7A.edm" vbProcedure="false">#REF!</definedName>
    <definedName function="false" hidden="false" localSheetId="0" name="_bdm.26404489E04F4625B0F407FE1DC4FBE9.edm" vbProcedure="false">#REF!</definedName>
    <definedName function="false" hidden="false" localSheetId="0" name="_bdm.27B387330FE14779821740672B37A09A.edm" vbProcedure="false">#REF!</definedName>
    <definedName function="false" hidden="false" localSheetId="0" name="_bdm.2813E2B52E4F4C11BEAF6B7C9FA4BD5E.edm" vbProcedure="false">#REF!</definedName>
    <definedName function="false" hidden="false" localSheetId="0" name="_bdm.296546204F5B4E94A1E17E6929CDB768.edm" vbProcedure="false">#REF!</definedName>
    <definedName function="false" hidden="false" localSheetId="0" name="_bdm.2C822670D9ED4AB48CD62780D304BA47.edm" vbProcedure="false">#REF!</definedName>
    <definedName function="false" hidden="false" localSheetId="0" name="_bdm.2E91513CEB174D49AC59702AA719B291.edm" vbProcedure="false">#REF!</definedName>
    <definedName function="false" hidden="false" localSheetId="0" name="_bdm.2F1E09B7475B43F5BD0B0C49C0C1C5DC.edm" vbProcedure="false">#REF!</definedName>
    <definedName function="false" hidden="false" localSheetId="0" name="_bdm.2F232B0BB817463F8772AD3CAA835F1F.edm" vbProcedure="false">#REF!</definedName>
    <definedName function="false" hidden="false" localSheetId="0" name="_bdm.36C29AC5A5E1492A8FDE2B7449676A87.edm" vbProcedure="false">#REF!</definedName>
    <definedName function="false" hidden="false" localSheetId="0" name="_bdm.3AFEA8EFBF2E47B0B5056C39606787ED.edm" vbProcedure="false">#REF!</definedName>
    <definedName function="false" hidden="false" localSheetId="0" name="_bdm.3B1A490105BC445B8EDD1702BCDF7CD1.edm" vbProcedure="false">#REF!</definedName>
    <definedName function="false" hidden="false" localSheetId="0" name="_bdm.3C0030110DD1474785C5D0292D40C6D1.edm" vbProcedure="false">#REF!</definedName>
    <definedName function="false" hidden="false" localSheetId="0" name="_bdm.3D9E561B26B94422AFF3AADFC0252F3D.edm" vbProcedure="false">#REF!</definedName>
    <definedName function="false" hidden="false" localSheetId="0" name="_bdm.3E638A3247854C82990378CD074C1765.edm" vbProcedure="false">#REF!</definedName>
    <definedName function="false" hidden="false" localSheetId="0" name="_bdm.3EEF543A374D4781A9B9BC3ED464A642.edm" vbProcedure="false">#REF!</definedName>
    <definedName function="false" hidden="false" localSheetId="0" name="_bdm.3FB51DAED66B43BDB77B9391A83F69BA.edm" vbProcedure="false">#REF!</definedName>
    <definedName function="false" hidden="false" localSheetId="0" name="_bdm.4382EFBFD1DB4C8FB857EB5713CF26A0.edm" vbProcedure="false">#REF!</definedName>
    <definedName function="false" hidden="false" localSheetId="0" name="_bdm.479646513F9140B5B3402BB48D3999DA.edm" vbProcedure="false">#REF!</definedName>
    <definedName function="false" hidden="false" localSheetId="0" name="_bdm.4A46AD460C3A422F8D49683EACDC24A3.edm" vbProcedure="false">#REF!</definedName>
    <definedName function="false" hidden="false" localSheetId="0" name="_bdm.4ADB554C327842AB83F1C7F2E974DACF.edm" vbProcedure="false">#REF!</definedName>
    <definedName function="false" hidden="false" localSheetId="0" name="_bdm.4D6D41F1CC264ECAB296ED9E7352A779.edm" vbProcedure="false">#REF!</definedName>
    <definedName function="false" hidden="false" localSheetId="0" name="_bdm.4FB875571B3D41FA994297C87DF90F00.edm" vbProcedure="false">#REF!</definedName>
    <definedName function="false" hidden="false" localSheetId="0" name="_bdm.50B72F0617B94303BE2755D001790DF2.edm" vbProcedure="false">#REF!</definedName>
    <definedName function="false" hidden="false" localSheetId="0" name="_bdm.51AC87B4EBB244DD93E614115A889FD6.edm" vbProcedure="false">#REF!</definedName>
    <definedName function="false" hidden="false" localSheetId="0" name="_bdm.548653D7D39E4B8183EAB977974A5CA1.edm" vbProcedure="false">#REF!</definedName>
    <definedName function="false" hidden="false" localSheetId="0" name="_bdm.54D0838C5EEC490CAFCE71CA135C0399.edm" vbProcedure="false">#REF!</definedName>
    <definedName function="false" hidden="false" localSheetId="0" name="_bdm.560F132BC2824D39A4979B4EE4AE7B8A.edm" vbProcedure="false">#REF!</definedName>
    <definedName function="false" hidden="false" localSheetId="0" name="_bdm.57790B718071487FA161F1B055559972.edm" vbProcedure="false">#REF!</definedName>
    <definedName function="false" hidden="false" localSheetId="0" name="_bdm.58AF1A5451774783B4E64DEE653EF3A2.edm" vbProcedure="false">#REF!</definedName>
    <definedName function="false" hidden="false" localSheetId="0" name="_bdm.5964BD1C2E4343588A624628B2A9B287.edm" vbProcedure="false">#REF!</definedName>
    <definedName function="false" hidden="false" localSheetId="0" name="_bdm.5D044BE695CE4783AE415F04B657E460.edm" vbProcedure="false">#REF!</definedName>
    <definedName function="false" hidden="false" localSheetId="0" name="_bdm.5E0B6D0EC74542F29FE9A7152CC716FE.edm" vbProcedure="false">#REF!</definedName>
    <definedName function="false" hidden="false" localSheetId="0" name="_bdm.60174ECD59D44FB7BDE4A02D297F3D2D.edm" vbProcedure="false">#REF!</definedName>
    <definedName function="false" hidden="false" localSheetId="0" name="_bdm.60521407A19E469B8FC9634D10B6DA58.edm" vbProcedure="false">#REF!</definedName>
    <definedName function="false" hidden="false" localSheetId="0" name="_bdm.605BCF3F8BA7415291BFCF008A0523C4.edm" vbProcedure="false">#REF!</definedName>
    <definedName function="false" hidden="false" localSheetId="0" name="_bdm.6118947D2B824B269B7F54097EB27A32.edm" vbProcedure="false">#REF!</definedName>
    <definedName function="false" hidden="false" localSheetId="0" name="_bdm.623F1F062FF64881A0453781FB8CAC6F.edm" vbProcedure="false">#REF!</definedName>
    <definedName function="false" hidden="false" localSheetId="0" name="_bdm.625A53514A76446095E8E28C24BF7AD4.edm" vbProcedure="false">#REF!</definedName>
    <definedName function="false" hidden="false" localSheetId="0" name="_bdm.63FCDBF9C99E4C29A9726B913C494AA1.edm" vbProcedure="false">#REF!</definedName>
    <definedName function="false" hidden="false" localSheetId="0" name="_bdm.663C710F1D174B459C51D7924939C8F7.edm" vbProcedure="false">#REF!</definedName>
    <definedName function="false" hidden="false" localSheetId="0" name="_bdm.66583FBEA15E4D7BB6A9994953FAFB5C.edm" vbProcedure="false">#REF!</definedName>
    <definedName function="false" hidden="false" localSheetId="0" name="_bdm.66B71853029645AD8E4F424E980DF9D4.edm" vbProcedure="false">#REF!</definedName>
    <definedName function="false" hidden="false" localSheetId="0" name="_bdm.66C78A74E42D4C68887F763AD8CDD0B2.edm" vbProcedure="false">#REF!</definedName>
    <definedName function="false" hidden="false" localSheetId="0" name="_bdm.6823026BF3BC4C318132320F19C2E4D3.edm" vbProcedure="false">#REF!</definedName>
    <definedName function="false" hidden="false" localSheetId="0" name="_bdm.68B7CE7CA5134E1BB12AF74DC68F388D.edm" vbProcedure="false">#REF!</definedName>
    <definedName function="false" hidden="false" localSheetId="0" name="_bdm.69337A0D99C244E2AA98AB57989CAD35.edm" vbProcedure="false">#REF!</definedName>
    <definedName function="false" hidden="false" localSheetId="0" name="_bdm.6EC4025691C747E9928B151AFA5B4AEB.edm" vbProcedure="false">#REF!</definedName>
    <definedName function="false" hidden="false" localSheetId="0" name="_bdm.6ED728EFA1374C9292B859D406C8A285.edm" vbProcedure="false">#REF!</definedName>
    <definedName function="false" hidden="false" localSheetId="0" name="_bdm.6FAE038911E143B7986D643B9B6AAD5A.edm" vbProcedure="false">#REF!</definedName>
    <definedName function="false" hidden="false" localSheetId="0" name="_bdm.6FCBEAD6A27E422DB514701F2A428026.edm" vbProcedure="false">#REF!</definedName>
    <definedName function="false" hidden="false" localSheetId="0" name="_bdm.71D551E00A2145699466D638311BC661.edm" vbProcedure="false">#REF!</definedName>
    <definedName function="false" hidden="false" localSheetId="0" name="_bdm.727C9A10A4494FA08ADD786420850C59.edm" vbProcedure="false">#REF!</definedName>
    <definedName function="false" hidden="false" localSheetId="0" name="_bdm.72A2900A9ABB4C7398349887F66AB0CB.edm" vbProcedure="false">#REF!</definedName>
    <definedName function="false" hidden="false" localSheetId="0" name="_bdm.747465F3BB2D4E8FBE3F3B156C8C118A.edm" vbProcedure="false">#REF!</definedName>
    <definedName function="false" hidden="false" localSheetId="0" name="_bdm.7815020D2DA1443CBA97C2A7E9D7BDC5.edm" vbProcedure="false">#REF!</definedName>
    <definedName function="false" hidden="false" localSheetId="0" name="_bdm.782DFAF2305B4DE0A25D482F02BB639A.edm" vbProcedure="false">#REF!</definedName>
    <definedName function="false" hidden="false" localSheetId="0" name="_bdm.78D205DB6BED4513B2A1B613FECE476A.edm" vbProcedure="false">#REF!</definedName>
    <definedName function="false" hidden="false" localSheetId="0" name="_bdm.78EFE8DBC07A49D8ABDE8A9C8845416C.edm" vbProcedure="false">#REF!</definedName>
    <definedName function="false" hidden="false" localSheetId="0" name="_bdm.7ABFDCF4C33B4C799F7FB64927D54B3D.edm" vbProcedure="false">#REF!</definedName>
    <definedName function="false" hidden="false" localSheetId="0" name="_bdm.7B3D27273A014160BBB26AA6AF24479C.edm" vbProcedure="false">#REF!</definedName>
    <definedName function="false" hidden="false" localSheetId="0" name="_bdm.7B7009FB3E404FBF9D1E62B3DC0DBA44.edm" vbProcedure="false">#REF!</definedName>
    <definedName function="false" hidden="false" localSheetId="0" name="_bdm.7EAAD176DB32478D8001FA384DDF6089.edm" vbProcedure="false">#REF!</definedName>
    <definedName function="false" hidden="false" localSheetId="0" name="_bdm.81295DEB01304E3381403CC3D08C3CC9.edm" vbProcedure="false">#REF!</definedName>
    <definedName function="false" hidden="false" localSheetId="0" name="_bdm.826E6D0B7C714F47B8287F4DC6B9DEA2.edm" vbProcedure="false">#REF!</definedName>
    <definedName function="false" hidden="false" localSheetId="0" name="_bdm.8454368EC55048E3A9C19102581F1A0D.edm" vbProcedure="false">#REF!</definedName>
    <definedName function="false" hidden="false" localSheetId="0" name="_bdm.848B5534B67047B7903AF921FC91E2FB.edm" vbProcedure="false">#REF!</definedName>
    <definedName function="false" hidden="false" localSheetId="0" name="_bdm.856E8DCCE61B45C990CB8E50C9F7782E.edm" vbProcedure="false">#REF!</definedName>
    <definedName function="false" hidden="false" localSheetId="0" name="_bdm.890E23916E594940A5E9B2693F253AF6.edm" vbProcedure="false">#REF!</definedName>
    <definedName function="false" hidden="false" localSheetId="0" name="_bdm.8CC092A131FF4A998B0A7BB932AE8DE7.edm" vbProcedure="false">#REF!</definedName>
    <definedName function="false" hidden="false" localSheetId="0" name="_bdm.8CE71E73C2C445BA98F5FC7C2BF356BC.edm" vbProcedure="false">#REF!</definedName>
    <definedName function="false" hidden="false" localSheetId="0" name="_bdm.8D2F463188324CBABE0F3582A44E5462.edm" vbProcedure="false">#REF!</definedName>
    <definedName function="false" hidden="false" localSheetId="0" name="_bdm.8EB7772461A74F259C2B626E032A0DF0.edm" vbProcedure="false">#REF!</definedName>
    <definedName function="false" hidden="false" localSheetId="0" name="_bdm.8F9E3FF3458F40D68D9141515A16B77C.edm" vbProcedure="false">#REF!</definedName>
    <definedName function="false" hidden="false" localSheetId="0" name="_bdm.8FE47A64882047C0AE74453FC5A6A8B9.edm" vbProcedure="false">#REF!</definedName>
    <definedName function="false" hidden="false" localSheetId="0" name="_bdm.910B61E30FAE4004BD8E04D110AFE9D8.edm" vbProcedure="false">#REF!</definedName>
    <definedName function="false" hidden="false" localSheetId="0" name="_bdm.92000592724B4E819AD2005059A1ADFB.edm" vbProcedure="false">#REF!</definedName>
    <definedName function="false" hidden="false" localSheetId="0" name="_bdm.921A2E005207433E8217AED039F75F46.edm" vbProcedure="false">#REF!</definedName>
    <definedName function="false" hidden="false" localSheetId="0" name="_bdm.93AAF55C241A49C38E016C08C1BDCC11.edm" vbProcedure="false">#REF!</definedName>
    <definedName function="false" hidden="false" localSheetId="0" name="_bdm.9436C8046A7E4AA28C4C20C6750D754C.edm" vbProcedure="false">#REF!</definedName>
    <definedName function="false" hidden="false" localSheetId="0" name="_bdm.9637129E579C4AC4BF5B605351A3CAE9.edm" vbProcedure="false">#REF!</definedName>
    <definedName function="false" hidden="false" localSheetId="0" name="_bdm.973F50BD0AA846EBB3E55B9DAA719A7C.edm" vbProcedure="false">#REF!</definedName>
    <definedName function="false" hidden="false" localSheetId="0" name="_bdm.980C3B02F01B4F738453307D4E965706.edm" vbProcedure="false">#REF!</definedName>
    <definedName function="false" hidden="false" localSheetId="0" name="_bdm.9A3E2BB3E48C435892405D8CA5A76E5D.edm" vbProcedure="false">#REF!</definedName>
    <definedName function="false" hidden="false" localSheetId="0" name="_bdm.9AFE7346AADC4270A40EAC31FEB48807.edm" vbProcedure="false">#REF!</definedName>
    <definedName function="false" hidden="false" localSheetId="0" name="_bdm.9D4396122FD147F7B9733DB791845D14.edm" vbProcedure="false">#REF!</definedName>
    <definedName function="false" hidden="false" localSheetId="0" name="_bdm.9F31E544CCFE4F9083ED9BF6B7349286.edm" vbProcedure="false">#REF!</definedName>
    <definedName function="false" hidden="false" localSheetId="0" name="_bdm.A3BE89A2A4934D36953EEB20A5A3682F.edm" vbProcedure="false">#REF!</definedName>
    <definedName function="false" hidden="false" localSheetId="0" name="_bdm.A719F51BA2784785970DD18BA72156B1.edm" vbProcedure="false">#REF!</definedName>
    <definedName function="false" hidden="false" localSheetId="0" name="_bdm.A831676AE53D426B9AF7208BF5353DA5.edm" vbProcedure="false">#REF!</definedName>
    <definedName function="false" hidden="false" localSheetId="0" name="_bdm.A906EA84DE1E44F9B419E26743B57799.edm" vbProcedure="false">#REF!</definedName>
    <definedName function="false" hidden="false" localSheetId="0" name="_bdm.AB1DFB1E96C14FF798B8347C07D75E37.edm" vbProcedure="false">#REF!</definedName>
    <definedName function="false" hidden="false" localSheetId="0" name="_bdm.AB85FF2D87764148B1F86FDC1AB79B1D.edm" vbProcedure="false">#REF!</definedName>
    <definedName function="false" hidden="false" localSheetId="0" name="_bdm.ABA11E1285624EC89C677E5F99344ACB.edm" vbProcedure="false">#REF!</definedName>
    <definedName function="false" hidden="false" localSheetId="0" name="_bdm.ADF3B54753C24D448F1CA29BE680446D.edm" vbProcedure="false">#REF!</definedName>
    <definedName function="false" hidden="false" localSheetId="0" name="_bdm.AF68503E098C4CA1BBA6F6C5FC02C2A6.edm" vbProcedure="false">#REF!</definedName>
    <definedName function="false" hidden="false" localSheetId="0" name="_bdm.AFB29F91DB8049A3971EC8DC4B6799FF.edm" vbProcedure="false">#REF!</definedName>
    <definedName function="false" hidden="false" localSheetId="0" name="_bdm.B3301924E5B942EFBB8E7EFCFBD29E72.edm" vbProcedure="false">#REF!</definedName>
    <definedName function="false" hidden="false" localSheetId="0" name="_bdm.B3429C2AC70B4BAA98AC615F7F95DEF8.edm" vbProcedure="false">#REF!</definedName>
    <definedName function="false" hidden="false" localSheetId="0" name="_bdm.B3C1E4311B4D4424AB5E6195EA3FFDF2.edm" vbProcedure="false">#REF!</definedName>
    <definedName function="false" hidden="false" localSheetId="0" name="_bdm.B42907B6C56A42B4A57E4D1987FA7E7F.edm" vbProcedure="false">#REF!</definedName>
    <definedName function="false" hidden="false" localSheetId="0" name="_bdm.B467FC92D23445ADB9E05B69FF8E5DA5.edm" vbProcedure="false">#REF!</definedName>
    <definedName function="false" hidden="false" localSheetId="0" name="_bdm.B4E15F475C374B76940AD8BDD56ED49C.edm" vbProcedure="false">#REF!</definedName>
    <definedName function="false" hidden="false" localSheetId="0" name="_bdm.B63682C796A043129B006B5D665821E1.edm" vbProcedure="false">#REF!</definedName>
    <definedName function="false" hidden="false" localSheetId="0" name="_bdm.B7E1E10ED1284131A8DEC3AD731D5AD9.edm" vbProcedure="false">#REF!</definedName>
    <definedName function="false" hidden="false" localSheetId="0" name="_bdm.BAAF988CFC2240FA817044C6232C68C8.edm" vbProcedure="false">#REF!</definedName>
    <definedName function="false" hidden="false" localSheetId="0" name="_bdm.BF839049122644F895CCB82E32056D53.edm" vbProcedure="false">#REF!</definedName>
    <definedName function="false" hidden="false" localSheetId="0" name="_bdm.C286320CEE03419A82BF4D322EA42182.edm" vbProcedure="false">#REF!</definedName>
    <definedName function="false" hidden="false" localSheetId="0" name="_bdm.C3A6FE7C8C4D4A99A19A52DA49C9B58A.edm" vbProcedure="false">#REF!</definedName>
    <definedName function="false" hidden="false" localSheetId="0" name="_bdm.C3A9B517E2CF4E19BB3261A0A12AD93E.edm" vbProcedure="false">#REF!</definedName>
    <definedName function="false" hidden="false" localSheetId="0" name="_bdm.C516FC4E29654288AE3EEA96C8B87D14.edm" vbProcedure="false">#REF!</definedName>
    <definedName function="false" hidden="false" localSheetId="0" name="_bdm.C59CE9EF6D1F40ABA3021CF754992816.edm" vbProcedure="false">#REF!</definedName>
    <definedName function="false" hidden="false" localSheetId="0" name="_bdm.C5C3E5DA08834FDDA5215D5713488D9E.edm" vbProcedure="false">#REF!</definedName>
    <definedName function="false" hidden="false" localSheetId="0" name="_bdm.C75E40AFE23F4D7BBD7CFCA372943A99.edm" vbProcedure="false">#REF!</definedName>
    <definedName function="false" hidden="false" localSheetId="0" name="_bdm.CBD7F11493C2409D9FF7A1411F0CCC34.edm" vbProcedure="false">#REF!</definedName>
    <definedName function="false" hidden="false" localSheetId="0" name="_bdm.CC4012F3EC0343DBB9DF06BF0CD5D945.edm" vbProcedure="false">#REF!</definedName>
    <definedName function="false" hidden="false" localSheetId="0" name="_bdm.CC72B623D82C4D929E11E2E4E82C7E99.edm" vbProcedure="false">#REF!</definedName>
    <definedName function="false" hidden="false" localSheetId="0" name="_bdm.CED60E184A60423A8640FF846CE32223.edm" vbProcedure="false">#REF!</definedName>
    <definedName function="false" hidden="false" localSheetId="0" name="_bdm.D11BAFEEB50A4D25BEA38025918B8913.edm" vbProcedure="false">#REF!</definedName>
    <definedName function="false" hidden="false" localSheetId="0" name="_bdm.D23A793ECFC347A8A5B8FCFA0DFCE90C.edm" vbProcedure="false">#REF!</definedName>
    <definedName function="false" hidden="false" localSheetId="0" name="_bdm.D264456D859248248937F7A3ABAE6ABA.edm" vbProcedure="false">#REF!</definedName>
    <definedName function="false" hidden="false" localSheetId="0" name="_bdm.D29F951457454645BF27013DD4EDD6C1.edm" vbProcedure="false">#REF!</definedName>
    <definedName function="false" hidden="false" localSheetId="0" name="_bdm.D2B1E21E553342D99D36525D34DD5824.edm" vbProcedure="false">#REF!</definedName>
    <definedName function="false" hidden="false" localSheetId="0" name="_bdm.D352AE18743E4386A8EA9982365CFDA4.edm" vbProcedure="false">#REF!</definedName>
    <definedName function="false" hidden="false" localSheetId="0" name="_bdm.D3C773142A6E46C5AC7BB76419FBBCA9.edm" vbProcedure="false">#REF!</definedName>
    <definedName function="false" hidden="false" localSheetId="0" name="_bdm.D4B3ECBB3DAC4012AB241ACFA42F1629.edm" vbProcedure="false">#REF!</definedName>
    <definedName function="false" hidden="false" localSheetId="0" name="_bdm.D540AC60BA3C497CA66ABAD0A314CD1A.edm" vbProcedure="false">#REF!</definedName>
    <definedName function="false" hidden="false" localSheetId="0" name="_bdm.D72A6E3F4BEF4A679F2168000B24DFA1.edm" vbProcedure="false">#REF!</definedName>
    <definedName function="false" hidden="false" localSheetId="0" name="_bdm.D89C5402559B418E92F06196A0826F19.edm" vbProcedure="false">#REF!</definedName>
    <definedName function="false" hidden="false" localSheetId="0" name="_bdm.D8DEE564061E47DDB7B715636B4A0B0B.edm" vbProcedure="false">#REF!</definedName>
    <definedName function="false" hidden="false" localSheetId="0" name="_bdm.D92DAF59B4774E23B19F43C349A898B7.edm" vbProcedure="false">#REF!</definedName>
    <definedName function="false" hidden="false" localSheetId="0" name="_bdm.D9DFA37E24A34DC1A00812F1B287BB33.edm" vbProcedure="false">#REF!</definedName>
    <definedName function="false" hidden="false" localSheetId="0" name="_bdm.DA1019DC5B9E47749BB4B9F9ADD45C6D.edm" vbProcedure="false">#REF!</definedName>
    <definedName function="false" hidden="false" localSheetId="0" name="_bdm.DA1E4A9DE9C54328BC68BFAEF65AF13B.edm" vbProcedure="false">#REF!</definedName>
    <definedName function="false" hidden="false" localSheetId="0" name="_bdm.DEDC3DE7F2AA4D06AC3EB2EB894E7B04.edm" vbProcedure="false">#REF!</definedName>
    <definedName function="false" hidden="false" localSheetId="0" name="_bdm.DF153CECFC5244189268AD6B4D0B0FA9.edm" vbProcedure="false">#REF!</definedName>
    <definedName function="false" hidden="false" localSheetId="0" name="_bdm.DF1EC4F069D94D60B8E3D3B194681AB1.edm" vbProcedure="false">#REF!</definedName>
    <definedName function="false" hidden="false" localSheetId="0" name="_bdm.E0620B71E1154F6385447CA966587418.edm" vbProcedure="false">#REF!</definedName>
    <definedName function="false" hidden="false" localSheetId="0" name="_bdm.E1DE8345D2C147529C83873F4165B6CB.edm" vbProcedure="false">#REF!</definedName>
    <definedName function="false" hidden="false" localSheetId="0" name="_bdm.E27BE492EE8046AD90651BFE9D217B10.edm" vbProcedure="false">#REF!</definedName>
    <definedName function="false" hidden="false" localSheetId="0" name="_bdm.E3BE39A3F6074F299F24D77F44C58204.edm" vbProcedure="false">#REF!</definedName>
    <definedName function="false" hidden="false" localSheetId="0" name="_bdm.E546AD3C7FC74D5FA6A42B576679DF58.edm" vbProcedure="false">#REF!</definedName>
    <definedName function="false" hidden="false" localSheetId="0" name="_bdm.E5A0EDD51D414A5ABFFAA705AAE2D2C4.edm" vbProcedure="false">#REF!</definedName>
    <definedName function="false" hidden="false" localSheetId="0" name="_bdm.EDE28213EB7849B180E0B568A100F8C0.edm" vbProcedure="false">#REF!</definedName>
    <definedName function="false" hidden="false" localSheetId="0" name="_bdm.EE2C842DEFF7488AB5A27E72080AD5D2.edm" vbProcedure="false">#REF!</definedName>
    <definedName function="false" hidden="false" localSheetId="0" name="_bdm.EFFC5105C5BE4EB489638D9E15B60AFF.edm" vbProcedure="false">#REF!</definedName>
    <definedName function="false" hidden="false" localSheetId="0" name="_bdm.F012CF9BEAF44E1992E21FBA5231C04C.edm" vbProcedure="false">#REF!</definedName>
    <definedName function="false" hidden="false" localSheetId="0" name="_bdm.F21C51AC16EA4C40A6067498D6AE1056.edm" vbProcedure="false">#REF!</definedName>
    <definedName function="false" hidden="false" localSheetId="0" name="_bdm.F5C52A2C5BB34CDF9B5B44F8ACCEF58F.edm" vbProcedure="false">#REF!</definedName>
    <definedName function="false" hidden="false" localSheetId="0" name="_bdm.F5C538D1B9BE4F3B8849829E7A388448.edm" vbProcedure="false">#REF!</definedName>
    <definedName function="false" hidden="false" localSheetId="0" name="_bdm.FAB4FF56915147DFAA92E8012A416594.edm" vbProcedure="false">#REF!</definedName>
    <definedName function="false" hidden="false" localSheetId="0" name="_bdm.FB7E4D91A21C42248510B9276553C70A.edm" vbProcedure="false">#REF!</definedName>
    <definedName function="false" hidden="false" localSheetId="0" name="_bdm.FDC50C4824964583947D64A7E2046F4F.edm" vbProcedure="false">#REF!</definedName>
    <definedName function="false" hidden="false" localSheetId="0" name="_bdm.FEF80F5F22794E2D98499A7F38EAC245.edm" vbProcedure="false">#REF!</definedName>
    <definedName function="false" hidden="false" localSheetId="0" name="_cf2" vbProcedure="false">{#N/A,#N/A,FALSE,"Variables";#N/A,#N/A,FALSE,"NPV Cashflows NZ$";#N/A,#N/A,FALSE,"Cashflows NZ$"}</definedName>
    <definedName function="false" hidden="false" localSheetId="0" name="_ddd2" vbProcedure="false">{#N/A,#N/A,FALSE,"Cashflow"}</definedName>
    <definedName function="false" hidden="false" localSheetId="0" name="_eee2" vbProcedure="false">{#N/A,#N/A,FALSE,"Cashflow"}</definedName>
    <definedName function="false" hidden="false" localSheetId="0" name="_Fill" vbProcedure="false">#REF!</definedName>
    <definedName function="false" hidden="false" localSheetId="0" name="_Key1" vbProcedure="false">#REF!</definedName>
    <definedName function="false" hidden="false" localSheetId="0" name="_Table1_In1" vbProcedure="false">#REF!</definedName>
    <definedName function="false" hidden="false" localSheetId="0" name="_Table1_Out" vbProcedure="false">#REF!</definedName>
    <definedName function="false" hidden="false" localSheetId="0" name="_Table2_In1" vbProcedure="false">#REF!</definedName>
    <definedName function="false" hidden="false" localSheetId="0" name="_Table2_In2" vbProcedure="false">#REF!</definedName>
    <definedName function="false" hidden="false" localSheetId="0" name="_Table2_Out" vbProcedure="false">#REF!</definedName>
    <definedName function="false" hidden="false" localSheetId="0" name="_Table3_In2" vbProcedure="false">#REF!</definedName>
    <definedName function="false" hidden="false" localSheetId="0" name="_table_out" vbProcedure="false">#REF!</definedName>
    <definedName function="false" hidden="false" localSheetId="0" name="ㄴㄴ" vbProcedure="false">{#N/A,#N/A,FALSE,"인원";#N/A,#N/A,FALSE,"비용2";#N/A,#N/A,FALSE,"비용1";#N/A,#N/A,FALSE,"비용";#N/A,#N/A,FALSE,"보증2";#N/A,#N/A,FALSE,"보증1";#N/A,#N/A,FALSE,"보증";#N/A,#N/A,FALSE,"손익1";#N/A,#N/A,FALSE,"손익";#N/A,#N/A,FALSE,"부서별매출";#N/A,#N/A,FALSE,"매출"}</definedName>
    <definedName function="false" hidden="false" localSheetId="0" name="ㅐㅐㅐ" vbProcedure="false">{#N/A,#N/A,TRUE,"일정"}</definedName>
    <definedName function="false" hidden="false" localSheetId="0" name="ㅓ" vbProcedure="false">{#N/A,#N/A,FALSE,"인원";#N/A,#N/A,FALSE,"비용2";#N/A,#N/A,FALSE,"비용1";#N/A,#N/A,FALSE,"비용";#N/A,#N/A,FALSE,"보증2";#N/A,#N/A,FALSE,"보증1";#N/A,#N/A,FALSE,"보증";#N/A,#N/A,FALSE,"손익1";#N/A,#N/A,FALSE,"손익";#N/A,#N/A,FALSE,"부서별매출";#N/A,#N/A,FALSE,"매출"}</definedName>
    <definedName function="false" hidden="false" localSheetId="0" name="ㅜㅜㅜㅜㅜㅜㅜ" vbProcedure="false">{#N/A,#N/A,FALSE,"자금소요예측기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function="false" hidden="false" localSheetId="0" name="기미" vbProcedure="false">{#N/A,#N/A,FALSE,"인원";#N/A,#N/A,FALSE,"비용2";#N/A,#N/A,FALSE,"비용1";#N/A,#N/A,FALSE,"비용";#N/A,#N/A,FALSE,"보증2";#N/A,#N/A,FALSE,"보증1";#N/A,#N/A,FALSE,"보증";#N/A,#N/A,FALSE,"손익1";#N/A,#N/A,FALSE,"손익";#N/A,#N/A,FALSE,"부서별매출";#N/A,#N/A,FALSE,"매출"}</definedName>
    <definedName function="false" hidden="false" localSheetId="0" name="미승인" vbProcedure="false">{#N/A,#N/A,FALSE,"자금소요예측기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function="false" hidden="false" localSheetId="0" name="사양접수" vbProcedure="false">{#N/A,#N/A,TRUE,"일정"}</definedName>
    <definedName function="false" hidden="false" localSheetId="0" name="사양접수2" vbProcedure="false">{#N/A,#N/A,TRUE,"일정"}</definedName>
    <definedName function="false" hidden="false" localSheetId="0" name="신용" vbProcedure="false">{#N/A,#N/A,FALSE,"인원";#N/A,#N/A,FALSE,"비용2";#N/A,#N/A,FALSE,"비용1";#N/A,#N/A,FALSE,"비용";#N/A,#N/A,FALSE,"보증2";#N/A,#N/A,FALSE,"보증1";#N/A,#N/A,FALSE,"보증";#N/A,#N/A,FALSE,"손익1";#N/A,#N/A,FALSE,"손익";#N/A,#N/A,FALSE,"부서별매출";#N/A,#N/A,FALSE,"매출"}</definedName>
    <definedName function="false" hidden="false" localSheetId="0" name="신용2" vbProcedure="false">{#N/A,#N/A,FALSE,"인원";#N/A,#N/A,FALSE,"비용2";#N/A,#N/A,FALSE,"비용1";#N/A,#N/A,FALSE,"비용";#N/A,#N/A,FALSE,"보증2";#N/A,#N/A,FALSE,"보증1";#N/A,#N/A,FALSE,"보증";#N/A,#N/A,FALSE,"손익1";#N/A,#N/A,FALSE,"손익";#N/A,#N/A,FALSE,"부서별매출";#N/A,#N/A,FALSE,"매출"}</definedName>
    <definedName function="false" hidden="false" localSheetId="0" name="이명철" vbProcedure="false">{#N/A,#N/A,FALSE,"인원";#N/A,#N/A,FALSE,"비용2";#N/A,#N/A,FALSE,"비용1";#N/A,#N/A,FALSE,"비용";#N/A,#N/A,FALSE,"보증2";#N/A,#N/A,FALSE,"보증1";#N/A,#N/A,FALSE,"보증";#N/A,#N/A,FALSE,"손익1";#N/A,#N/A,FALSE,"손익";#N/A,#N/A,FALSE,"부서별매출";#N/A,#N/A,FALSE,"매출"}</definedName>
    <definedName function="false" hidden="false" localSheetId="0" name="정비대수" vbProcedure="false">{#N/A,#N/A,FALSE,"인원";#N/A,#N/A,FALSE,"비용2";#N/A,#N/A,FALSE,"비용1";#N/A,#N/A,FALSE,"비용";#N/A,#N/A,FALSE,"보증2";#N/A,#N/A,FALSE,"보증1";#N/A,#N/A,FALSE,"보증";#N/A,#N/A,FALSE,"손익1";#N/A,#N/A,FALSE,"손익";#N/A,#N/A,FALSE,"부서별매출";#N/A,#N/A,FALSE,"매출"}</definedName>
    <definedName function="false" hidden="false" localSheetId="0" name="판매보증" vbProcedure="false">{#N/A,#N/A,FALSE,"인원";#N/A,#N/A,FALSE,"비용2";#N/A,#N/A,FALSE,"비용1";#N/A,#N/A,FALSE,"비용";#N/A,#N/A,FALSE,"보증2";#N/A,#N/A,FALSE,"보증1";#N/A,#N/A,FALSE,"보증";#N/A,#N/A,FALSE,"손익1";#N/A,#N/A,FALSE,"손익";#N/A,#N/A,FALSE,"부서별매출";#N/A,#N/A,FALSE,"매출"}</definedName>
    <definedName function="false" hidden="false" localSheetId="6" name="Header2" vbProcedure="false">[3]!Header1-1 &amp; "." &amp; MAX(1,COUNTA(INDEX(#REF!,MATCH([3]!Header1-1,#REF!,FALSE())):#REF!))</definedName>
    <definedName function="false" hidden="false" localSheetId="7" name="Header2" vbProcedure="false">[3]!Header1-1 &amp; "." &amp; MAX(1,COUNTA(INDEX(#REF!,MATCH([3]!Header1-1,#REF!,FALSE())):#REF!))</definedName>
    <definedName function="false" hidden="false" localSheetId="9" name="Header2" vbProcedure="false">[3]!Header1-1 &amp; "." &amp; MAX(1,COUNTA(INDEX(#REF!,MATCH([3]!Header1-1,#REF!,FALSE())):#REF!))</definedName>
    <definedName function="false" hidden="false" localSheetId="10" name="ACTIVE_CASE" vbProcedure="false">InpC!$F$9</definedName>
    <definedName function="false" hidden="false" localSheetId="10" name="SCENARIO_COUNT" vbProcedure="false">InpC!$G$10</definedName>
    <definedName function="false" hidden="false" localSheetId="11" name="Header2" vbProcedure="false">[3]!Header1-1 &amp; "." &amp; MAX(1,COUNTA(INDEX(#REF!,MATCH([3]!Header1-1,#REF!,FALSE())):#REF!))</definedName>
    <definedName function="false" hidden="false" localSheetId="13" name="_Fill" vbProcedure="false">T5_YARD_Estimate!$A$6:$A$10</definedName>
    <definedName function="false" hidden="false" localSheetId="14" name="_ftn1" vbProcedure="false">Project_Elements!$A$12</definedName>
    <definedName function="false" hidden="false" localSheetId="14" name="_ftn2" vbProcedure="false">Project_Elements!$A$13</definedName>
    <definedName function="false" hidden="false" localSheetId="14" name="_ftn3" vbProcedure="false">Project_Elements!$A$14</definedName>
    <definedName function="false" hidden="false" localSheetId="14" name="_ftnref1" vbProcedure="false">project_elements!#ref!</definedName>
    <definedName function="false" hidden="false" localSheetId="14" name="_ftnref2" vbProcedure="false">project_elements!#ref!</definedName>
    <definedName function="false" hidden="false" localSheetId="14" name="_ftnref3" vbProcedure="false">project_elements!#ref!</definedName>
    <definedName function="false" hidden="false" localSheetId="17" name="aaa" vbProcedure="false">{#N/A,#N/A,FALSE,"자금소요예측기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function="false" hidden="false" localSheetId="17" name="abc" vbProcedure="false">{"key inputs",#N/A,TRUE,"Key Inputs";"key outputs",#N/A,TRUE,"Outputs";"Other inputs",#N/A,TRUE,"Other Inputs";"Revenue",#N/A,TRUE,"Rev"}</definedName>
    <definedName function="false" hidden="false" localSheetId="17" name="ACON" vbProcedure="false">{#N/A,#N/A,TRUE,"일정"}</definedName>
    <definedName function="false" hidden="false" localSheetId="17" name="AS" vbProcedure="false">{#N/A,#N/A,FALSE,"자금소요예측기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function="false" hidden="false" localSheetId="17" name="asa" vbProcedure="false">#REF!</definedName>
    <definedName function="false" hidden="false" localSheetId="17" name="asd" vbProcedure="false">{"key inputs",#N/A,FALSE,"Key Inputs";"key outputs",#N/A,FALSE,"Outputs";"Other inputs",#N/A,FALSE,"Other Inputs";"cashflow",#N/A,FALSE,"Statemnts"}</definedName>
    <definedName function="false" hidden="false" localSheetId="17" name="AT" vbProcedure="false">{#N/A,#N/A,FALSE,"인원";#N/A,#N/A,FALSE,"비용2";#N/A,#N/A,FALSE,"비용1";#N/A,#N/A,FALSE,"비용";#N/A,#N/A,FALSE,"보증2";#N/A,#N/A,FALSE,"보증1";#N/A,#N/A,FALSE,"보증";#N/A,#N/A,FALSE,"손익1";#N/A,#N/A,FALSE,"손익";#N/A,#N/A,FALSE,"부서별매출";#N/A,#N/A,FALSE,"매출"}</definedName>
    <definedName function="false" hidden="false" localSheetId="17" name="b" vbProcedure="false">{#N/A,#N/A,FALSE,"INPUTS";#N/A,#N/A,FALSE,"PROFORMA BSHEET";#N/A,#N/A,FALSE,"COMBINED";#N/A,#N/A,FALSE,"ACQUIROR";#N/A,#N/A,FALSE,"TARGET 1";#N/A,#N/A,FALSE,"TARGET 2";#N/A,#N/A,FALSE,"HIGH YIELD";#N/A,#N/A,FALSE,"OVERFUND"}</definedName>
    <definedName function="false" hidden="false" localSheetId="17" name="BLPH10" vbProcedure="false">#REF!</definedName>
    <definedName function="false" hidden="false" localSheetId="17" name="BLPH11" vbProcedure="false">#REF!</definedName>
    <definedName function="false" hidden="false" localSheetId="17" name="BLPH12" vbProcedure="false">#REF!</definedName>
    <definedName function="false" hidden="false" localSheetId="17" name="BLPH2" vbProcedure="false">#REF!</definedName>
    <definedName function="false" hidden="false" localSheetId="17" name="BLPH3" vbProcedure="false">#REF!</definedName>
    <definedName function="false" hidden="false" localSheetId="17" name="BLPH4" vbProcedure="false">#REF!</definedName>
    <definedName function="false" hidden="false" localSheetId="17" name="BLPH6" vbProcedure="false">#REF!</definedName>
    <definedName function="false" hidden="false" localSheetId="17" name="BLPH7" vbProcedure="false">#REF!</definedName>
    <definedName function="false" hidden="false" localSheetId="17" name="BLPH9" vbProcedure="false">#REF!</definedName>
    <definedName function="false" hidden="false" localSheetId="17" name="CAPA" vbProcedure="false">{#N/A,#N/A,FALSE,"인원";#N/A,#N/A,FALSE,"비용2";#N/A,#N/A,FALSE,"비용1";#N/A,#N/A,FALSE,"비용";#N/A,#N/A,FALSE,"보증2";#N/A,#N/A,FALSE,"보증1";#N/A,#N/A,FALSE,"보증";#N/A,#N/A,FALSE,"손익1";#N/A,#N/A,FALSE,"손익";#N/A,#N/A,FALSE,"부서별매출";#N/A,#N/A,FALSE,"매출"}</definedName>
    <definedName function="false" hidden="false" localSheetId="17" name="d" vbProcedure="false">{"income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function="false" hidden="false" localSheetId="17" name="ddd" vbProcedure="false">{"FCST_byMonth",#N/A,FALSE,"Legal Entity Inc Stmt";"FCST_Report",#N/A,FALSE,"Legal Entity Inc Stmt";"FCST_byMonth",#N/A,FALSE,"Lyon_Corp Inc Stmt";"FCST_byMonth",#N/A,FALSE,"Fabrics Total Inc Stmt";"FCST_Report",#N/A,FALSE,"Fabrics Total Inc Stmt";"FCST_byMonth",#N/A,FALSE,"Architectural";"FCST_Report",#N/A,FALSE,"Architectural";"FCST_byMonth",#N/A,FALSE,"Reinforcement for Composites";"FCST_Report",#N/A,FALSE,"Reinforcement for Composites";"FCST_byMonth",#N/A,FALSE,"Electrical";"FCST_Report",#N/A,FALSE,"Electrical";"FCST_byMonth",#N/A,FALSE,"Ballistics";"FCST_Report",#N/A,FALSE,"Ballistics";"FCST_byMonth",#N/A,FALSE,"Protection";"FCST_Report",#N/A,FALSE,"Protection";"FCST_byMonth",#N/A,FALSE,"General Industrial";"FCST_Report",#N/A,FALSE,"General Industrial";"FCST_byMonth",#N/A,FALSE,"Total Prepreg Inc Stmt";"FCST_Report",#N/A,FALSE,"Total Prepreg Inc Stmt"}</definedName>
    <definedName function="false" hidden="false" localSheetId="17" name="divider" vbProcedure="false">{#N/A,#N/A,FALSE,"A"}</definedName>
    <definedName function="false" hidden="false" localSheetId="17" name="eee" vbProcedure="false">{#N/A,#N/A,FALSE,"Cashflow"}</definedName>
    <definedName function="false" hidden="false" localSheetId="17" name="f" vbProcedure="false">{#N/A,#N/A,FALSE,"ACQ_GRAPHS";#N/A,#N/A,FALSE,"T_1 GRAPHS";#N/A,#N/A,FALSE,"T_2 GRAPHS";#N/A,#N/A,FALSE,"COMB_GRAPHS"}</definedName>
    <definedName function="false" hidden="false" localSheetId="17" name="Falcon" vbProcedure="false">{#N/A,#N/A,FALSE,"A"}</definedName>
    <definedName function="false" hidden="false" localSheetId="17" name="fyujk" vbProcedure="false">{"Has Gets","$10, All Stock, Purchase",FALSE,"Has Gets";"Has Gets","$10, All Stock, Pooling",FALSE,"Has Gets";"Has Gets","$12, All Stock, Purchase",FALSE,"Has Gets";"Has Gets","$12, All Stock, Pooling",FALSE,"Has Gets";"Has Gets","$14, All Stock, Purchase",FALSE,"Has Gets";"Has Gets","$14, All Stock, Pooling",FALSE,"Has Gets"}</definedName>
    <definedName function="false" hidden="false" localSheetId="17" name="g" vbProcedure="false">{"vi1",#N/A,FALSE,"Financial Statements";"vi2",#N/A,FALSE,"Financial Statements";#N/A,#N/A,FALSE,"DCF"}</definedName>
    <definedName function="false" hidden="false" localSheetId="17" name="Globals" vbProcedure="false">{#N/A,#N/A,FALSE,"A"}</definedName>
    <definedName function="false" hidden="false" localSheetId="17" name="h" vbProcedure="false">{#N/A,#N/A,FALSE,"Valuation Assumptions";#N/A,#N/A,FALSE,"Summary";#N/A,#N/A,FALSE,"DCF";#N/A,#N/A,FALSE,"Valuation";#N/A,#N/A,FALSE,"WACC";#N/A,#N/A,FALSE,"UBVH";#N/A,#N/A,FALSE,"Free Cash Flow"}</definedName>
    <definedName function="false" hidden="false" localSheetId="17" name="Header2" vbProcedure="false">[3]!Header1-1 &amp; "." &amp; MAX(1,COUNTA(INDEX(#REF!,MATCH([3]!Header1-1,#REF!,FALSE())):#REF!))</definedName>
    <definedName function="false" hidden="false" localSheetId="17" name="i" vbProcedure="false">{#N/A,#N/A,FALSE,"ACQ_GRAPHS";#N/A,#N/A,FALSE,"T_1 GRAPHS";#N/A,#N/A,FALSE,"T_2 GRAPHS";#N/A,#N/A,FALSE,"COMB_GRAPHS"}</definedName>
    <definedName function="false" hidden="false" localSheetId="17" name="IQB_BOOKMARK_LOCATION_1" vbProcedure="false">#REF!</definedName>
    <definedName function="false" hidden="false" localSheetId="17" name="IQB_BOOKMARK_LOCATION_2" vbProcedure="false">#REF!</definedName>
    <definedName function="false" hidden="false" localSheetId="17" name="IQ_NAMES_REVISION_DATE_" vbProcedure="false">41103.5558101852</definedName>
    <definedName function="false" hidden="false" localSheetId="17" name="j" vbProcedure="false">{#N/A,#N/A,FALSE,"Valuation Assumptions";#N/A,#N/A,FALSE,"Summary";#N/A,#N/A,FALSE,"DCF";#N/A,#N/A,FALSE,"Valuation";#N/A,#N/A,FALSE,"WACC";#N/A,#N/A,FALSE,"UBVH";#N/A,#N/A,FALSE,"Free Cash Flow"}</definedName>
    <definedName function="false" hidden="false" localSheetId="17" name="k" vbProcedure="false">{#N/A,#N/A,FALSE,"INPUTS";#N/A,#N/A,FALSE,"PROFORMA BSHEET";#N/A,#N/A,FALSE,"COMBINED";#N/A,#N/A,FALSE,"ACQUIROR";#N/A,#N/A,FALSE,"TARGET 1";#N/A,#N/A,FALSE,"TARGET 2";#N/A,#N/A,FALSE,"HIGH YIELD";#N/A,#N/A,FALSE,"OVERFUND"}</definedName>
    <definedName function="false" hidden="false" localSheetId="17" name="K115부품공급계획" vbProcedure="false">{#N/A,#N/A,TRUE,"일정"}</definedName>
    <definedName function="false" hidden="false" localSheetId="17" name="K115부품공급일정표" vbProcedure="false">{#N/A,#N/A,FALSE,"자금소요예측기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function="false" hidden="false" localSheetId="17" name="key" vbProcedure="false">#REF!</definedName>
    <definedName function="false" hidden="false" localSheetId="17" name="KKK" vbProcedure="false">{#N/A,#N/A,FALSE,"자금소요예측기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function="false" hidden="false" localSheetId="17" name="komatsu" vbProcedure="false">{#N/A,#N/A,FALSE,"pl";#N/A,#N/A,FALSE,"bs";#N/A,#N/A,FALSE,"fundflow"}</definedName>
    <definedName function="false" hidden="false" localSheetId="17" name="Kubota" vbProcedure="false">{#N/A,#N/A,FALSE,"A"}</definedName>
    <definedName function="false" hidden="false" localSheetId="17" name="l" vbProcedure="false">{"income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function="false" hidden="false" localSheetId="17" name="LAbor2" vbProcedure="false">{"BALANCE SHEET",#N/A,FALSE,"Balance Sheet";"INCOME STATEMENT",#N/A,FALSE,"Income Statement";"STMT OF CASH FLOWS",#N/A,FALSE,"Cash Flows Indirect";"PARTNERS CAPITAL STMT",#N/A,FALSE,"Partners Capital"}</definedName>
    <definedName function="false" hidden="false" localSheetId="17" name="LL" vbProcedure="false">{#N/A,#N/A,FALSE,"자금소요예측기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function="false" hidden="false" localSheetId="17" name="MASTER" vbProcedure="false">{#N/A,#N/A,TRUE,"일정"}</definedName>
    <definedName function="false" hidden="false" localSheetId="17" name="MMMMMMMMMMMMMMMM" vbProcedure="false">{#N/A,#N/A,FALSE,"자금소요예측기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function="false" hidden="false" localSheetId="17" name="Mosaic" vbProcedure="false">{"FCST_byMonth",#N/A,FALSE,"Legal Entity Inc Stmt";"FCST_Report",#N/A,FALSE,"Legal Entity Inc Stmt";"FCST_byMonth",#N/A,FALSE,"Lyon_Corp Inc Stmt";"FCST_byMonth",#N/A,FALSE,"Fabrics Total Inc Stmt";"FCST_Report",#N/A,FALSE,"Fabrics Total Inc Stmt";"FCST_byMonth",#N/A,FALSE,"Architectural";"FCST_Report",#N/A,FALSE,"Architectural";"FCST_byMonth",#N/A,FALSE,"Reinforcement for Composites";"FCST_Report",#N/A,FALSE,"Reinforcement for Composites";"FCST_byMonth",#N/A,FALSE,"Electrical";"FCST_Report",#N/A,FALSE,"Electrical";"FCST_byMonth",#N/A,FALSE,"Ballistics";"FCST_Report",#N/A,FALSE,"Ballistics";"FCST_byMonth",#N/A,FALSE,"Protection";"FCST_Report",#N/A,FALSE,"Protection";"FCST_byMonth",#N/A,FALSE,"General Industrial";"FCST_Report",#N/A,FALSE,"General Industrial";"FCST_byMonth",#N/A,FALSE,"Total Prepreg Inc Stmt";"FCST_Report",#N/A,FALSE,"Total Prepreg Inc Stmt"}</definedName>
    <definedName function="false" hidden="false" localSheetId="17" name="newname1" vbProcedure="false">{"Has Gets","$10, All Stock, Purchase",FALSE,"Has Gets";"Has Gets","$10, All Stock, Pooling",FALSE,"Has Gets";"Has Gets","$12, All Stock, Purchase",FALSE,"Has Gets";"Has Gets","$12, All Stock, Pooling",FALSE,"Has Gets";"Has Gets","$14, All Stock, Purchase",FALSE,"Has Gets";"Has Gets","$14, All Stock, Pooling",FALSE,"Has Gets"}</definedName>
    <definedName function="false" hidden="false" localSheetId="17" name="o" vbProcedure="false">{"vi1",#N/A,FALSE,"Financial Statements";"vi2",#N/A,FALSE,"Financial Statements";#N/A,#N/A,FALSE,"DCF"}</definedName>
    <definedName function="false" hidden="false" localSheetId="17" name="p" vbProcedure="false">{#N/A,#N/A,FALSE,"Valuation Assumptions";#N/A,#N/A,FALSE,"Summary";#N/A,#N/A,FALSE,"DCF";#N/A,#N/A,FALSE,"Valuation";#N/A,#N/A,FALSE,"WACC";#N/A,#N/A,FALSE,"UBVH";#N/A,#N/A,FALSE,"Free Cash Flow"}</definedName>
    <definedName function="false" hidden="false" localSheetId="17" name="pool" vbProcedure="false">{#N/A,#N/A,FALSE,"pl";#N/A,#N/A,FALSE,"bs";#N/A,#N/A,FALSE,"fundflow"}</definedName>
    <definedName function="false" hidden="false" localSheetId="17" name="ppp" vbProcedure="false">{#N/A,#N/A,FALSE,"Capacity"}</definedName>
    <definedName function="false" hidden="false" localSheetId="17" name="profiles" vbProcedure="false">{"income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function="false" hidden="false" localSheetId="17" name="profiles_2" vbProcedure="false">{"income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function="false" hidden="false" localSheetId="17" name="q" vbProcedure="false">{#N/A,#N/A,FALSE,"ACQ_GRAPHS";#N/A,#N/A,FALSE,"T_1 GRAPHS";#N/A,#N/A,FALSE,"T_2 GRAPHS";#N/A,#N/A,FALSE,"COMB_GRAPHS"}</definedName>
    <definedName function="false" hidden="false" localSheetId="17" name="qqq" vbProcedure="false">{#N/A,#N/A,FALSE,"Capacity"}</definedName>
    <definedName function="false" hidden="false" localSheetId="17" name="redo" vbProcedure="false">{#N/A,#N/A,FALSE,"ACQ_GRAPHS";#N/A,#N/A,FALSE,"T_1 GRAPHS";#N/A,#N/A,FALSE,"T_2 GRAPHS";#N/A,#N/A,FALSE,"COMB_GRAPHS"}</definedName>
    <definedName function="false" hidden="false" localSheetId="17" name="redo2" vbProcedure="false">{#N/A,#N/A,FALSE,"ACQ_GRAPHS";#N/A,#N/A,FALSE,"T_1 GRAPHS";#N/A,#N/A,FALSE,"T_2 GRAPHS";#N/A,#N/A,FALSE,"COMB_GRAPHS"}</definedName>
    <definedName function="false" hidden="false" localSheetId="17" name="rrr" vbProcedure="false">{#N/A,#N/A,FALSE,"Revenue (Annual)";"Revenue _ First 5 years Quarterly",#N/A,FALSE,"Revenue (Qtr)"}</definedName>
    <definedName function="false" hidden="false" localSheetId="17" name="sandvik2" vbProcedure="false">{#N/A,#N/A,FALSE,"A"}</definedName>
    <definedName function="false" hidden="false" localSheetId="17" name="SPX" vbProcedure="false">{#N/A,#N/A,FALSE,"A"}</definedName>
    <definedName function="false" hidden="false" localSheetId="17" name="SSSEE" vbProcedure="false">{#N/A,#N/A,FALSE,"자금소요예측기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function="false" hidden="false" localSheetId="17" name="t" vbProcedure="false">{#N/A,#N/A,FALSE,"INPUTS";#N/A,#N/A,FALSE,"PROFORMA BSHEET";#N/A,#N/A,FALSE,"COMBINED";#N/A,#N/A,FALSE,"ACQUIROR";#N/A,#N/A,FALSE,"TARGET 1";#N/A,#N/A,FALSE,"TARGET 2";#N/A,#N/A,FALSE,"HIGH YIELD";#N/A,#N/A,FALSE,"OVERFUND"}</definedName>
    <definedName function="false" hidden="false" localSheetId="17" name="telqvist" vbProcedure="false">{#N/A,#N/A,FALSE,"pl";#N/A,#N/A,FALSE,"bs";#N/A,#N/A,FALSE,"fundflow"}</definedName>
    <definedName function="false" hidden="false" localSheetId="17" name="test2" vbProcedure="false">{"BalSht_byMonthPlan",#N/A,FALSE,"Legal Entity Bal Sht";"BalSht_byMonthPlan",#N/A,FALSE,"Lyon_Corp Bal Sht";"BalSht_byMonthPlan",#N/A,FALSE,"Fabrics Bal Sht";"BalSht_byMonthPlan",#N/A,FALSE,"Prepreg Bal Sht";"AR_byMonthPlan",#N/A,FALSE,"Legal Entity AR";"AR_byMonthPlan",#N/A,FALSE,"Fabrics AR";"AR_byMonthPlan",#N/A,FALSE,"Prepreg AR";"PPE_byMonthPlan",#N/A,FALSE,"Legal Entity PP&amp;E";"PPE_byMonthPlan",#N/A,FALSE,"Fabrics PP&amp;E";"PPE_byMonthPlan",#N/A,FALSE,"Prepreg PP&amp;E";"INV_byMonthPlan",#N/A,FALSE,"Legal Entity Inventory";"INV_byMonthPlan",#N/A,FALSE,"Fabrics Inventory";"INV_byMonthPlan",#N/A,FALSE,"Prepreg Inventory";"WC_byMonthPlan",#N/A,FALSE,"Legal Entity WC Reserves";"WC_byMonthPlan",#N/A,FALSE,"Fabrics WC Reserves";"WC_byMonthPlan",#N/A,FALSE,"Prepreg WC Reserves";"RESTR_byMonthPlan",#N/A,FALSE,"Restr. Detail";"DEBT_byMonthPlan",#N/A,FALSE,"Debt";"CF_byMonthPlan",#N/A,FALSE,"Legal Entity Cashflow";"CF_byMonthPlan",#N/A,FALSE,"Lyon_Corp Cashflow";"CF_byMonthPlan",#N/A,FALSE,"Fabrics Cashflow";"CF_byMonthPlan",#N/A,FALSE,"Prepreg Cashflow";"IS_byMonthPlan",#N/A,FALSE,"Legal Entity Inc Stmt";"IS_byMonthPlan",#N/A,FALSE,"Lyon_Corp Inc Stmt";"IS_byMonthPlan",#N/A,FALSE,"Fabrics Total Inc Stmt";"IS_byMonthPlan",#N/A,FALSE,"Architectural";"IS_byMonthPlan",#N/A,FALSE,"Reinforcement for Composites";"IS_byMonthPlan",#N/A,FALSE,"Electrical";"IS_byMonthPlan",#N/A,FALSE,"Ballistics";"IS_byMonthPlan",#N/A,FALSE,"Protection";"IS_byMonthPlan",#N/A,FALSE,"General Industrial";"IS_byMonthPlan",#N/A,FALSE,"Total Prepreg Inc Stmt";"hdcount_plan",#N/A,FALSE,"Headcount"}</definedName>
    <definedName function="false" hidden="false" localSheetId="17" name="test3" vbProcedure="false">{"FCST_byMonth",#N/A,FALSE,"Legal Entity Inc Stmt";"FCST_Report",#N/A,FALSE,"Legal Entity Inc Stmt";"FCST_byMonth",#N/A,FALSE,"Lyon_Corp Inc Stmt";"FCST_byMonth",#N/A,FALSE,"Fabrics Total Inc Stmt";"FCST_Report",#N/A,FALSE,"Fabrics Total Inc Stmt";"FCST_byMonth",#N/A,FALSE,"Architectural";"FCST_Report",#N/A,FALSE,"Architectural";"FCST_byMonth",#N/A,FALSE,"Reinforcement for Composites";"FCST_Report",#N/A,FALSE,"Reinforcement for Composites";"FCST_byMonth",#N/A,FALSE,"Electrical";"FCST_Report",#N/A,FALSE,"Electrical";"FCST_byMonth",#N/A,FALSE,"Ballistics";"FCST_Report",#N/A,FALSE,"Ballistics";"FCST_byMonth",#N/A,FALSE,"Protection";"FCST_Report",#N/A,FALSE,"Protection";"FCST_byMonth",#N/A,FALSE,"General Industrial";"FCST_Report",#N/A,FALSE,"General Industrial";"FCST_byMonth",#N/A,FALSE,"Total Prepreg Inc Stmt";"FCST_Report",#N/A,FALSE,"Total Prepreg Inc Stmt"}</definedName>
    <definedName function="false" hidden="false" localSheetId="17" name="trmp" vbProcedure="false">{#N/A,#N/A,FALSE,"A"}</definedName>
    <definedName function="false" hidden="false" localSheetId="17" name="u" vbProcedure="false">{#N/A,#N/A,FALSE,"INPUTS";#N/A,#N/A,FALSE,"PROFORMA BSHEET";#N/A,#N/A,FALSE,"COMBINED";#N/A,#N/A,FALSE,"HIGH YIELD";#N/A,#N/A,FALSE,"COMB_GRAPHS"}</definedName>
    <definedName function="false" hidden="false" localSheetId="17" name="v" vbProcedure="false">{#N/A,#N/A,FALSE,"ACQ_GRAPHS";#N/A,#N/A,FALSE,"T_1 GRAPHS";#N/A,#N/A,FALSE,"T_2 GRAPHS";#N/A,#N/A,FALSE,"COMB_GRAPHS"}</definedName>
    <definedName function="false" hidden="false" localSheetId="17" name="Volvo" vbProcedure="false">{#N/A,#N/A,FALSE,"A"}</definedName>
    <definedName function="false" hidden="false" localSheetId="17" name="Volvo2" vbProcedure="false">{#N/A,#N/A,FALSE,"A"}</definedName>
    <definedName function="false" hidden="false" localSheetId="17" name="vv" vbProcedure="false">{"vi1",#N/A,FALSE,"Financial Statements";"vi2",#N/A,FALSE,"Financial Statements";#N/A,#N/A,FALSE,"DCF"}</definedName>
    <definedName function="false" hidden="false" localSheetId="17" name="w" vbProcedure="false">{#N/A,#N/A,FALSE,"ACQ_GRAPHS";#N/A,#N/A,FALSE,"T_1 GRAPHS";#N/A,#N/A,FALSE,"T_2 GRAPHS";#N/A,#N/A,FALSE,"COMB_GRAPHS"}</definedName>
    <definedName function="false" hidden="false" localSheetId="17" name="Westlake" vbProcedure="false">{#N/A,#N/A,FALSE,"A"}</definedName>
    <definedName function="false" hidden="false" localSheetId="17" name="woodflow" vbProcedure="false">{#N/A,#N/A,FALSE,"Variables";#N/A,#N/A,FALSE,"NPV Cashflows NZ$";#N/A,#N/A,FALSE,"Cashflows NZ$"}</definedName>
    <definedName function="false" hidden="false" localSheetId="17" name="wrn.Accounts." vbProcedure="false">{"turnover",#N/A,FALSE;"profits",#N/A,FALSE;"cash",#N/A,FALSE}</definedName>
    <definedName function="false" hidden="false" localSheetId="17" name="wrn.ALL." vbProcedure="false">{#N/A,#N/A,FALSE,"INPUTS";#N/A,#N/A,FALSE,"PROFORMA BSHEET";#N/A,#N/A,FALSE,"COMBINED";#N/A,#N/A,FALSE,"ACQUIROR";#N/A,#N/A,FALSE,"TARGET 1";#N/A,#N/A,FALSE,"TARGET 2";#N/A,#N/A,FALSE,"HIGH YIELD";#N/A,#N/A,FALSE,"OVERFUND"}</definedName>
    <definedName function="false" hidden="false" localSheetId="17" name="wrn.All._.Pages." vbProcedure="false">{"income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function="false" hidden="false" localSheetId="17" name="wrn.All._.Pages._London" vbProcedure="false">{"income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function="false" hidden="false" localSheetId="17" name="wrn.All._.Pages_comb" vbProcedure="false">{"income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function="false" hidden="false" localSheetId="17" name="wrn.ALL._.STATEMENTS." vbProcedure="false">{"BALANCE SHEET",#N/A,FALSE,"Balance Sheet";"INCOME STATEMENT",#N/A,FALSE,"Income Statement";"STMT OF CASH FLOWS",#N/A,FALSE,"Cash Flows Indirect";"PARTNERS CAPITAL STMT",#N/A,FALSE,"Partners Capital"}</definedName>
    <definedName function="false" hidden="false" localSheetId="17" name="wrn.All._.Stock_10_12_14." vbProcedure="false">{"Has Gets","$10, All Stock, Purchase",FALSE,"Has Gets";"Has Gets","$10, All Stock, Pooling",FALSE,"Has Gets";"Has Gets","$12, All Stock, Purchase",FALSE,"Has Gets";"Has Gets","$12, All Stock, Pooling",FALSE,"Has Gets";"Has Gets","$14, All Stock, Purchase",FALSE,"Has Gets";"Has Gets","$14, All Stock, Pooling",FALSE,"Has Gets"}</definedName>
    <definedName function="false" hidden="false" localSheetId="17" name="wrn.All._Pages._comb" vbProcedure="false">{"income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function="false" hidden="false" localSheetId="17" name="wrn.Alloutput." vbProcedure="false">{#N/A,#N/A,TRUE,"Deal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function="false" hidden="false" localSheetId="17" name="wrn.BALANCE._.SHEET." vbProcedure="false">{"BALANCE SHEET",#N/A,FALSE,"Balance Sheet"}</definedName>
    <definedName function="false" hidden="false" localSheetId="17" name="wrn.Capacity." vbProcedure="false">{#N/A,#N/A,FALSE,"Capacity"}</definedName>
    <definedName function="false" hidden="false" localSheetId="17" name="wrn.CAPEX." vbProcedure="false">{"capex_annual",#N/A,TRUE,"CAPEX";"capex_monthly",#N/A,TRUE,"CAPEX"}</definedName>
    <definedName function="false" hidden="false" localSheetId="17" name="wrn.Cashflow._.Summary." vbProcedure="false">{#N/A,#N/A,FALSE,"Cashflow"}</definedName>
    <definedName function="false" hidden="false" localSheetId="17" name="wrn.CGIC._.PLICO._.Statutory._.Results." vbProcedure="false">{#N/A,#N/A,FALSE,"TEMPLATE";#N/A,#N/A,FALSE,"CG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function="false" hidden="false" localSheetId="17" name="wrn.CIS." vbProcedure="false">{"bsheet",#N/A,FALSE,"Present";"income",#N/A,FALSE,"Present";"ratios1",#N/A,FALSE,"Present";"expenses",#N/A,FALSE,"Present";"ratios2",#N/A,FALSE,"Present";"cashflow",#N/A,FALSE,"Present";"GAAP",#N/A,FALSE,"Present";"dividends",#N/A,FALSE,"Present";"invest1",#N/A,FALSE,"Present";"earned",#N/A,FALSE,"Present";"reserves1",#N/A,FALSE,"Present";"reserves2",#N/A,FALSE,"Present"}</definedName>
    <definedName function="false" hidden="false" localSheetId="17" name="wrn.COMBINED." vbProcedure="false">{#N/A,#N/A,FALSE,"INPUTS";#N/A,#N/A,FALSE,"PROFORMA BSHEET";#N/A,#N/A,FALSE,"COMBINED";#N/A,#N/A,FALSE,"HIGH YIELD";#N/A,#N/A,FALSE,"COMB_GRAPHS"}</definedName>
    <definedName function="false" hidden="false" localSheetId="17" name="wrn.DDD." vbProcedure="false">{#N/A,#N/A,FALSE,"자금소요예측기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function="false" hidden="false" localSheetId="17" name="wrn.EBITDA._.Print._.Range." vbProcedure="false">{"EBITDA Print Range",#N/A,FALSE,"EBITDA"}</definedName>
    <definedName function="false" hidden="false" localSheetId="17" name="wrn.Financial._.Summary._.NZ._.DOLLARS." vbProcedure="false">{#N/A,#N/A,FALSE,"Variables";#N/A,#N/A,FALSE,"NPV Cashflows NZ$";#N/A,#N/A,FALSE,"Cashflows NZ$"}</definedName>
    <definedName function="false" hidden="false" localSheetId="17" name="wrn.Financial._.Summary._.US._.Dollars." vbProcedure="false">{#N/A,#N/A,FALSE,"Variables";#N/A,#N/A,FALSE,"Cashflows";#N/A,#N/A,FALSE,"NPV Cashflow"}</definedName>
    <definedName function="false" hidden="false" localSheetId="17" name="wrn.Full._.Model._.Out._.Put." vbProcedure="false">{#N/A,#N/A,FALSE,"Variables";#N/A,#N/A,FALSE,"Woodflow 2";#N/A,#N/A,FALSE,"Log Prices";#N/A,#N/A,FALSE,"Revenues";#N/A,#N/A,FALSE,"Harvesting ";#N/A,#N/A,FALSE,"Forest Developement";#N/A,#N/A,FALSE,"Cashflows NZ$";#N/A,#N/A,FALSE,"NPV Cashflows NZ$"}</definedName>
    <definedName function="false" hidden="false" localSheetId="17" name="wrn.FY97SBP." vbProcedure="false">{#N/A,#N/A,FALSE,"FY97";#N/A,#N/A,FALSE,"FY98";#N/A,#N/A,FALSE,"FY99";#N/A,#N/A,FALSE,"FY00";#N/A,#N/A,FALSE,"FY01"}</definedName>
    <definedName function="false" hidden="false" localSheetId="17" name="wrn.GRAPHS." vbProcedure="false">{#N/A,#N/A,FALSE,"ACQ_GRAPHS";#N/A,#N/A,FALSE,"T_1 GRAPHS";#N/A,#N/A,FALSE,"T_2 GRAPHS";#N/A,#N/A,FALSE,"COMB_GRAPHS"}</definedName>
    <definedName function="false" hidden="false" localSheetId="17" name="wrn.INCOME._.STATEMENT." vbProcedure="false">{"INCOME STATEMENT",#N/A,FALSE,"Income Statement"}</definedName>
    <definedName function="false" hidden="false" localSheetId="17" name="wrn.Inputs._.outputs." vbProcedure="false">{"key inputs",#N/A,FALSE,"Key Inputs";"key outputs",#N/A,FALSE,"Outputs";"Other inputs",#N/A,FALSE,"Other Inputs";"cashflow",#N/A,FALSE,"Statemnts"}</definedName>
    <definedName function="false" hidden="false" localSheetId="17" name="wrn.Kenngb." vbProcedure="false">{#N/A,#N/A,FALSE,"SKG_SC";#N/A,#N/A,FALSE,"SKG_KP";#N/A,#N/A,FALSE,"SCG_KC";#N/A,#N/A,FALSE,"SKG_PM";#N/A,#N/A,FALSE,"SKG_Asta";#N/A,#N/A,FALSE,"SKG_DE";#N/A,#N/A,FALSE,"SKG_FA";#N/A,#N/A,FALSE,"SKG_EM";#N/A,#N/A,FALSE,"SKG_AK";#N/A,#N/A,FALSE,"SKG_CER";#N/A,#N/A,FALSE,"SKG_BA";#N/A,#N/A,FALSE,"SKG_KO"}</definedName>
    <definedName function="false" hidden="false" localSheetId="17" name="wrn.Kenngb.comb" vbProcedure="false">{#N/A,#N/A,FALSE,"SKG_SC";#N/A,#N/A,FALSE,"SKG_KP";#N/A,#N/A,FALSE,"SCG_KC";#N/A,#N/A,FALSE,"SKG_PM";#N/A,#N/A,FALSE,"SKG_Asta";#N/A,#N/A,FALSE,"SKG_DE";#N/A,#N/A,FALSE,"SKG_FA";#N/A,#N/A,FALSE,"SKG_EM";#N/A,#N/A,FALSE,"SKG_AK";#N/A,#N/A,FALSE,"SKG_CER";#N/A,#N/A,FALSE,"SKG_BA";#N/A,#N/A,FALSE,"SKG_KO"}</definedName>
    <definedName function="false" hidden="false" localSheetId="17" name="wrn.Kenngb._comb" vbProcedure="false">{#N/A,#N/A,FALSE,"SKG_SC";#N/A,#N/A,FALSE,"SKG_KP";#N/A,#N/A,FALSE,"SCG_KC";#N/A,#N/A,FALSE,"SKG_PM";#N/A,#N/A,FALSE,"SKG_Asta";#N/A,#N/A,FALSE,"SKG_DE";#N/A,#N/A,FALSE,"SKG_FA";#N/A,#N/A,FALSE,"SKG_EM";#N/A,#N/A,FALSE,"SKG_AK";#N/A,#N/A,FALSE,"SKG_CER";#N/A,#N/A,FALSE,"SKG_BA";#N/A,#N/A,FALSE,"SKG_KO"}</definedName>
    <definedName function="false" hidden="false" localSheetId="17" name="wrn.Kenngb._London" vbProcedure="false">{#N/A,#N/A,FALSE,"SKG_SC";#N/A,#N/A,FALSE,"SKG_KP";#N/A,#N/A,FALSE,"SCG_KC";#N/A,#N/A,FALSE,"SKG_PM";#N/A,#N/A,FALSE,"SKG_Asta";#N/A,#N/A,FALSE,"SKG_DE";#N/A,#N/A,FALSE,"SKG_FA";#N/A,#N/A,FALSE,"SKG_EM";#N/A,#N/A,FALSE,"SKG_AK";#N/A,#N/A,FALSE,"SKG_CER";#N/A,#N/A,FALSE,"SKG_BA";#N/A,#N/A,FALSE,"SKG_KO"}</definedName>
    <definedName function="false" hidden="false" localSheetId="17" name="wrn.ops._.costs." vbProcedure="false">{"page1",#N/A,FALSE,"APCI Operations Detail  ";"page2",#N/A,FALSE,"APCI Operations Detail  ";"page3",#N/A,FALSE,"APCI Operations Detail  ";"page4",#N/A,FALSE,"APCI Operations Detail  "}</definedName>
    <definedName function="false" hidden="false" localSheetId="17" name="wrn.PARTNERS._.CAPITAL._.STMT." vbProcedure="false">{"PARTNERS CAPITAL STMT",#N/A,FALSE,"Partners Capital"}</definedName>
    <definedName function="false" hidden="false" localSheetId="17" name="wrn.PERPACKPG3." vbProcedure="false">{"DJH3",#N/A,FALSE,"PFL00805";"PJB3",#N/A,FALSE,"PFL00805";"JMD3",#N/A,FALSE,"PFL00805";"DNB3",#N/A,FALSE,"PFL00805";"MJP3",#N/A,FALSE,"PFL00805";"RAB3",#N/A,FALSE,"PFL00805";"GJW3",#N/A,FALSE,"PFL00805";"MASTER3",#N/A,FALSE,"PFL00805"}</definedName>
    <definedName function="false" hidden="false" localSheetId="17" name="wrn.Post._.Tax." vbProcedure="false">{#N/A,#N/A,FALSE,"timeval";#N/A,#N/A,FALSE,"Sens";#N/A,#N/A,FALSE,"Amortisation";#N/A,#N/A,FALSE,"Profit &amp; Loss";#N/A,#N/A,FALSE,"Fin Cashflow"}</definedName>
    <definedName function="false" hidden="false" localSheetId="17" name="wrn.Print." vbProcedure="false">{"vi1",#N/A,FALSE,"Financial Statements";"vi2",#N/A,FALSE,"Financial Statements";#N/A,#N/A,FALSE,"DCF"}</definedName>
    <definedName function="false" hidden="false" localSheetId="17" name="wrn.Print._.5._.and._.12." vbProcedure="false">{"EBIT 5",#N/A,FALSE,"EBIT";"NPAT 5",#N/A,FALSE,"EBIT";"EBITDA 5",#N/A,FALSE,"EBIT";"INTEREST 5",#N/A,FALSE,"EBIT";"TAX 5",#N/A,FALSE,"EBIT";"MI 5",#N/A,FALSE,"EBIT";"3G 5",#N/A,FALSE,"EBIT";"E-Com 5",#N/A,FALSE,"EBIT";"EBIT 12",#N/A,FALSE,"EBIT";"NPAT 12",#N/A,FALSE,"EBIT";"EBITDA 12",#N/A,FALSE,"EBIT";"INTEREST 12",#N/A,FALSE,"EBIT";"TAX 12",#N/A,FALSE,"EBIT";"MI 12",#N/A,FALSE,"EBIT"}</definedName>
    <definedName function="false" hidden="false" localSheetId="17" name="wrn.Print_model." vbProcedure="false">{"toc",#N/A,TRUE,"TOC";"summary",#N/A,TRUE,"Summary";"credit_stats",#N/A,TRUE,"South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function="false" hidden="false" localSheetId="17" name="wrn.Print_model._comb" vbProcedure="false">{"toc",#N/A,TRUE,"TOC";"summary",#N/A,TRUE,"Summary";"credit_stats",#N/A,TRUE,"South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function="false" hidden="false" localSheetId="17" name="wrn.Print_model._combined" vbProcedure="false">{"toc",#N/A,TRUE,"TOC";"summary",#N/A,TRUE,"Summary";"credit_stats",#N/A,TRUE,"South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function="false" hidden="false" localSheetId="17" name="wrn.Print_model._London" vbProcedure="false">{"toc",#N/A,TRUE,"TOC";"summary",#N/A,TRUE,"Summary";"credit_stats",#N/A,TRUE,"South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function="false" hidden="false" localSheetId="17" name="wrn.ps." vbProcedure="false">{#N/A,#N/A,FALSE,"pl";#N/A,#N/A,FALSE,"bs";#N/A,#N/A,FALSE,"fundflow"}</definedName>
    <definedName function="false" hidden="false" localSheetId="17" name="wrn.quick." vbProcedure="false">{"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function="false" hidden="false" localSheetId="17" name="wrn.rep." vbProcedure="false">{"test",#N/A,FALSE,"Y";"test2",#N/A,FALSE,"Y"}</definedName>
    <definedName function="false" hidden="false" localSheetId="17" name="wrn.Report." vbProcedure="false">{#N/A,#N/A,FALSE,"CoverPage";#N/A,#N/A,FALSE,"Key Ratios";#N/A,#N/A,FALSE,"Valuation";#N/A,#N/A,FALSE,"Assumptions";#N/A,#N/A,FALSE,"REN consolidated";#N/A,#N/A,FALSE,"REN debt";#N/A,#N/A,FALSE,"WACC"}</definedName>
    <definedName function="false" hidden="false" localSheetId="17" name="wrn.Revenue." vbProcedure="false">{#N/A,#N/A,FALSE,"Revenue (Annual)";"Revenue _ First 5 years Quarterly",#N/A,FALSE,"Revenue (Qtr)"}</definedName>
    <definedName function="false" hidden="false" localSheetId="17" name="wrn.RPT." vbProcedure="false">{#N/A,#N/A,FALSE,"인원";#N/A,#N/A,FALSE,"비용2";#N/A,#N/A,FALSE,"비용1";#N/A,#N/A,FALSE,"비용";#N/A,#N/A,FALSE,"보증2";#N/A,#N/A,FALSE,"보증1";#N/A,#N/A,FALSE,"보증";#N/A,#N/A,FALSE,"손익1";#N/A,#N/A,FALSE,"손익";#N/A,#N/A,FALSE,"부서별매출";#N/A,#N/A,FALSE,"매출"}</definedName>
    <definedName function="false" hidden="false" localSheetId="17" name="wrn.STMT._.OF._.CASH._.FLOWS." vbProcedure="false">{"STMT OF CASH FLOWS",#N/A,FALSE,"Cash Flows Indirect"}</definedName>
    <definedName function="false" hidden="false" localSheetId="17" name="wrn.Summary." vbProcedure="false">{#N/A,#N/A,FALSE,"A"}</definedName>
    <definedName function="false" hidden="false" localSheetId="17" name="wrn.Summary._.results." vbProcedure="false">{"key inputs",#N/A,TRUE,"Key Inputs";"key outputs",#N/A,TRUE,"Outputs";"Other inputs",#N/A,TRUE,"Other Inputs";"Revenue",#N/A,TRUE,"Rev"}</definedName>
    <definedName function="false" hidden="false" localSheetId="17" name="wrn.TB._.ALL._.ACCTS." vbProcedure="false">{"BALANCE SHEET ACCTS",#N/A,TRUE,"Working Trial Balance";"INCOME STMT ACCTS",#N/A,TRUE,"Working Trial Balance"}</definedName>
    <definedName function="false" hidden="false" localSheetId="17" name="wrn.TB._.BALANCE._.SHEET." vbProcedure="false">{"BALANCE SHEET ACCTS",#N/A,FALSE,"Working Trial Balance"}</definedName>
    <definedName function="false" hidden="false" localSheetId="17" name="wrn.TB._.EXPLANATIONS." vbProcedure="false">{"EXPLANATIONS",#N/A,FALSE,"Working Trial Balance"}</definedName>
    <definedName function="false" hidden="false" localSheetId="17" name="wrn.TB._.INCOME._.STMT." vbProcedure="false">{"INCOME STMT ACCTS",#N/A,FALSE,"Working Trial Balance"}</definedName>
    <definedName function="false" hidden="false" localSheetId="17" name="wrn.UHCO._.Statutory._.Results." vbProcedure="false">{#N/A,#N/A,FALSE,"UHCO Statutory Info ----&gt;";#N/A,#N/A,FALSE,"UHCO Source_Use";#N/A,#N/A,FALSE,"UHCO_Debt Paydown";#N/A,#N/A,FALSE,"Union Bankers";#N/A,#N/A,FALSE,"Penn Life";#N/A,#N/A,FALSE,"Constitution"}</definedName>
    <definedName function="false" hidden="false" localSheetId="17" name="wrn.VALUATION." vbProcedure="false">{#N/A,#N/A,FALSE,"Valuation Assumptions";#N/A,#N/A,FALSE,"Summary";#N/A,#N/A,FALSE,"DCF";#N/A,#N/A,FALSE,"Valuation";#N/A,#N/A,FALSE,"WACC";#N/A,#N/A,FALSE,"UBVH";#N/A,#N/A,FALSE,"Free Cash Flow"}</definedName>
    <definedName function="false" hidden="false" localSheetId="17" name="wrn.원가검토서." vbProcedure="false">{#N/A,#N/A,FALSE,"원가검토서"}</definedName>
    <definedName function="false" hidden="false" localSheetId="17" name="wrn.자판정비._.월간회의자료." vbProcedure="false">{#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function="false" hidden="false" localSheetId="17" name="wrn.주간._.보고." vbProcedure="false">{#N/A,#N/A,TRUE,"일정"}</definedName>
    <definedName function="false" hidden="false" localSheetId="17" name="wvu.cash." vbProcedure="false">{TRUE,TRUE,-1.25,-15.5,456.75,279.75,FALSE,FALSE,TRUE,TRUE,0,1,18,1,199,6,3,4,TRUE,TRUE,3,TRUE,1,TRUE,100,"Swvu.cash.","ACwvu.cash.",1,FALSE,FALSE,0.511811023622047,0.511811023622047,0.511811023622047,0.511811023622047,1,"","",FALSE,FALSE,FALSE,FALSE,1,#N/A,1,1,#DIV/0!,FALSE,"Rwvu.cash.",#N/A,FALSE,FALSE}</definedName>
    <definedName function="false" hidden="false" localSheetId="17" name="wvu.profits." vbProcedure="false">{TRUE,TRUE,-1.25,-15.5,456.75,279.75,FALSE,FALSE,TRUE,TRUE,0,1,21,1,127,6,3,4,TRUE,TRUE,3,TRUE,1,TRUE,100,"Swvu.profits.","ACwvu.profits.",1,FALSE,FALSE,0.511811023622047,0.511811023622047,0.511811023622047,0.511811023622047,1,"","",FALSE,FALSE,FALSE,FALSE,1,#N/A,1,1,#DIV/0!,FALSE,"Rwvu.profits.",#N/A,FALSE,FALSE}</definedName>
    <definedName function="false" hidden="false" localSheetId="17" name="wvu.turnover." vbProcedure="false">{TRUE,TRUE,-1.25,-15.5,456.75,279.75,FALSE,FALSE,TRUE,TRUE,0,1,8,1,4,6,3,4,TRUE,TRUE,3,TRUE,1,TRUE,100,"Swvu.turnover.","ACwvu.turnover.",1,FALSE,FALSE,0.511811023622047,0.511811023622047,0.511811023622047,0.511811023622047,1,"","",FALSE,FALSE,FALSE,FALSE,1,#N/A,1,1,#DIV/0!,FALSE,"Rwvu.turnover.",#N/A,FALSE,FALSE}</definedName>
    <definedName function="false" hidden="false" localSheetId="17" name="WWW" vbProcedure="false">{#N/A,#N/A,FALSE,"자금소요예측기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function="false" hidden="false" localSheetId="17" name="x" vbProcedure="false">{#N/A,#N/A,FALSE,"Valuation Assumptions";#N/A,#N/A,FALSE,"Summary";#N/A,#N/A,FALSE,"DCF";#N/A,#N/A,FALSE,"Valuation";#N/A,#N/A,FALSE,"WACC";#N/A,#N/A,FALSE,"UBVH";#N/A,#N/A,FALSE,"Free Cash Flow"}</definedName>
    <definedName function="false" hidden="false" localSheetId="17" name="xx" vbProcedure="false">{#N/A,#N/A,FALSE,"INPUTS";#N/A,#N/A,FALSE,"PROFORMA BSHEET";#N/A,#N/A,FALSE,"COMBINED";#N/A,#N/A,FALSE,"ACQUIROR";#N/A,#N/A,FALSE,"TARGET 1";#N/A,#N/A,FALSE,"TARGET 2";#N/A,#N/A,FALSE,"HIGH YIELD";#N/A,#N/A,FALSE,"OVERFUND"}</definedName>
    <definedName function="false" hidden="false" localSheetId="17" name="xxx" vbProcedure="false">{"income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function="false" hidden="false" localSheetId="17" name="xxxx" vbProcedure="false">{#N/A,#N/A,FALSE,"INPUTS";#N/A,#N/A,FALSE,"PROFORMA BSHEET";#N/A,#N/A,FALSE,"COMBINED";#N/A,#N/A,FALSE,"HIGH YIELD";#N/A,#N/A,FALSE,"COMB_GRAPHS"}</definedName>
    <definedName function="false" hidden="false" localSheetId="17" name="xxxxx" vbProcedure="false">{#N/A,#N/A,FALSE,"ACQ_GRAPHS";#N/A,#N/A,FALSE,"T_1 GRAPHS";#N/A,#N/A,FALSE,"T_2 GRAPHS";#N/A,#N/A,FALSE,"COMB_GRAPHS"}</definedName>
    <definedName function="false" hidden="false" localSheetId="17" name="xxxxxx" vbProcedure="false">{"vi1",#N/A,FALSE,"Financial Statements";"vi2",#N/A,FALSE,"Financial Statements";#N/A,#N/A,FALSE,"DCF"}</definedName>
    <definedName function="false" hidden="false" localSheetId="17" name="y" vbProcedure="false">{"income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function="false" hidden="false" localSheetId="17" name="yyyyyyy" vbProcedure="false">{#N/A,#N/A,FALSE,"인원";#N/A,#N/A,FALSE,"비용2";#N/A,#N/A,FALSE,"비용1";#N/A,#N/A,FALSE,"비용";#N/A,#N/A,FALSE,"보증2";#N/A,#N/A,FALSE,"보증1";#N/A,#N/A,FALSE,"보증";#N/A,#N/A,FALSE,"손익1";#N/A,#N/A,FALSE,"손익";#N/A,#N/A,FALSE,"부서별매출";#N/A,#N/A,FALSE,"매출"}</definedName>
    <definedName function="false" hidden="false" localSheetId="17" name="z" vbProcedure="false">{#N/A,#N/A,FALSE,"INPUTS";#N/A,#N/A,FALSE,"PROFORMA BSHEET";#N/A,#N/A,FALSE,"COMBINED";#N/A,#N/A,FALSE,"HIGH YIELD";#N/A,#N/A,FALSE,"COMB_GRAPHS"}</definedName>
    <definedName function="false" hidden="false" localSheetId="17" name="Zinifex" vbProcedure="false">{#N/A,#N/A,FALSE,"A"}</definedName>
    <definedName function="false" hidden="false" localSheetId="17" name="\1" vbProcedure="false">{#N/A,#N/A,FALSE,"인원";#N/A,#N/A,FALSE,"비용2";#N/A,#N/A,FALSE,"비용1";#N/A,#N/A,FALSE,"비용";#N/A,#N/A,FALSE,"보증2";#N/A,#N/A,FALSE,"보증1";#N/A,#N/A,FALSE,"보증";#N/A,#N/A,FALSE,"손익1";#N/A,#N/A,FALSE,"손익";#N/A,#N/A,FALSE,"부서별매출";#N/A,#N/A,FALSE,"매출"}</definedName>
    <definedName function="false" hidden="false" localSheetId="17" name="\\\\\\\" vbProcedure="false">{#N/A,#N/A,FALSE,"인원";#N/A,#N/A,FALSE,"비용2";#N/A,#N/A,FALSE,"비용1";#N/A,#N/A,FALSE,"비용";#N/A,#N/A,FALSE,"보증2";#N/A,#N/A,FALSE,"보증1";#N/A,#N/A,FALSE,"보증";#N/A,#N/A,FALSE,"손익1";#N/A,#N/A,FALSE,"손익";#N/A,#N/A,FALSE,"부서별매출";#N/A,#N/A,FALSE,"매출"}</definedName>
    <definedName function="false" hidden="false" localSheetId="17" name="\\\\\\\\\\" vbProcedure="false">{#N/A,#N/A,FALSE,"자금소요예측기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function="false" hidden="false" localSheetId="17" name="\\\\\\\\\\\\\\\\\\\\\\\\\\\\\\\\\" vbProcedure="false">{#N/A,#N/A,FALSE,"인원";#N/A,#N/A,FALSE,"비용2";#N/A,#N/A,FALSE,"비용1";#N/A,#N/A,FALSE,"비용";#N/A,#N/A,FALSE,"보증2";#N/A,#N/A,FALSE,"보증1";#N/A,#N/A,FALSE,"보증";#N/A,#N/A,FALSE,"손익1";#N/A,#N/A,FALSE,"손익";#N/A,#N/A,FALSE,"부서별매출";#N/A,#N/A,FALSE,"매출"}</definedName>
    <definedName function="false" hidden="false" localSheetId="17" name="\\\\\\\\\\\\\\\\\\\\\\\\\\\\\\\\\\\\\\\\\\\" vbProcedure="false">{#N/A,#N/A,FALSE,"인원";#N/A,#N/A,FALSE,"비용2";#N/A,#N/A,FALSE,"비용1";#N/A,#N/A,FALSE,"비용";#N/A,#N/A,FALSE,"보증2";#N/A,#N/A,FALSE,"보증1";#N/A,#N/A,FALSE,"보증";#N/A,#N/A,FALSE,"손익1";#N/A,#N/A,FALSE,"손익";#N/A,#N/A,FALSE,"부서별매출";#N/A,#N/A,FALSE,"매출"}</definedName>
    <definedName function="false" hidden="false" localSheetId="17" name="_100__FDSAUDITLINK__" vbProcedure="false">{"fdsup://directions/FAT Viewer?action=UPDATE&amp;creator=factset&amp;DYN_ARGS=TRUE&amp;DOC_NAME=FAT:FQL_AUDITING_CLIENT_TEMPLATE.FAT&amp;display_string=Audit&amp;VAR:KEY=PYBQLIBKDM&amp;VAR:QUERY=UkdGX1BBWV9BQ0NUKEFOTiwzNzk4NiwsLCxVU0QsLE5PQVVESVQp&amp;WINDOW=FIRST_POPUP&amp;HEIGHT=450&amp;WI","DTH=450&amp;START_MAXIMIZED=FALSE&amp;VAR:CALENDAR=US&amp;VAR:SYMBOL=PPG&amp;VAR:INDEX=0"}</definedName>
    <definedName function="false" hidden="false" localSheetId="17" name="_10__FDSAUDITLINK__" vbProcedure="false">{"fdsup://directions/FAT Viewer?action=UPDATE&amp;creator=factset&amp;DYN_ARGS=TRUE&amp;DOC_NAME=FAT:FQL_AUDITING_CLIENT_TEMPLATE.FAT&amp;display_string=Audit&amp;VAR:KEY=FMDWDGRAZA&amp;VAR:QUERY=UkdGX1BBWV9BQ0NUKEFOTiw0MDU0MywsLCxVU0QsLE5PQVVESVQp&amp;WINDOW=FIRST_POPUP&amp;HEIGHT=450&amp;WI","DTH=450&amp;START_MAXIMIZED=FALSE&amp;VAR:CALENDAR=US&amp;VAR:SYMBOL=PPG&amp;VAR:INDEX=0"}</definedName>
    <definedName function="false" hidden="false" localSheetId="17" name="_11__FDSAUDITLINK__" vbProcedure="false">{"fdsup://directions/FAT Viewer?action=UPDATE&amp;creator=factset&amp;DYN_ARGS=TRUE&amp;DOC_NAME=FAT:FQL_AUDITING_CLIENT_TEMPLATE.FAT&amp;display_string=Audit&amp;VAR:KEY=JUVUFWLOVA&amp;VAR:QUERY=UkdGX1BBWV9BQ0NUKEFOTiw0MDE3OCwsLCxVU0QsLE5PQVVESVQp&amp;WINDOW=FIRST_POPUP&amp;HEIGHT=450&amp;WI","DTH=450&amp;START_MAXIMIZED=FALSE&amp;VAR:CALENDAR=US&amp;VAR:SYMBOL=PPG&amp;VAR:INDEX=0"}</definedName>
    <definedName function="false" hidden="false" localSheetId="17" name="_12__FDSAUDITLINK__" vbProcedure="false">{"fdsup://directions/FAT Viewer?action=UPDATE&amp;creator=factset&amp;DYN_ARGS=TRUE&amp;DOC_NAME=FAT:FQL_AUDITING_CLIENT_TEMPLATE.FAT&amp;display_string=Audit&amp;VAR:KEY=TQXQVSJCTM&amp;VAR:QUERY=UkdGX1BBWV9BQ0NUKEFOTiwzOTgxMywsLCxVU0QsLE5PQVVESVQp&amp;WINDOW=FIRST_POPUP&amp;HEIGHT=450&amp;WI","DTH=450&amp;START_MAXIMIZED=FALSE&amp;VAR:CALENDAR=US&amp;VAR:SYMBOL=PPG&amp;VAR:INDEX=0"}</definedName>
    <definedName function="false" hidden="false" localSheetId="17" name="_132__FDSAUDITLINK__" vbProcedure="false">{"fdsup://directions/FAT Viewer?action=UPDATE&amp;creator=factset&amp;DYN_ARGS=TRUE&amp;DOC_NAME=FAT:FQL_AUDITING_CLIENT_TEMPLATE.FAT&amp;display_string=Audit&amp;VAR:KEY=DMZSZQNSLE&amp;VAR:QUERY=UkdGX1BBWV9BQ0NUKEFOTiw0MDY5NCwsLCxVU0QsLE5PQVVESVQp&amp;WINDOW=FIRST_POPUP&amp;HEIGHT=450&amp;WI","DTH=450&amp;START_MAXIMIZED=FALSE&amp;VAR:CALENDAR=US&amp;VAR:SYMBOL=RPM&amp;VAR:INDEX=0"}</definedName>
    <definedName function="false" hidden="false" localSheetId="17" name="_133__FDSAUDITLINK__" vbProcedure="false">{"fdsup://directions/FAT Viewer?action=UPDATE&amp;creator=factset&amp;DYN_ARGS=TRUE&amp;DOC_NAME=FAT:FQL_AUDITING_CLIENT_TEMPLATE.FAT&amp;display_string=Audit&amp;VAR:KEY=BGBOZWJSHQ&amp;VAR:QUERY=UkdGX1BBWV9BQ0NUKEFOTiw0MDMyOSwsLCxVU0QsLE5PQVVESVQp&amp;WINDOW=FIRST_POPUP&amp;HEIGHT=450&amp;WI","DTH=450&amp;START_MAXIMIZED=FALSE&amp;VAR:CALENDAR=US&amp;VAR:SYMBOL=RPM&amp;VAR:INDEX=0"}</definedName>
    <definedName function="false" hidden="false" localSheetId="17" name="_134__FDSAUDITLINK__" vbProcedure="false">{"fdsup://directions/FAT Viewer?action=UPDATE&amp;creator=factset&amp;DYN_ARGS=TRUE&amp;DOC_NAME=FAT:FQL_AUDITING_CLIENT_TEMPLATE.FAT&amp;display_string=Audit&amp;VAR:KEY=JOPCVCLSTS&amp;VAR:QUERY=UkdGX1BBWV9BQ0NUKEFOTiwzOTk2NCwsLCxVU0QsLE5PQVVESVQp&amp;WINDOW=FIRST_POPUP&amp;HEIGHT=450&amp;WI","DTH=450&amp;START_MAXIMIZED=FALSE&amp;VAR:CALENDAR=US&amp;VAR:SYMBOL=RPM&amp;VAR:INDEX=0"}</definedName>
    <definedName function="false" hidden="false" localSheetId="17" name="_135__FDSAUDITLINK__" vbProcedure="false">{"fdsup://directions/FAT Viewer?action=UPDATE&amp;creator=factset&amp;DYN_ARGS=TRUE&amp;DOC_NAME=FAT:FQL_AUDITING_CLIENT_TEMPLATE.FAT&amp;display_string=Audit&amp;VAR:KEY=JAHQBKPYBG&amp;VAR:QUERY=UkdGX1BBWV9BQ0NUKEFOTiwzOTU5OSwsLCxVU0QsLE5PQVVESVQp&amp;WINDOW=FIRST_POPUP&amp;HEIGHT=450&amp;WI","DTH=450&amp;START_MAXIMIZED=FALSE&amp;VAR:CALENDAR=US&amp;VAR:SYMBOL=RPM&amp;VAR:INDEX=0"}</definedName>
    <definedName function="false" hidden="false" localSheetId="17" name="_136__FDSAUDITLINK__" vbProcedure="false">{"fdsup://directions/FAT Viewer?action=UPDATE&amp;creator=factset&amp;DYN_ARGS=TRUE&amp;DOC_NAME=FAT:FQL_AUDITING_CLIENT_TEMPLATE.FAT&amp;display_string=Audit&amp;VAR:KEY=RERSVAXIVY&amp;VAR:QUERY=UkdGX1BBWV9BQ0NUKEFOTiw0MDU0MywsLCxVU0QsLE5PQVVESVQp&amp;WINDOW=FIRST_POPUP&amp;HEIGHT=450&amp;WI","DTH=450&amp;START_MAXIMIZED=FALSE&amp;VAR:CALENDAR=US&amp;VAR:SYMBOL=POL&amp;VAR:INDEX=0"}</definedName>
    <definedName function="false" hidden="false" localSheetId="17" name="_137__FDSAUDITLINK__" vbProcedure="false">{"fdsup://directions/FAT Viewer?action=UPDATE&amp;creator=factset&amp;DYN_ARGS=TRUE&amp;DOC_NAME=FAT:FQL_AUDITING_CLIENT_TEMPLATE.FAT&amp;display_string=Audit&amp;VAR:KEY=XURKHOBAZW&amp;VAR:QUERY=UkdGX1BBWV9BQ0NUKEFOTiwzODg2OCwsLCxVU0QsLE5PQVVESVQp&amp;WINDOW=FIRST_POPUP&amp;HEIGHT=450&amp;WI","DTH=450&amp;START_MAXIMIZED=FALSE&amp;VAR:CALENDAR=US&amp;VAR:SYMBOL=RPM&amp;VAR:INDEX=0"}</definedName>
    <definedName function="false" hidden="false" localSheetId="17" name="_138__FDSAUDITLINK__" vbProcedure="false">{"fdsup://directions/FAT Viewer?action=UPDATE&amp;creator=factset&amp;DYN_ARGS=TRUE&amp;DOC_NAME=FAT:FQL_AUDITING_CLIENT_TEMPLATE.FAT&amp;display_string=Audit&amp;VAR:KEY=JUDSHARAHC&amp;VAR:QUERY=UkdGX1BBWV9BQ0NUKEFOTiwzODUwMywsLCxVU0QsLE5PQVVESVQp&amp;WINDOW=FIRST_POPUP&amp;HEIGHT=450&amp;WI","DTH=450&amp;START_MAXIMIZED=FALSE&amp;VAR:CALENDAR=US&amp;VAR:SYMBOL=RPM&amp;VAR:INDEX=0"}</definedName>
    <definedName function="false" hidden="false" localSheetId="17" name="_139__FDSAUDITLINK__" vbProcedure="false">{"fdsup://directions/FAT Viewer?action=UPDATE&amp;creator=factset&amp;DYN_ARGS=TRUE&amp;DOC_NAME=FAT:FQL_AUDITING_CLIENT_TEMPLATE.FAT&amp;display_string=Audit&amp;VAR:KEY=VSPCLIDCBQ&amp;VAR:QUERY=UkdGX1BBWV9BQ0NUKEFOTiwzODEzOCwsLCxVU0QsLE5PQVVESVQp&amp;WINDOW=FIRST_POPUP&amp;HEIGHT=450&amp;WI","DTH=450&amp;START_MAXIMIZED=FALSE&amp;VAR:CALENDAR=US&amp;VAR:SYMBOL=RPM&amp;VAR:INDEX=0"}</definedName>
    <definedName function="false" hidden="false" localSheetId="17" name="_13__FDSAUDITLINK__" vbProcedure="false">{"fdsup://directions/FAT Viewer?action=UPDATE&amp;creator=factset&amp;DYN_ARGS=TRUE&amp;DOC_NAME=FAT:FQL_AUDITING_CLIENT_TEMPLATE.FAT&amp;display_string=Audit&amp;VAR:KEY=HCJOJEPUNK&amp;VAR:QUERY=UkdGX1BBWV9BQ0NUKEFOTiwzOTQ0NywsLCxVU0QsLE5PQVVESVQp&amp;WINDOW=FIRST_POPUP&amp;HEIGHT=450&amp;WI","DTH=450&amp;START_MAXIMIZED=FALSE&amp;VAR:CALENDAR=US&amp;VAR:SYMBOL=PPG&amp;VAR:INDEX=0"}</definedName>
    <definedName function="false" hidden="false" localSheetId="17" name="_140__FDSAUDITLINK__" vbProcedure="false">{"fdsup://directions/FAT Viewer?action=UPDATE&amp;creator=factset&amp;DYN_ARGS=TRUE&amp;DOC_NAME=FAT:FQL_AUDITING_CLIENT_TEMPLATE.FAT&amp;display_string=Audit&amp;VAR:KEY=DULAFQZUBY&amp;VAR:QUERY=UkdGX1BBWV9BQ0NUKEFOTiwzOTIzMywsLCxVU0QsLE5PQVVESVQp&amp;WINDOW=FIRST_POPUP&amp;HEIGHT=450&amp;WI","DTH=450&amp;START_MAXIMIZED=FALSE&amp;VAR:CALENDAR=US&amp;VAR:SYMBOL=RPM&amp;VAR:INDEX=0"}</definedName>
    <definedName function="false" hidden="false" localSheetId="17" name="_14__FDSAUDITLINK__" vbProcedure="false">{"fdsup://directions/FAT Viewer?action=UPDATE&amp;creator=factset&amp;DYN_ARGS=TRUE&amp;DOC_NAME=FAT:FQL_AUDITING_CLIENT_TEMPLATE.FAT&amp;display_string=Audit&amp;VAR:KEY=XUTWXGHOJC&amp;VAR:QUERY=UkdGX1BBWV9BQ0NUKEFOTiwzOTA4MiwsLCxVU0QsLE5PQVVESVQp&amp;WINDOW=FIRST_POPUP&amp;HEIGHT=450&amp;WI","DTH=450&amp;START_MAXIMIZED=FALSE&amp;VAR:CALENDAR=US&amp;VAR:SYMBOL=PPG&amp;VAR:INDEX=0"}</definedName>
    <definedName function="false" hidden="false" localSheetId="17" name="_15__FDSAUDITLINK__" vbProcedure="false">{"fdsup://directions/FAT Viewer?action=UPDATE&amp;creator=factset&amp;DYN_ARGS=TRUE&amp;DOC_NAME=FAT:FQL_AUDITING_CLIENT_TEMPLATE.FAT&amp;display_string=Audit&amp;VAR:KEY=TORMPKNUHW&amp;VAR:QUERY=UkdGX1BBWV9BQ0NUKEFOTiwzODcxNywsLCxVU0QsLE5PQVVESVQp&amp;WINDOW=FIRST_POPUP&amp;HEIGHT=450&amp;WI","DTH=450&amp;START_MAXIMIZED=FALSE&amp;VAR:CALENDAR=US&amp;VAR:SYMBOL=PPG&amp;VAR:INDEX=0"}</definedName>
    <definedName function="false" hidden="false" localSheetId="17" name="_16__FDSAUDITLINK__" vbProcedure="false">{"fdsup://directions/FAT Viewer?action=UPDATE&amp;creator=factset&amp;DYN_ARGS=TRUE&amp;DOC_NAME=FAT:FQL_AUDITING_CLIENT_TEMPLATE.FAT&amp;display_string=Audit&amp;VAR:KEY=PKNGVKTYRM&amp;VAR:QUERY=UkdGX1BBWV9BQ0NUKEFOTiwzODM1MiwsLCxVU0QsLE5PQVVESVQp&amp;WINDOW=FIRST_POPUP&amp;HEIGHT=450&amp;WI","DTH=450&amp;START_MAXIMIZED=FALSE&amp;VAR:CALENDAR=US&amp;VAR:SYMBOL=PPG&amp;VAR:INDEX=0"}</definedName>
    <definedName function="false" hidden="false" localSheetId="17" name="_17__FDSAUDITLINK__" vbProcedure="false">{"fdsup://directions/FAT Viewer?action=UPDATE&amp;creator=factset&amp;DYN_ARGS=TRUE&amp;DOC_NAME=FAT:FQL_AUDITING_CLIENT_TEMPLATE.FAT&amp;display_string=Audit&amp;VAR:KEY=RKZIPIBEDQ&amp;VAR:QUERY=UkdGX1BBWV9BQ0NUKEFOTiwzNzk4NiwsLCxVU0QsLE5PQVVESVQp&amp;WINDOW=FIRST_POPUP&amp;HEIGHT=450&amp;WI","DTH=450&amp;START_MAXIMIZED=FALSE&amp;VAR:CALENDAR=US&amp;VAR:SYMBOL=PPG&amp;VAR:INDEX=0"}</definedName>
    <definedName function="false" hidden="false" localSheetId="17" name="_18__FDSAUDITLINK__" vbProcedure="false">{"fdsup://directions/FAT Viewer?action=UPDATE&amp;creator=factset&amp;DYN_ARGS=TRUE&amp;DOC_NAME=FAT:FQL_AUDITING_CLIENT_TEMPLATE.FAT&amp;display_string=Audit&amp;VAR:KEY=DGNAVSREXS&amp;VAR:QUERY=UkdGX1BBWV9BQ0NUKEFOTiw0MDU0MywsLCxVU0QsLE5PQVVESVQp&amp;WINDOW=FIRST_POPUP&amp;HEIGHT=450&amp;WI","DTH=450&amp;START_MAXIMIZED=FALSE&amp;VAR:CALENDAR=US&amp;VAR:SYMBOL=CE&amp;VAR:INDEX=0"}</definedName>
    <definedName function="false" hidden="false" localSheetId="17" name="_19__FDSAUDITLINK__" vbProcedure="false">{"fdsup://directions/FAT Viewer?action=UPDATE&amp;creator=factset&amp;DYN_ARGS=TRUE&amp;DOC_NAME=FAT:FQL_AUDITING_CLIENT_TEMPLATE.FAT&amp;display_string=Audit&amp;VAR:KEY=RIXKZWBCJU&amp;VAR:QUERY=UkdGX1BBWV9BQ0NUKEFOTiwzOTgxMywsLCxNWE4sLE5PQVVESVQp&amp;WINDOW=FIRST_POPUP&amp;HEIGHT=450&amp;WI","DTH=450&amp;START_MAXIMIZED=FALSE&amp;VAR:CALENDAR=US&amp;VAR:SYMBOL=243476&amp;VAR:INDEX=0"}</definedName>
    <definedName function="false" hidden="false" localSheetId="17" name="_1__FDSAUDITLINK__" vbProcedure="false">{"fdsup://directions/FAT Viewer?action=UPDATE&amp;creator=factset&amp;DYN_ARGS=TRUE&amp;DOC_NAME=FAT:FQL_AUDITING_CLIENT_TEMPLATE.FAT&amp;display_string=Audit&amp;VAR:KEY=FOVMVWDUVG&amp;VAR:QUERY=UkdGX1BBWV9BQ0NUKEFOTiw0MDU0MywsLCxVU0QsLE5PQVVESVQp&amp;WINDOW=FIRST_POPUP&amp;HEIGHT=450&amp;WI","DTH=450&amp;START_MAXIMIZED=FALSE&amp;VAR:CALENDAR=US&amp;VAR:SYMBOL=POL&amp;VAR:INDEX=0"}</definedName>
    <definedName function="false" hidden="false" localSheetId="17" name="_20__FDSAUDITLINK__" vbProcedure="false">{"fdsup://directions/FAT Viewer?action=UPDATE&amp;creator=factset&amp;DYN_ARGS=TRUE&amp;DOC_NAME=FAT:FQL_AUDITING_CLIENT_TEMPLATE.FAT&amp;display_string=Audit&amp;VAR:KEY=BQVIDCZKJO&amp;VAR:QUERY=UkdGX1BBWV9BQ0NUKEFOTiwzOTQ0NywsLCxNWE4sLE5PQVVESVQp&amp;WINDOW=FIRST_POPUP&amp;HEIGHT=450&amp;WI","DTH=450&amp;START_MAXIMIZED=FALSE&amp;VAR:CALENDAR=US&amp;VAR:SYMBOL=243476&amp;VAR:INDEX=0"}</definedName>
    <definedName function="false" hidden="false" localSheetId="17" name="_21__FDSAUDITLINK__" vbProcedure="false">{"fdsup://directions/FAT Viewer?action=UPDATE&amp;creator=factset&amp;DYN_ARGS=TRUE&amp;DOC_NAME=FAT:FQL_AUDITING_CLIENT_TEMPLATE.FAT&amp;display_string=Audit&amp;VAR:KEY=LMBMRONETI&amp;VAR:QUERY=UkdGX1BBWV9BQ0NUKEFOTiwzOTA4MiwsLCxNWE4sLE5PQVVESVQp&amp;WINDOW=FIRST_POPUP&amp;HEIGHT=450&amp;WI","DTH=450&amp;START_MAXIMIZED=FALSE&amp;VAR:CALENDAR=US&amp;VAR:SYMBOL=243476&amp;VAR:INDEX=0"}</definedName>
    <definedName function="false" hidden="false" localSheetId="17" name="_22__FDSAUDITLINK__" vbProcedure="false">{"fdsup://directions/FAT Viewer?action=UPDATE&amp;creator=factset&amp;DYN_ARGS=TRUE&amp;DOC_NAME=FAT:FQL_AUDITING_CLIENT_TEMPLATE.FAT&amp;display_string=Audit&amp;VAR:KEY=LUNUHGNIFQ&amp;VAR:QUERY=UkdGX1BBWV9BQ0NUKEFOTiwzODcxNywsLCxNWE4sLE5PQVVESVQp&amp;WINDOW=FIRST_POPUP&amp;HEIGHT=450&amp;WI","DTH=450&amp;START_MAXIMIZED=FALSE&amp;VAR:CALENDAR=US&amp;VAR:SYMBOL=243476&amp;VAR:INDEX=0"}</definedName>
    <definedName function="false" hidden="false" localSheetId="17" name="_23__FDSAUDITLINK__" vbProcedure="false">{"fdsup://directions/FAT Viewer?action=UPDATE&amp;creator=factset&amp;DYN_ARGS=TRUE&amp;DOC_NAME=FAT:FQL_AUDITING_CLIENT_TEMPLATE.FAT&amp;display_string=Audit&amp;VAR:KEY=PMRETONGTW&amp;VAR:QUERY=UkdGX1BBWV9BQ0NUKEFOTiwzODM1MiwsLCxNWE4sLE5PQVVESVQp&amp;WINDOW=FIRST_POPUP&amp;HEIGHT=450&amp;WI","DTH=450&amp;START_MAXIMIZED=FALSE&amp;VAR:CALENDAR=US&amp;VAR:SYMBOL=243476&amp;VAR:INDEX=0"}</definedName>
    <definedName function="false" hidden="false" localSheetId="17" name="_24__FDSAUDITLINK__" vbProcedure="false">{"fdsup://directions/FAT Viewer?action=UPDATE&amp;creator=factset&amp;DYN_ARGS=TRUE&amp;DOC_NAME=FAT:FQL_AUDITING_CLIENT_TEMPLATE.FAT&amp;display_string=Audit&amp;VAR:KEY=RIXYJKNSHO&amp;VAR:QUERY=UkdGX1BBWV9BQ0NUKEFOTiwzNzk4NiwsLCxNWE4sLE5PQVVESVQp&amp;WINDOW=FIRST_POPUP&amp;HEIGHT=450&amp;WI","DTH=450&amp;START_MAXIMIZED=FALSE&amp;VAR:CALENDAR=US&amp;VAR:SYMBOL=243476&amp;VAR:INDEX=0"}</definedName>
    <definedName function="false" hidden="false" localSheetId="17" name="_25__FDSAUDITLINK__" vbProcedure="false">{"fdsup://directions/FAT Viewer?action=UPDATE&amp;creator=factset&amp;DYN_ARGS=TRUE&amp;DOC_NAME=FAT:FQL_AUDITING_CLIENT_TEMPLATE.FAT&amp;display_string=Audit&amp;VAR:KEY=NURQXEXKXO&amp;VAR:QUERY=UkdGX1BBWV9BQ0NUKEFOTiw0MDU0MywsLCxVU0QsLE5PQVVESVQp&amp;WINDOW=FIRST_POPUP&amp;HEIGHT=450&amp;WI","DTH=450&amp;START_MAXIMIZED=FALSE&amp;VAR:CALENDAR=US&amp;VAR:SYMBOL=PPG&amp;VAR:INDEX=0"}</definedName>
    <definedName function="false" hidden="false" localSheetId="17" name="_2__FDSAUDITLINK__" vbProcedure="false">{"fdsup://directions/FAT Viewer?action=UPDATE&amp;creator=factset&amp;DYN_ARGS=TRUE&amp;DOC_NAME=FAT:FQL_AUDITING_CLIENT_TEMPLATE.FAT&amp;display_string=Audit&amp;VAR:KEY=FMDWDGRAZA&amp;VAR:QUERY=UkdGX1BBWV9BQ0NUKEFOTiw0MDU0MywsLCxVU0QsLE5PQVVESVQp&amp;WINDOW=FIRST_POPUP&amp;HEIGHT=450&amp;WI","DTH=450&amp;START_MAXIMIZED=FALSE&amp;VAR:CALENDAR=US&amp;VAR:SYMBOL=PPG&amp;VAR:INDEX=0"}</definedName>
    <definedName function="false" hidden="false" localSheetId="17" name="_3__FDSAUDITLINK__" vbProcedure="false">{"fdsup://directions/FAT Viewer?action=UPDATE&amp;creator=factset&amp;DYN_ARGS=TRUE&amp;DOC_NAME=FAT:FQL_AUDITING_CLIENT_TEMPLATE.FAT&amp;display_string=Audit&amp;VAR:KEY=JUVUFWLOVA&amp;VAR:QUERY=UkdGX1BBWV9BQ0NUKEFOTiw0MDE3OCwsLCxVU0QsLE5PQVVESVQp&amp;WINDOW=FIRST_POPUP&amp;HEIGHT=450&amp;WI","DTH=450&amp;START_MAXIMIZED=FALSE&amp;VAR:CALENDAR=US&amp;VAR:SYMBOL=PPG&amp;VAR:INDEX=0"}</definedName>
    <definedName function="false" hidden="false" localSheetId="17" name="_40__FDSAUDITLINK__" vbProcedure="false">{"fdsup://directions/FAT Viewer?action=UPDATE&amp;creator=factset&amp;DYN_ARGS=TRUE&amp;DOC_NAME=FAT:FQL_AUDITING_CLIENT_TEMPLATE.FAT&amp;display_string=Audit&amp;VAR:KEY=VMDMRCXMVW&amp;VAR:QUERY=UkdGX1BBWV9BQ0NUKEFOTiw0MDU0MywsLCxNWE4sLE5PQVVESVQp&amp;WINDOW=FIRST_POPUP&amp;HEIGHT=450&amp;WI","DTH=450&amp;START_MAXIMIZED=FALSE&amp;VAR:CALENDAR=US&amp;VAR:SYMBOL=243476&amp;VAR:INDEX=0"}</definedName>
    <definedName function="false" hidden="false" localSheetId="17" name="_41__FDSAUDITLINK__" vbProcedure="false">{"fdsup://directions/FAT Viewer?action=UPDATE&amp;creator=factset&amp;DYN_ARGS=TRUE&amp;DOC_NAME=FAT:FQL_AUDITING_CLIENT_TEMPLATE.FAT&amp;display_string=Audit&amp;VAR:KEY=LKDAPMNINI&amp;VAR:QUERY=UkdGX1BBWV9BQ0NUKEFOTiw0MDE3OCwsLCxNWE4sLE5PQVVESVQp&amp;WINDOW=FIRST_POPUP&amp;HEIGHT=450&amp;WI","DTH=450&amp;START_MAXIMIZED=FALSE&amp;VAR:CALENDAR=US&amp;VAR:SYMBOL=243476&amp;VAR:INDEX=0"}</definedName>
    <definedName function="false" hidden="false" localSheetId="17" name="_49__FDSAUDITLINK__" vbProcedure="false">{"fdsup://directions/FAT Viewer?action=UPDATE&amp;creator=factset&amp;DYN_ARGS=TRUE&amp;DOC_NAME=FAT:FQL_AUDITING_CLIENT_TEMPLATE.FAT&amp;display_string=Audit&amp;VAR:KEY=RGRELUZWFU&amp;VAR:QUERY=UkdGX1BBWV9BQ0NUKEFOTiw0MDE3OCwsLCxVU0QsLE5PQVVESVQp&amp;WINDOW=FIRST_POPUP&amp;HEIGHT=450&amp;WI","DTH=450&amp;START_MAXIMIZED=FALSE&amp;VAR:CALENDAR=US&amp;VAR:SYMBOL=CE&amp;VAR:INDEX=0"}</definedName>
    <definedName function="false" hidden="false" localSheetId="17" name="_4__FDSAUDITLINK__" vbProcedure="false">{"fdsup://directions/FAT Viewer?action=UPDATE&amp;creator=factset&amp;DYN_ARGS=TRUE&amp;DOC_NAME=FAT:FQL_AUDITING_CLIENT_TEMPLATE.FAT&amp;display_string=Audit&amp;VAR:KEY=TQXQVSJCTM&amp;VAR:QUERY=UkdGX1BBWV9BQ0NUKEFOTiwzOTgxMywsLCxVU0QsLE5PQVVESVQp&amp;WINDOW=FIRST_POPUP&amp;HEIGHT=450&amp;WI","DTH=450&amp;START_MAXIMIZED=FALSE&amp;VAR:CALENDAR=US&amp;VAR:SYMBOL=PPG&amp;VAR:INDEX=0"}</definedName>
    <definedName function="false" hidden="false" localSheetId="17" name="_50__FDSAUDITLINK__" vbProcedure="false">{"fdsup://directions/FAT Viewer?action=UPDATE&amp;creator=factset&amp;DYN_ARGS=TRUE&amp;DOC_NAME=FAT:FQL_AUDITING_CLIENT_TEMPLATE.FAT&amp;display_string=Audit&amp;VAR:KEY=VATUPMZMZM&amp;VAR:QUERY=UkdGX1BBWV9BQ0NUKEFOTiwzOTgxMywsLCxVU0QsLE5PQVVESVQp&amp;WINDOW=FIRST_POPUP&amp;HEIGHT=450&amp;WI","DTH=450&amp;START_MAXIMIZED=FALSE&amp;VAR:CALENDAR=US&amp;VAR:SYMBOL=CE&amp;VAR:INDEX=0"}</definedName>
    <definedName function="false" hidden="false" localSheetId="17" name="_51__FDSAUDITLINK__" vbProcedure="false">{"fdsup://directions/FAT Viewer?action=UPDATE&amp;creator=factset&amp;DYN_ARGS=TRUE&amp;DOC_NAME=FAT:FQL_AUDITING_CLIENT_TEMPLATE.FAT&amp;display_string=Audit&amp;VAR:KEY=REHARURGRA&amp;VAR:QUERY=UkdGX1BBWV9BQ0NUKEFOTiwzOTQ0NywsLCxVU0QsLE5PQVVESVQp&amp;WINDOW=FIRST_POPUP&amp;HEIGHT=450&amp;WI","DTH=450&amp;START_MAXIMIZED=FALSE&amp;VAR:CALENDAR=US&amp;VAR:SYMBOL=CE&amp;VAR:INDEX=0"}</definedName>
    <definedName function="false" hidden="false" localSheetId="17" name="_52__FDSAUDITLINK__" vbProcedure="false">{"fdsup://directions/FAT Viewer?action=UPDATE&amp;creator=factset&amp;DYN_ARGS=TRUE&amp;DOC_NAME=FAT:FQL_AUDITING_CLIENT_TEMPLATE.FAT&amp;display_string=Audit&amp;VAR:KEY=ZOBYNEJKTG&amp;VAR:QUERY=UkdGX1BBWV9BQ0NUKEFOTiwzOTA4MiwsLCxVU0QsLE5PQVVESVQp&amp;WINDOW=FIRST_POPUP&amp;HEIGHT=450&amp;WI","DTH=450&amp;START_MAXIMIZED=FALSE&amp;VAR:CALENDAR=US&amp;VAR:SYMBOL=CE&amp;VAR:INDEX=0"}</definedName>
    <definedName function="false" hidden="false" localSheetId="17" name="_53__FDSAUDITLINK__" vbProcedure="false">{"fdsup://directions/FAT Viewer?action=UPDATE&amp;creator=factset&amp;DYN_ARGS=TRUE&amp;DOC_NAME=FAT:FQL_AUDITING_CLIENT_TEMPLATE.FAT&amp;display_string=Audit&amp;VAR:KEY=DSRQBONMZC&amp;VAR:QUERY=UkdGX1BBWV9BQ0NUKEFOTiwzODcxNywsLCxVU0QsLE5PQVVESVQp&amp;WINDOW=FIRST_POPUP&amp;HEIGHT=450&amp;WI","DTH=450&amp;START_MAXIMIZED=FALSE&amp;VAR:CALENDAR=US&amp;VAR:SYMBOL=CE&amp;VAR:INDEX=0"}</definedName>
    <definedName function="false" hidden="false" localSheetId="17" name="_54__FDSAUDITLINK__" vbProcedure="false">{"fdsup://directions/FAT Viewer?action=UPDATE&amp;creator=factset&amp;DYN_ARGS=TRUE&amp;DOC_NAME=FAT:FQL_AUDITING_CLIENT_TEMPLATE.FAT&amp;display_string=Audit&amp;VAR:KEY=LWTIVMFQPW&amp;VAR:QUERY=UkdGX1BBWV9BQ0NUKEFOTiwzODM1MiwsLCxVU0QsLE5PQVVESVQp&amp;WINDOW=FIRST_POPUP&amp;HEIGHT=450&amp;WI","DTH=450&amp;START_MAXIMIZED=FALSE&amp;VAR:CALENDAR=US&amp;VAR:SYMBOL=CE&amp;VAR:INDEX=0"}</definedName>
    <definedName function="false" hidden="false" localSheetId="17" name="_55__FDSAUDITLINK__" vbProcedure="false">{"fdsup://directions/FAT Viewer?action=UPDATE&amp;creator=factset&amp;DYN_ARGS=TRUE&amp;DOC_NAME=FAT:FQL_AUDITING_CLIENT_TEMPLATE.FAT&amp;display_string=Audit&amp;VAR:KEY=HWBKBCFOBU&amp;VAR:QUERY=UkdGX1BBWV9BQ0NUKEFOTiwzNzk4NiwsLCxVU0QsLE5PQVVESVQp&amp;WINDOW=FIRST_POPUP&amp;HEIGHT=450&amp;WI","DTH=450&amp;START_MAXIMIZED=FALSE&amp;VAR:CALENDAR=US&amp;VAR:SYMBOL=CE&amp;VAR:INDEX=0"}</definedName>
    <definedName function="false" hidden="false" localSheetId="17" name="_56__FDSAUDITLINK__" vbProcedure="false">{"fdsup://directions/FAT Viewer?action=UPDATE&amp;creator=factset&amp;DYN_ARGS=TRUE&amp;DOC_NAME=FAT:FQL_AUDITING_CLIENT_TEMPLATE.FAT&amp;display_string=Audit&amp;VAR:KEY=HUXWTMHSHS&amp;VAR:QUERY=UkdGX1BBWV9BQ0NUKEFOTiw0MDU0MywsLCxVU0QsLE5PQVVESVQp&amp;WINDOW=FIRST_POPUP&amp;HEIGHT=450&amp;WI","DTH=450&amp;START_MAXIMIZED=FALSE&amp;VAR:CALENDAR=US&amp;VAR:SYMBOL=SHW&amp;VAR:INDEX=0"}</definedName>
    <definedName function="false" hidden="false" localSheetId="17" name="_57__FDSAUDITLINK__" vbProcedure="false">{"fdsup://directions/FAT Viewer?action=UPDATE&amp;creator=factset&amp;DYN_ARGS=TRUE&amp;DOC_NAME=FAT:FQL_AUDITING_CLIENT_TEMPLATE.FAT&amp;display_string=Audit&amp;VAR:KEY=PEPWPSFMZQ&amp;VAR:QUERY=UkdGX1BBWV9BQ0NUKEFOTiw0MDE3OCwsLCxVU0QsLE5PQVVESVQp&amp;WINDOW=FIRST_POPUP&amp;HEIGHT=450&amp;WI","DTH=450&amp;START_MAXIMIZED=FALSE&amp;VAR:CALENDAR=US&amp;VAR:SYMBOL=POL&amp;VAR:INDEX=0"}</definedName>
    <definedName function="false" hidden="false" localSheetId="17" name="_58__FDSAUDITLINK__" vbProcedure="false">{"fdsup://directions/FAT Viewer?action=UPDATE&amp;creator=factset&amp;DYN_ARGS=TRUE&amp;DOC_NAME=FAT:FQL_AUDITING_CLIENT_TEMPLATE.FAT&amp;display_string=Audit&amp;VAR:KEY=XEZEDAXOJW&amp;VAR:QUERY=UkdGX1BBWV9BQ0NUKEFOTiwzOTgxMywsLCxVU0QsLE5PQVVESVQp&amp;WINDOW=FIRST_POPUP&amp;HEIGHT=450&amp;WI","DTH=450&amp;START_MAXIMIZED=FALSE&amp;VAR:CALENDAR=US&amp;VAR:SYMBOL=POL&amp;VAR:INDEX=0"}</definedName>
    <definedName function="false" hidden="false" localSheetId="17" name="_59__FDSAUDITLINK__" vbProcedure="false">{"fdsup://directions/FAT Viewer?action=UPDATE&amp;creator=factset&amp;DYN_ARGS=TRUE&amp;DOC_NAME=FAT:FQL_AUDITING_CLIENT_TEMPLATE.FAT&amp;display_string=Audit&amp;VAR:KEY=JSPGVMVCRC&amp;VAR:QUERY=UkdGX1BBWV9BQ0NUKEFOTiwzOTQ0NywsLCxVU0QsLE5PQVVESVQp&amp;WINDOW=FIRST_POPUP&amp;HEIGHT=450&amp;WI","DTH=450&amp;START_MAXIMIZED=FALSE&amp;VAR:CALENDAR=US&amp;VAR:SYMBOL=POL&amp;VAR:INDEX=0"}</definedName>
    <definedName function="false" hidden="false" localSheetId="17" name="_5__FDSAUDITLINK__" vbProcedure="false">{"fdsup://directions/FAT Viewer?action=UPDATE&amp;creator=factset&amp;DYN_ARGS=TRUE&amp;DOC_NAME=FAT:FQL_AUDITING_CLIENT_TEMPLATE.FAT&amp;display_string=Audit&amp;VAR:KEY=HCJOJEPUNK&amp;VAR:QUERY=UkdGX1BBWV9BQ0NUKEFOTiwzOTQ0NywsLCxVU0QsLE5PQVVESVQp&amp;WINDOW=FIRST_POPUP&amp;HEIGHT=450&amp;WI","DTH=450&amp;START_MAXIMIZED=FALSE&amp;VAR:CALENDAR=US&amp;VAR:SYMBOL=PPG&amp;VAR:INDEX=0"}</definedName>
    <definedName function="false" hidden="false" localSheetId="17" name="_60__FDSAUDITLINK__" vbProcedure="false">{"fdsup://directions/FAT Viewer?action=UPDATE&amp;creator=factset&amp;DYN_ARGS=TRUE&amp;DOC_NAME=FAT:FQL_AUDITING_CLIENT_TEMPLATE.FAT&amp;display_string=Audit&amp;VAR:KEY=RAFYLIJCZY&amp;VAR:QUERY=UkdGX1BBWV9BQ0NUKEFOTiwzOTA4MiwsLCxVU0QsLE5PQVVESVQp&amp;WINDOW=FIRST_POPUP&amp;HEIGHT=450&amp;WI","DTH=450&amp;START_MAXIMIZED=FALSE&amp;VAR:CALENDAR=US&amp;VAR:SYMBOL=POL&amp;VAR:INDEX=0"}</definedName>
    <definedName function="false" hidden="false" localSheetId="17" name="_61__FDSAUDITLINK__" vbProcedure="false">{"fdsup://directions/FAT Viewer?action=UPDATE&amp;creator=factset&amp;DYN_ARGS=TRUE&amp;DOC_NAME=FAT:FQL_AUDITING_CLIENT_TEMPLATE.FAT&amp;display_string=Audit&amp;VAR:KEY=JOPOVGZKBA&amp;VAR:QUERY=UkdGX1BBWV9BQ0NUKEFOTiwzODcxNywsLCxVU0QsLE5PQVVESVQp&amp;WINDOW=FIRST_POPUP&amp;HEIGHT=450&amp;WI","DTH=450&amp;START_MAXIMIZED=FALSE&amp;VAR:CALENDAR=US&amp;VAR:SYMBOL=POL&amp;VAR:INDEX=0"}</definedName>
    <definedName function="false" hidden="false" localSheetId="17" name="_62__FDSAUDITLINK__" vbProcedure="false">{"fdsup://directions/FAT Viewer?action=UPDATE&amp;creator=factset&amp;DYN_ARGS=TRUE&amp;DOC_NAME=FAT:FQL_AUDITING_CLIENT_TEMPLATE.FAT&amp;display_string=Audit&amp;VAR:KEY=DGRUNSDQJS&amp;VAR:QUERY=UkdGX1BBWV9BQ0NUKEFOTiwzODM1MiwsLCxVU0QsLE5PQVVESVQp&amp;WINDOW=FIRST_POPUP&amp;HEIGHT=450&amp;WI","DTH=450&amp;START_MAXIMIZED=FALSE&amp;VAR:CALENDAR=US&amp;VAR:SYMBOL=POL&amp;VAR:INDEX=0"}</definedName>
    <definedName function="false" hidden="false" localSheetId="17" name="_63__FDSAUDITLINK__" vbProcedure="false">{"fdsup://directions/FAT Viewer?action=UPDATE&amp;creator=factset&amp;DYN_ARGS=TRUE&amp;DOC_NAME=FAT:FQL_AUDITING_CLIENT_TEMPLATE.FAT&amp;display_string=Audit&amp;VAR:KEY=FKNEZEDYHE&amp;VAR:QUERY=UkdGX1BBWV9BQ0NUKEFOTiwzNzk4NiwsLCxVU0QsLE5PQVVESVQp&amp;WINDOW=FIRST_POPUP&amp;HEIGHT=450&amp;WI","DTH=450&amp;START_MAXIMIZED=FALSE&amp;VAR:CALENDAR=US&amp;VAR:SYMBOL=POL&amp;VAR:INDEX=0"}</definedName>
    <definedName function="false" hidden="false" localSheetId="17" name="_64__FDSAUDITLINK__" vbProcedure="false">{"fdsup://directions/FAT Viewer?action=UPDATE&amp;creator=factset&amp;DYN_ARGS=TRUE&amp;DOC_NAME=FAT:FQL_AUDITING_CLIENT_TEMPLATE.FAT&amp;display_string=Audit&amp;VAR:KEY=TQNERETWFY&amp;VAR:QUERY=UkdGX1BBWV9BQ0NUKEFOTiwzNzk4NiwsLCxVU0QsLE5PQVVESVQp&amp;WINDOW=FIRST_POPUP&amp;HEIGHT=450&amp;WI","DTH=450&amp;START_MAXIMIZED=FALSE&amp;VAR:CALENDAR=US&amp;VAR:SYMBOL=TPCG&amp;VAR:INDEX=0"}</definedName>
    <definedName function="false" hidden="false" localSheetId="17" name="_6__FDSAUDITLINK__" vbProcedure="false">{"fdsup://directions/FAT Viewer?action=UPDATE&amp;creator=factset&amp;DYN_ARGS=TRUE&amp;DOC_NAME=FAT:FQL_AUDITING_CLIENT_TEMPLATE.FAT&amp;display_string=Audit&amp;VAR:KEY=XUTWXGHOJC&amp;VAR:QUERY=UkdGX1BBWV9BQ0NUKEFOTiwzOTA4MiwsLCxVU0QsLE5PQVVESVQp&amp;WINDOW=FIRST_POPUP&amp;HEIGHT=450&amp;WI","DTH=450&amp;START_MAXIMIZED=FALSE&amp;VAR:CALENDAR=US&amp;VAR:SYMBOL=PPG&amp;VAR:INDEX=0"}</definedName>
    <definedName function="false" hidden="false" localSheetId="17" name="_7__FDSAUDITLINK__" vbProcedure="false">{"fdsup://directions/FAT Viewer?action=UPDATE&amp;creator=factset&amp;DYN_ARGS=TRUE&amp;DOC_NAME=FAT:FQL_AUDITING_CLIENT_TEMPLATE.FAT&amp;display_string=Audit&amp;VAR:KEY=TORMPKNUHW&amp;VAR:QUERY=UkdGX1BBWV9BQ0NUKEFOTiwzODcxNywsLCxVU0QsLE5PQVVESVQp&amp;WINDOW=FIRST_POPUP&amp;HEIGHT=450&amp;WI","DTH=450&amp;START_MAXIMIZED=FALSE&amp;VAR:CALENDAR=US&amp;VAR:SYMBOL=PPG&amp;VAR:INDEX=0"}</definedName>
    <definedName function="false" hidden="false" localSheetId="17" name="_86__FDSAUDITLINK__" vbProcedure="false">{"fdsup://directions/FAT Viewer?action=UPDATE&amp;creator=factset&amp;DYN_ARGS=TRUE&amp;DOC_NAME=FAT:FQL_AUDITING_CLIENT_TEMPLATE.FAT&amp;display_string=Audit&amp;VAR:KEY=VWTCPULSLC&amp;VAR:QUERY=UkdGX1BBWV9BQ0NUKEFOTiw0MDE3OCwsLCxVU0QsLE5PQVVESVQp&amp;WINDOW=FIRST_POPUP&amp;HEIGHT=450&amp;WI","DTH=450&amp;START_MAXIMIZED=FALSE&amp;VAR:CALENDAR=US&amp;VAR:SYMBOL=SHW&amp;VAR:INDEX=0"}</definedName>
    <definedName function="false" hidden="false" localSheetId="17" name="_87__FDSAUDITLINK__" vbProcedure="false">{"fdsup://directions/FAT Viewer?action=UPDATE&amp;creator=factset&amp;DYN_ARGS=TRUE&amp;DOC_NAME=FAT:FQL_AUDITING_CLIENT_TEMPLATE.FAT&amp;display_string=Audit&amp;VAR:KEY=LUPQTETOXU&amp;VAR:QUERY=UkdGX1BBWV9BQ0NUKEFOTiwzOTgxMywsLCxVU0QsLE5PQVVESVQp&amp;WINDOW=FIRST_POPUP&amp;HEIGHT=450&amp;WI","DTH=450&amp;START_MAXIMIZED=FALSE&amp;VAR:CALENDAR=US&amp;VAR:SYMBOL=SHW&amp;VAR:INDEX=0"}</definedName>
    <definedName function="false" hidden="false" localSheetId="17" name="_88__FDSAUDITLINK__" vbProcedure="false">{"fdsup://directions/FAT Viewer?action=UPDATE&amp;creator=factset&amp;DYN_ARGS=TRUE&amp;DOC_NAME=FAT:FQL_AUDITING_CLIENT_TEMPLATE.FAT&amp;display_string=Audit&amp;VAR:KEY=BCLEJEHEPC&amp;VAR:QUERY=UkdGX1BBWV9BQ0NUKEFOTiwzOTQ0NywsLCxVU0QsLE5PQVVESVQp&amp;WINDOW=FIRST_POPUP&amp;HEIGHT=450&amp;WI","DTH=450&amp;START_MAXIMIZED=FALSE&amp;VAR:CALENDAR=US&amp;VAR:SYMBOL=SHW&amp;VAR:INDEX=0"}</definedName>
    <definedName function="false" hidden="false" localSheetId="17" name="_89__FDSAUDITLINK__" vbProcedure="false">{"fdsup://directions/FAT Viewer?action=UPDATE&amp;creator=factset&amp;DYN_ARGS=TRUE&amp;DOC_NAME=FAT:FQL_AUDITING_CLIENT_TEMPLATE.FAT&amp;display_string=Audit&amp;VAR:KEY=PAHMZUDKZM&amp;VAR:QUERY=UkdGX1BBWV9BQ0NUKEFOTiwzOTA4MiwsLCxVU0QsLE5PQVVESVQp&amp;WINDOW=FIRST_POPUP&amp;HEIGHT=450&amp;WI","DTH=450&amp;START_MAXIMIZED=FALSE&amp;VAR:CALENDAR=US&amp;VAR:SYMBOL=SHW&amp;VAR:INDEX=0"}</definedName>
    <definedName function="false" hidden="false" localSheetId="17" name="_8__FDSAUDITLINK__" vbProcedure="false">{"fdsup://directions/FAT Viewer?action=UPDATE&amp;creator=factset&amp;DYN_ARGS=TRUE&amp;DOC_NAME=FAT:FQL_AUDITING_CLIENT_TEMPLATE.FAT&amp;display_string=Audit&amp;VAR:KEY=PKNGVKTYRM&amp;VAR:QUERY=UkdGX1BBWV9BQ0NUKEFOTiwzODM1MiwsLCxVU0QsLE5PQVVESVQp&amp;WINDOW=FIRST_POPUP&amp;HEIGHT=450&amp;WI","DTH=450&amp;START_MAXIMIZED=FALSE&amp;VAR:CALENDAR=US&amp;VAR:SYMBOL=PPG&amp;VAR:INDEX=0"}</definedName>
    <definedName function="false" hidden="false" localSheetId="17" name="_90__FDSAUDITLINK__" vbProcedure="false">{"fdsup://directions/FAT Viewer?action=UPDATE&amp;creator=factset&amp;DYN_ARGS=TRUE&amp;DOC_NAME=FAT:FQL_AUDITING_CLIENT_TEMPLATE.FAT&amp;display_string=Audit&amp;VAR:KEY=LYNAFQJALS&amp;VAR:QUERY=UkdGX1BBWV9BQ0NUKEFOTiwzODcxNywsLCxVU0QsLE5PQVVESVQp&amp;WINDOW=FIRST_POPUP&amp;HEIGHT=450&amp;WI","DTH=450&amp;START_MAXIMIZED=FALSE&amp;VAR:CALENDAR=US&amp;VAR:SYMBOL=SHW&amp;VAR:INDEX=0"}</definedName>
    <definedName function="false" hidden="false" localSheetId="17" name="_91__FDSAUDITLINK__" vbProcedure="false">{"fdsup://directions/FAT Viewer?action=UPDATE&amp;creator=factset&amp;DYN_ARGS=TRUE&amp;DOC_NAME=FAT:FQL_AUDITING_CLIENT_TEMPLATE.FAT&amp;display_string=Audit&amp;VAR:KEY=ZUDYPSHGJI&amp;VAR:QUERY=UkdGX1BBWV9BQ0NUKEFOTiwzODM1MiwsLCxVU0QsLE5PQVVESVQp&amp;WINDOW=FIRST_POPUP&amp;HEIGHT=450&amp;WI","DTH=450&amp;START_MAXIMIZED=FALSE&amp;VAR:CALENDAR=US&amp;VAR:SYMBOL=SHW&amp;VAR:INDEX=0"}</definedName>
    <definedName function="false" hidden="false" localSheetId="17" name="_92__FDSAUDITLINK__" vbProcedure="false">{"fdsup://directions/FAT Viewer?action=UPDATE&amp;creator=factset&amp;DYN_ARGS=TRUE&amp;DOC_NAME=FAT:FQL_AUDITING_CLIENT_TEMPLATE.FAT&amp;display_string=Audit&amp;VAR:KEY=XWVWXCLEPS&amp;VAR:QUERY=UkdGX1BBWV9BQ0NUKEFOTiwzNzk4NiwsLCxVU0QsLE5PQVVESVQp&amp;WINDOW=FIRST_POPUP&amp;HEIGHT=450&amp;WI","DTH=450&amp;START_MAXIMIZED=FALSE&amp;VAR:CALENDAR=US&amp;VAR:SYMBOL=SHW&amp;VAR:INDEX=0"}</definedName>
    <definedName function="false" hidden="false" localSheetId="17" name="_94__FDSAUDITLINK__" vbProcedure="false">{"fdsup://directions/FAT Viewer?action=UPDATE&amp;creator=factset&amp;DYN_ARGS=TRUE&amp;DOC_NAME=FAT:FQL_AUDITING_CLIENT_TEMPLATE.FAT&amp;display_string=Audit&amp;VAR:KEY=NWPINQVIFE&amp;VAR:QUERY=UkdGX1BBWV9BQ0NUKEFOTiw0MDE3OCwsLCxVU0QsLE5PQVVESVQp&amp;WINDOW=FIRST_POPUP&amp;HEIGHT=450&amp;WI","DTH=450&amp;START_MAXIMIZED=FALSE&amp;VAR:CALENDAR=US&amp;VAR:SYMBOL=PPG&amp;VAR:INDEX=0"}</definedName>
    <definedName function="false" hidden="false" localSheetId="17" name="_95__FDSAUDITLINK__" vbProcedure="false">{"fdsup://directions/FAT Viewer?action=UPDATE&amp;creator=factset&amp;DYN_ARGS=TRUE&amp;DOC_NAME=FAT:FQL_AUDITING_CLIENT_TEMPLATE.FAT&amp;display_string=Audit&amp;VAR:KEY=BQXCPUJUXS&amp;VAR:QUERY=UkdGX1BBWV9BQ0NUKEFOTiwzOTgxMywsLCxVU0QsLE5PQVVESVQp&amp;WINDOW=FIRST_POPUP&amp;HEIGHT=450&amp;WI","DTH=450&amp;START_MAXIMIZED=FALSE&amp;VAR:CALENDAR=US&amp;VAR:SYMBOL=PPG&amp;VAR:INDEX=0"}</definedName>
    <definedName function="false" hidden="false" localSheetId="17" name="_96__FDSAUDITLINK__" vbProcedure="false">{"fdsup://directions/FAT Viewer?action=UPDATE&amp;creator=factset&amp;DYN_ARGS=TRUE&amp;DOC_NAME=FAT:FQL_AUDITING_CLIENT_TEMPLATE.FAT&amp;display_string=Audit&amp;VAR:KEY=BKXKVYXUTE&amp;VAR:QUERY=UkdGX1BBWV9BQ0NUKEFOTiwzOTQ0NywsLCxVU0QsLE5PQVVESVQp&amp;WINDOW=FIRST_POPUP&amp;HEIGHT=450&amp;WI","DTH=450&amp;START_MAXIMIZED=FALSE&amp;VAR:CALENDAR=US&amp;VAR:SYMBOL=PPG&amp;VAR:INDEX=0"}</definedName>
    <definedName function="false" hidden="false" localSheetId="17" name="_97__FDSAUDITLINK__" vbProcedure="false">{"fdsup://directions/FAT Viewer?action=UPDATE&amp;creator=factset&amp;DYN_ARGS=TRUE&amp;DOC_NAME=FAT:FQL_AUDITING_CLIENT_TEMPLATE.FAT&amp;display_string=Audit&amp;VAR:KEY=RYPMDEDURO&amp;VAR:QUERY=UkdGX1BBWV9BQ0NUKEFOTiwzOTA4MiwsLCxVU0QsLE5PQVVESVQp&amp;WINDOW=FIRST_POPUP&amp;HEIGHT=450&amp;WI","DTH=450&amp;START_MAXIMIZED=FALSE&amp;VAR:CALENDAR=US&amp;VAR:SYMBOL=PPG&amp;VAR:INDEX=0"}</definedName>
    <definedName function="false" hidden="false" localSheetId="17" name="_98__FDSAUDITLINK__" vbProcedure="false">{"fdsup://directions/FAT Viewer?action=UPDATE&amp;creator=factset&amp;DYN_ARGS=TRUE&amp;DOC_NAME=FAT:FQL_AUDITING_CLIENT_TEMPLATE.FAT&amp;display_string=Audit&amp;VAR:KEY=RCNINUVWBQ&amp;VAR:QUERY=UkdGX1BBWV9BQ0NUKEFOTiwzODcxNywsLCxVU0QsLE5PQVVESVQp&amp;WINDOW=FIRST_POPUP&amp;HEIGHT=450&amp;WI","DTH=450&amp;START_MAXIMIZED=FALSE&amp;VAR:CALENDAR=US&amp;VAR:SYMBOL=PPG&amp;VAR:INDEX=0"}</definedName>
    <definedName function="false" hidden="false" localSheetId="17" name="_99__FDSAUDITLINK__" vbProcedure="false">{"fdsup://directions/FAT Viewer?action=UPDATE&amp;creator=factset&amp;DYN_ARGS=TRUE&amp;DOC_NAME=FAT:FQL_AUDITING_CLIENT_TEMPLATE.FAT&amp;display_string=Audit&amp;VAR:KEY=JOFGPCXAJK&amp;VAR:QUERY=UkdGX1BBWV9BQ0NUKEFOTiwzODM1MiwsLCxVU0QsLE5PQVVESVQp&amp;WINDOW=FIRST_POPUP&amp;HEIGHT=450&amp;WI","DTH=450&amp;START_MAXIMIZED=FALSE&amp;VAR:CALENDAR=US&amp;VAR:SYMBOL=PPG&amp;VAR:INDEX=0"}</definedName>
    <definedName function="false" hidden="false" localSheetId="17" name="_9__FDSAUDITLINK__" vbProcedure="false">{"fdsup://directions/FAT Viewer?action=UPDATE&amp;creator=factset&amp;DYN_ARGS=TRUE&amp;DOC_NAME=FAT:FQL_AUDITING_CLIENT_TEMPLATE.FAT&amp;display_string=Audit&amp;VAR:KEY=RKZIPIBEDQ&amp;VAR:QUERY=UkdGX1BBWV9BQ0NUKEFOTiwzNzk4NiwsLCxVU0QsLE5PQVVESVQp&amp;WINDOW=FIRST_POPUP&amp;HEIGHT=450&amp;WI","DTH=450&amp;START_MAXIMIZED=FALSE&amp;VAR:CALENDAR=US&amp;VAR:SYMBOL=PPG&amp;VAR:INDEX=0"}</definedName>
    <definedName function="false" hidden="false" localSheetId="17" name="_AT1" vbProcedure="false">{#N/A,#N/A,FALSE,"인원";#N/A,#N/A,FALSE,"비용2";#N/A,#N/A,FALSE,"비용1";#N/A,#N/A,FALSE,"비용";#N/A,#N/A,FALSE,"보증2";#N/A,#N/A,FALSE,"보증1";#N/A,#N/A,FALSE,"보증";#N/A,#N/A,FALSE,"손익1";#N/A,#N/A,FALSE,"손익";#N/A,#N/A,FALSE,"부서별매출";#N/A,#N/A,FALSE,"매출"}</definedName>
    <definedName function="false" hidden="false" localSheetId="17" name="_AT2" vbProcedure="false">{#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function="false" hidden="false" localSheetId="17" name="_AT3" vbProcedure="false">{#N/A,#N/A,FALSE,"인원";#N/A,#N/A,FALSE,"비용2";#N/A,#N/A,FALSE,"비용1";#N/A,#N/A,FALSE,"비용";#N/A,#N/A,FALSE,"보증2";#N/A,#N/A,FALSE,"보증1";#N/A,#N/A,FALSE,"보증";#N/A,#N/A,FALSE,"손익1";#N/A,#N/A,FALSE,"손익";#N/A,#N/A,FALSE,"부서별매출";#N/A,#N/A,FALSE,"매출"}</definedName>
    <definedName function="false" hidden="false" localSheetId="17" name="_bdm.0165FB90906F42109A04921798B67CA0.edm" vbProcedure="false">#REF!</definedName>
    <definedName function="false" hidden="false" localSheetId="17" name="_bdm.017C0817E22E4F7CB8E84918D27D5F74.edm" vbProcedure="false">#REF!</definedName>
    <definedName function="false" hidden="false" localSheetId="17" name="_bdm.02ADE3CDCE314D2592735E9C2F9A7815.edm" vbProcedure="false">#REF!</definedName>
    <definedName function="false" hidden="false" localSheetId="17" name="_bdm.033359638B4D4CED9EB282F3D9A1C186.edm" vbProcedure="false">#REF!</definedName>
    <definedName function="false" hidden="false" localSheetId="17" name="_bdm.07342A5AA551483799C2E9CC3A118D4D.edm" vbProcedure="false">#REF!</definedName>
    <definedName function="false" hidden="false" localSheetId="17" name="_bdm.083C28BB860E4FE6804F2D5E374F2591.edm" vbProcedure="false">#REF!</definedName>
    <definedName function="false" hidden="false" localSheetId="17" name="_bdm.0883284724384904B7F19313D5A776E9.edm" vbProcedure="false">#REF!</definedName>
    <definedName function="false" hidden="false" localSheetId="17" name="_bdm.09201ECAFFC440218A10DCE232BABA90.edm" vbProcedure="false">#REF!</definedName>
    <definedName function="false" hidden="false" localSheetId="17" name="_bdm.09D7F997AD654D87906C0EB2D6424645.edm" vbProcedure="false">#REF!</definedName>
    <definedName function="false" hidden="false" localSheetId="17" name="_bdm.0A40DF5C9BE542C2A4B9D199F7E2B29A.edm" vbProcedure="false">#REF!</definedName>
    <definedName function="false" hidden="false" localSheetId="17" name="_bdm.0C9EB018F3364D11AF9308E14859DE4B.edm" vbProcedure="false">#REF!</definedName>
    <definedName function="false" hidden="false" localSheetId="17" name="_bdm.0F87876A1FF04589998EBE7EA21D1E3F.edm" vbProcedure="false">#REF!</definedName>
    <definedName function="false" hidden="false" localSheetId="17" name="_bdm.0FEA150813EA4DAA95DFEB13E2FF8355.edm" vbProcedure="false">#REF!</definedName>
    <definedName function="false" hidden="false" localSheetId="17" name="_bdm.10F40E290C45441EBE7E278A6AF378F4.edm" vbProcedure="false">#REF!</definedName>
    <definedName function="false" hidden="false" localSheetId="17" name="_bdm.124E0E9F768F4816AD73695EAD7C4320.edm" vbProcedure="false">#REF!</definedName>
    <definedName function="false" hidden="false" localSheetId="17" name="_bdm.12707AB0A23846718DB5CAF98DED75C6.edm" vbProcedure="false">#REF!</definedName>
    <definedName function="false" hidden="false" localSheetId="17" name="_bdm.136B17F4453140DFA7F936C2EBB0EE35.edm" vbProcedure="false">#REF!</definedName>
    <definedName function="false" hidden="false" localSheetId="17" name="_bdm.1702029459124B10B81DDF4E515A41D3.edm" vbProcedure="false">#REF!</definedName>
    <definedName function="false" hidden="false" localSheetId="17" name="_bdm.17AC3CF886564C9E9088B392E794AD60.edm" vbProcedure="false">#REF!</definedName>
    <definedName function="false" hidden="false" localSheetId="17" name="_bdm.1A6AEA60B2424BA79999D208B7C454CE.edm" vbProcedure="false">#REF!</definedName>
    <definedName function="false" hidden="false" localSheetId="17" name="_bdm.1B1431A1C5EF4B8E9B1118C58BF089F8.edm" vbProcedure="false">#REF!</definedName>
    <definedName function="false" hidden="false" localSheetId="17" name="_bdm.1BBCD93402C047AF9FC369251B5D2F70.edm" vbProcedure="false">#REF!</definedName>
    <definedName function="false" hidden="false" localSheetId="17" name="_bdm.1BE01AC961AE41F0B6EC11627289DC3A.edm" vbProcedure="false">#REF!</definedName>
    <definedName function="false" hidden="false" localSheetId="17" name="_bdm.1CF49CFB206E4D1C9B4EAEA81D0B9FA0.edm" vbProcedure="false">#REF!</definedName>
    <definedName function="false" hidden="false" localSheetId="17" name="_bdm.1FA0FA4140E4445487A9EAC8420B6402.edm" vbProcedure="false">#REF!</definedName>
    <definedName function="false" hidden="false" localSheetId="17" name="_bdm.20288AD36CA040FE8734E45E2C259315.edm" vbProcedure="false">#REF!</definedName>
    <definedName function="false" hidden="false" localSheetId="17" name="_bdm.220FC830877347B8B28369151F05A48D.edm" vbProcedure="false">#REF!</definedName>
    <definedName function="false" hidden="false" localSheetId="17" name="_bdm.2300931616FE4E04AF42B791592C152A.edm" vbProcedure="false">#REF!</definedName>
    <definedName function="false" hidden="false" localSheetId="17" name="_bdm.236A3F2135A144B5B8D4EFD77D5DAC7A.edm" vbProcedure="false">#REF!</definedName>
    <definedName function="false" hidden="false" localSheetId="17" name="_bdm.26404489E04F4625B0F407FE1DC4FBE9.edm" vbProcedure="false">#REF!</definedName>
    <definedName function="false" hidden="false" localSheetId="17" name="_bdm.27B387330FE14779821740672B37A09A.edm" vbProcedure="false">#REF!</definedName>
    <definedName function="false" hidden="false" localSheetId="17" name="_bdm.2813E2B52E4F4C11BEAF6B7C9FA4BD5E.edm" vbProcedure="false">#REF!</definedName>
    <definedName function="false" hidden="false" localSheetId="17" name="_bdm.296546204F5B4E94A1E17E6929CDB768.edm" vbProcedure="false">#REF!</definedName>
    <definedName function="false" hidden="false" localSheetId="17" name="_bdm.2C822670D9ED4AB48CD62780D304BA47.edm" vbProcedure="false">#REF!</definedName>
    <definedName function="false" hidden="false" localSheetId="17" name="_bdm.2E91513CEB174D49AC59702AA719B291.edm" vbProcedure="false">#REF!</definedName>
    <definedName function="false" hidden="false" localSheetId="17" name="_bdm.2F1E09B7475B43F5BD0B0C49C0C1C5DC.edm" vbProcedure="false">#REF!</definedName>
    <definedName function="false" hidden="false" localSheetId="17" name="_bdm.2F232B0BB817463F8772AD3CAA835F1F.edm" vbProcedure="false">#REF!</definedName>
    <definedName function="false" hidden="false" localSheetId="17" name="_bdm.36C29AC5A5E1492A8FDE2B7449676A87.edm" vbProcedure="false">#REF!</definedName>
    <definedName function="false" hidden="false" localSheetId="17" name="_bdm.3AFEA8EFBF2E47B0B5056C39606787ED.edm" vbProcedure="false">#REF!</definedName>
    <definedName function="false" hidden="false" localSheetId="17" name="_bdm.3B1A490105BC445B8EDD1702BCDF7CD1.edm" vbProcedure="false">#REF!</definedName>
    <definedName function="false" hidden="false" localSheetId="17" name="_bdm.3C0030110DD1474785C5D0292D40C6D1.edm" vbProcedure="false">#REF!</definedName>
    <definedName function="false" hidden="false" localSheetId="17" name="_bdm.3D9E561B26B94422AFF3AADFC0252F3D.edm" vbProcedure="false">#REF!</definedName>
    <definedName function="false" hidden="false" localSheetId="17" name="_bdm.3E638A3247854C82990378CD074C1765.edm" vbProcedure="false">#REF!</definedName>
    <definedName function="false" hidden="false" localSheetId="17" name="_bdm.3EEF543A374D4781A9B9BC3ED464A642.edm" vbProcedure="false">#REF!</definedName>
    <definedName function="false" hidden="false" localSheetId="17" name="_bdm.3FB51DAED66B43BDB77B9391A83F69BA.edm" vbProcedure="false">#REF!</definedName>
    <definedName function="false" hidden="false" localSheetId="17" name="_bdm.4382EFBFD1DB4C8FB857EB5713CF26A0.edm" vbProcedure="false">#REF!</definedName>
    <definedName function="false" hidden="false" localSheetId="17" name="_bdm.479646513F9140B5B3402BB48D3999DA.edm" vbProcedure="false">#REF!</definedName>
    <definedName function="false" hidden="false" localSheetId="17" name="_bdm.4A46AD460C3A422F8D49683EACDC24A3.edm" vbProcedure="false">#REF!</definedName>
    <definedName function="false" hidden="false" localSheetId="17" name="_bdm.4ADB554C327842AB83F1C7F2E974DACF.edm" vbProcedure="false">#REF!</definedName>
    <definedName function="false" hidden="false" localSheetId="17" name="_bdm.4D6D41F1CC264ECAB296ED9E7352A779.edm" vbProcedure="false">#REF!</definedName>
    <definedName function="false" hidden="false" localSheetId="17" name="_bdm.4FB875571B3D41FA994297C87DF90F00.edm" vbProcedure="false">#REF!</definedName>
    <definedName function="false" hidden="false" localSheetId="17" name="_bdm.50B72F0617B94303BE2755D001790DF2.edm" vbProcedure="false">#REF!</definedName>
    <definedName function="false" hidden="false" localSheetId="17" name="_bdm.51AC87B4EBB244DD93E614115A889FD6.edm" vbProcedure="false">#REF!</definedName>
    <definedName function="false" hidden="false" localSheetId="17" name="_bdm.548653D7D39E4B8183EAB977974A5CA1.edm" vbProcedure="false">#REF!</definedName>
    <definedName function="false" hidden="false" localSheetId="17" name="_bdm.54D0838C5EEC490CAFCE71CA135C0399.edm" vbProcedure="false">#REF!</definedName>
    <definedName function="false" hidden="false" localSheetId="17" name="_bdm.560F132BC2824D39A4979B4EE4AE7B8A.edm" vbProcedure="false">#REF!</definedName>
    <definedName function="false" hidden="false" localSheetId="17" name="_bdm.57790B718071487FA161F1B055559972.edm" vbProcedure="false">#REF!</definedName>
    <definedName function="false" hidden="false" localSheetId="17" name="_bdm.58AF1A5451774783B4E64DEE653EF3A2.edm" vbProcedure="false">#REF!</definedName>
    <definedName function="false" hidden="false" localSheetId="17" name="_bdm.5964BD1C2E4343588A624628B2A9B287.edm" vbProcedure="false">#REF!</definedName>
    <definedName function="false" hidden="false" localSheetId="17" name="_bdm.5D044BE695CE4783AE415F04B657E460.edm" vbProcedure="false">#REF!</definedName>
    <definedName function="false" hidden="false" localSheetId="17" name="_bdm.5E0B6D0EC74542F29FE9A7152CC716FE.edm" vbProcedure="false">#REF!</definedName>
    <definedName function="false" hidden="false" localSheetId="17" name="_bdm.60174ECD59D44FB7BDE4A02D297F3D2D.edm" vbProcedure="false">#REF!</definedName>
    <definedName function="false" hidden="false" localSheetId="17" name="_bdm.60521407A19E469B8FC9634D10B6DA58.edm" vbProcedure="false">#REF!</definedName>
    <definedName function="false" hidden="false" localSheetId="17" name="_bdm.605BCF3F8BA7415291BFCF008A0523C4.edm" vbProcedure="false">#REF!</definedName>
    <definedName function="false" hidden="false" localSheetId="17" name="_bdm.6118947D2B824B269B7F54097EB27A32.edm" vbProcedure="false">#REF!</definedName>
    <definedName function="false" hidden="false" localSheetId="17" name="_bdm.623F1F062FF64881A0453781FB8CAC6F.edm" vbProcedure="false">#REF!</definedName>
    <definedName function="false" hidden="false" localSheetId="17" name="_bdm.625A53514A76446095E8E28C24BF7AD4.edm" vbProcedure="false">#REF!</definedName>
    <definedName function="false" hidden="false" localSheetId="17" name="_bdm.63FCDBF9C99E4C29A9726B913C494AA1.edm" vbProcedure="false">#REF!</definedName>
    <definedName function="false" hidden="false" localSheetId="17" name="_bdm.663C710F1D174B459C51D7924939C8F7.edm" vbProcedure="false">#REF!</definedName>
    <definedName function="false" hidden="false" localSheetId="17" name="_bdm.66583FBEA15E4D7BB6A9994953FAFB5C.edm" vbProcedure="false">#REF!</definedName>
    <definedName function="false" hidden="false" localSheetId="17" name="_bdm.66B71853029645AD8E4F424E980DF9D4.edm" vbProcedure="false">#REF!</definedName>
    <definedName function="false" hidden="false" localSheetId="17" name="_bdm.66C78A74E42D4C68887F763AD8CDD0B2.edm" vbProcedure="false">#REF!</definedName>
    <definedName function="false" hidden="false" localSheetId="17" name="_bdm.6823026BF3BC4C318132320F19C2E4D3.edm" vbProcedure="false">#REF!</definedName>
    <definedName function="false" hidden="false" localSheetId="17" name="_bdm.68B7CE7CA5134E1BB12AF74DC68F388D.edm" vbProcedure="false">#REF!</definedName>
    <definedName function="false" hidden="false" localSheetId="17" name="_bdm.69337A0D99C244E2AA98AB57989CAD35.edm" vbProcedure="false">#REF!</definedName>
    <definedName function="false" hidden="false" localSheetId="17" name="_bdm.6EC4025691C747E9928B151AFA5B4AEB.edm" vbProcedure="false">#REF!</definedName>
    <definedName function="false" hidden="false" localSheetId="17" name="_bdm.6ED728EFA1374C9292B859D406C8A285.edm" vbProcedure="false">#REF!</definedName>
    <definedName function="false" hidden="false" localSheetId="17" name="_bdm.6FAE038911E143B7986D643B9B6AAD5A.edm" vbProcedure="false">#REF!</definedName>
    <definedName function="false" hidden="false" localSheetId="17" name="_bdm.6FCBEAD6A27E422DB514701F2A428026.edm" vbProcedure="false">#REF!</definedName>
    <definedName function="false" hidden="false" localSheetId="17" name="_bdm.71D551E00A2145699466D638311BC661.edm" vbProcedure="false">#REF!</definedName>
    <definedName function="false" hidden="false" localSheetId="17" name="_bdm.727C9A10A4494FA08ADD786420850C59.edm" vbProcedure="false">#REF!</definedName>
    <definedName function="false" hidden="false" localSheetId="17" name="_bdm.72A2900A9ABB4C7398349887F66AB0CB.edm" vbProcedure="false">#REF!</definedName>
    <definedName function="false" hidden="false" localSheetId="17" name="_bdm.747465F3BB2D4E8FBE3F3B156C8C118A.edm" vbProcedure="false">#REF!</definedName>
    <definedName function="false" hidden="false" localSheetId="17" name="_bdm.7815020D2DA1443CBA97C2A7E9D7BDC5.edm" vbProcedure="false">#REF!</definedName>
    <definedName function="false" hidden="false" localSheetId="17" name="_bdm.782DFAF2305B4DE0A25D482F02BB639A.edm" vbProcedure="false">#REF!</definedName>
    <definedName function="false" hidden="false" localSheetId="17" name="_bdm.78D205DB6BED4513B2A1B613FECE476A.edm" vbProcedure="false">#REF!</definedName>
    <definedName function="false" hidden="false" localSheetId="17" name="_bdm.78EFE8DBC07A49D8ABDE8A9C8845416C.edm" vbProcedure="false">#REF!</definedName>
    <definedName function="false" hidden="false" localSheetId="17" name="_bdm.7ABFDCF4C33B4C799F7FB64927D54B3D.edm" vbProcedure="false">#REF!</definedName>
    <definedName function="false" hidden="false" localSheetId="17" name="_bdm.7B3D27273A014160BBB26AA6AF24479C.edm" vbProcedure="false">#REF!</definedName>
    <definedName function="false" hidden="false" localSheetId="17" name="_bdm.7B7009FB3E404FBF9D1E62B3DC0DBA44.edm" vbProcedure="false">#REF!</definedName>
    <definedName function="false" hidden="false" localSheetId="17" name="_bdm.7EAAD176DB32478D8001FA384DDF6089.edm" vbProcedure="false">#REF!</definedName>
    <definedName function="false" hidden="false" localSheetId="17" name="_bdm.81295DEB01304E3381403CC3D08C3CC9.edm" vbProcedure="false">#REF!</definedName>
    <definedName function="false" hidden="false" localSheetId="17" name="_bdm.826E6D0B7C714F47B8287F4DC6B9DEA2.edm" vbProcedure="false">#REF!</definedName>
    <definedName function="false" hidden="false" localSheetId="17" name="_bdm.8454368EC55048E3A9C19102581F1A0D.edm" vbProcedure="false">#REF!</definedName>
    <definedName function="false" hidden="false" localSheetId="17" name="_bdm.848B5534B67047B7903AF921FC91E2FB.edm" vbProcedure="false">#REF!</definedName>
    <definedName function="false" hidden="false" localSheetId="17" name="_bdm.856E8DCCE61B45C990CB8E50C9F7782E.edm" vbProcedure="false">#REF!</definedName>
    <definedName function="false" hidden="false" localSheetId="17" name="_bdm.890E23916E594940A5E9B2693F253AF6.edm" vbProcedure="false">#REF!</definedName>
    <definedName function="false" hidden="false" localSheetId="17" name="_bdm.8CC092A131FF4A998B0A7BB932AE8DE7.edm" vbProcedure="false">#REF!</definedName>
    <definedName function="false" hidden="false" localSheetId="17" name="_bdm.8CE71E73C2C445BA98F5FC7C2BF356BC.edm" vbProcedure="false">#REF!</definedName>
    <definedName function="false" hidden="false" localSheetId="17" name="_bdm.8D2F463188324CBABE0F3582A44E5462.edm" vbProcedure="false">#REF!</definedName>
    <definedName function="false" hidden="false" localSheetId="17" name="_bdm.8EB7772461A74F259C2B626E032A0DF0.edm" vbProcedure="false">#REF!</definedName>
    <definedName function="false" hidden="false" localSheetId="17" name="_bdm.8F9E3FF3458F40D68D9141515A16B77C.edm" vbProcedure="false">#REF!</definedName>
    <definedName function="false" hidden="false" localSheetId="17" name="_bdm.8FE47A64882047C0AE74453FC5A6A8B9.edm" vbProcedure="false">#REF!</definedName>
    <definedName function="false" hidden="false" localSheetId="17" name="_bdm.910B61E30FAE4004BD8E04D110AFE9D8.edm" vbProcedure="false">#REF!</definedName>
    <definedName function="false" hidden="false" localSheetId="17" name="_bdm.92000592724B4E819AD2005059A1ADFB.edm" vbProcedure="false">#REF!</definedName>
    <definedName function="false" hidden="false" localSheetId="17" name="_bdm.921A2E005207433E8217AED039F75F46.edm" vbProcedure="false">#REF!</definedName>
    <definedName function="false" hidden="false" localSheetId="17" name="_bdm.93AAF55C241A49C38E016C08C1BDCC11.edm" vbProcedure="false">#REF!</definedName>
    <definedName function="false" hidden="false" localSheetId="17" name="_bdm.9436C8046A7E4AA28C4C20C6750D754C.edm" vbProcedure="false">#REF!</definedName>
    <definedName function="false" hidden="false" localSheetId="17" name="_bdm.9637129E579C4AC4BF5B605351A3CAE9.edm" vbProcedure="false">#REF!</definedName>
    <definedName function="false" hidden="false" localSheetId="17" name="_bdm.973F50BD0AA846EBB3E55B9DAA719A7C.edm" vbProcedure="false">#REF!</definedName>
    <definedName function="false" hidden="false" localSheetId="17" name="_bdm.980C3B02F01B4F738453307D4E965706.edm" vbProcedure="false">#REF!</definedName>
    <definedName function="false" hidden="false" localSheetId="17" name="_bdm.9A3E2BB3E48C435892405D8CA5A76E5D.edm" vbProcedure="false">#REF!</definedName>
    <definedName function="false" hidden="false" localSheetId="17" name="_bdm.9AFE7346AADC4270A40EAC31FEB48807.edm" vbProcedure="false">#REF!</definedName>
    <definedName function="false" hidden="false" localSheetId="17" name="_bdm.9D4396122FD147F7B9733DB791845D14.edm" vbProcedure="false">#REF!</definedName>
    <definedName function="false" hidden="false" localSheetId="17" name="_bdm.9F31E544CCFE4F9083ED9BF6B7349286.edm" vbProcedure="false">#REF!</definedName>
    <definedName function="false" hidden="false" localSheetId="17" name="_bdm.A3BE89A2A4934D36953EEB20A5A3682F.edm" vbProcedure="false">#REF!</definedName>
    <definedName function="false" hidden="false" localSheetId="17" name="_bdm.A719F51BA2784785970DD18BA72156B1.edm" vbProcedure="false">#REF!</definedName>
    <definedName function="false" hidden="false" localSheetId="17" name="_bdm.A831676AE53D426B9AF7208BF5353DA5.edm" vbProcedure="false">#REF!</definedName>
    <definedName function="false" hidden="false" localSheetId="17" name="_bdm.A906EA84DE1E44F9B419E26743B57799.edm" vbProcedure="false">#REF!</definedName>
    <definedName function="false" hidden="false" localSheetId="17" name="_bdm.AB1DFB1E96C14FF798B8347C07D75E37.edm" vbProcedure="false">#REF!</definedName>
    <definedName function="false" hidden="false" localSheetId="17" name="_bdm.AB85FF2D87764148B1F86FDC1AB79B1D.edm" vbProcedure="false">#REF!</definedName>
    <definedName function="false" hidden="false" localSheetId="17" name="_bdm.ABA11E1285624EC89C677E5F99344ACB.edm" vbProcedure="false">#REF!</definedName>
    <definedName function="false" hidden="false" localSheetId="17" name="_bdm.ADF3B54753C24D448F1CA29BE680446D.edm" vbProcedure="false">#REF!</definedName>
    <definedName function="false" hidden="false" localSheetId="17" name="_bdm.AF68503E098C4CA1BBA6F6C5FC02C2A6.edm" vbProcedure="false">#REF!</definedName>
    <definedName function="false" hidden="false" localSheetId="17" name="_bdm.AFB29F91DB8049A3971EC8DC4B6799FF.edm" vbProcedure="false">#REF!</definedName>
    <definedName function="false" hidden="false" localSheetId="17" name="_bdm.B3301924E5B942EFBB8E7EFCFBD29E72.edm" vbProcedure="false">#REF!</definedName>
    <definedName function="false" hidden="false" localSheetId="17" name="_bdm.B3429C2AC70B4BAA98AC615F7F95DEF8.edm" vbProcedure="false">#REF!</definedName>
    <definedName function="false" hidden="false" localSheetId="17" name="_bdm.B3C1E4311B4D4424AB5E6195EA3FFDF2.edm" vbProcedure="false">#REF!</definedName>
    <definedName function="false" hidden="false" localSheetId="17" name="_bdm.B42907B6C56A42B4A57E4D1987FA7E7F.edm" vbProcedure="false">#REF!</definedName>
    <definedName function="false" hidden="false" localSheetId="17" name="_bdm.B467FC92D23445ADB9E05B69FF8E5DA5.edm" vbProcedure="false">#REF!</definedName>
    <definedName function="false" hidden="false" localSheetId="17" name="_bdm.B4E15F475C374B76940AD8BDD56ED49C.edm" vbProcedure="false">#REF!</definedName>
    <definedName function="false" hidden="false" localSheetId="17" name="_bdm.B63682C796A043129B006B5D665821E1.edm" vbProcedure="false">#REF!</definedName>
    <definedName function="false" hidden="false" localSheetId="17" name="_bdm.B7E1E10ED1284131A8DEC3AD731D5AD9.edm" vbProcedure="false">#REF!</definedName>
    <definedName function="false" hidden="false" localSheetId="17" name="_bdm.BAAF988CFC2240FA817044C6232C68C8.edm" vbProcedure="false">#REF!</definedName>
    <definedName function="false" hidden="false" localSheetId="17" name="_bdm.BF839049122644F895CCB82E32056D53.edm" vbProcedure="false">#REF!</definedName>
    <definedName function="false" hidden="false" localSheetId="17" name="_bdm.C286320CEE03419A82BF4D322EA42182.edm" vbProcedure="false">#REF!</definedName>
    <definedName function="false" hidden="false" localSheetId="17" name="_bdm.C3A6FE7C8C4D4A99A19A52DA49C9B58A.edm" vbProcedure="false">#REF!</definedName>
    <definedName function="false" hidden="false" localSheetId="17" name="_bdm.C3A9B517E2CF4E19BB3261A0A12AD93E.edm" vbProcedure="false">#REF!</definedName>
    <definedName function="false" hidden="false" localSheetId="17" name="_bdm.C516FC4E29654288AE3EEA96C8B87D14.edm" vbProcedure="false">#REF!</definedName>
    <definedName function="false" hidden="false" localSheetId="17" name="_bdm.C59CE9EF6D1F40ABA3021CF754992816.edm" vbProcedure="false">#REF!</definedName>
    <definedName function="false" hidden="false" localSheetId="17" name="_bdm.C5C3E5DA08834FDDA5215D5713488D9E.edm" vbProcedure="false">#REF!</definedName>
    <definedName function="false" hidden="false" localSheetId="17" name="_bdm.C75E40AFE23F4D7BBD7CFCA372943A99.edm" vbProcedure="false">#REF!</definedName>
    <definedName function="false" hidden="false" localSheetId="17" name="_bdm.CBD7F11493C2409D9FF7A1411F0CCC34.edm" vbProcedure="false">#REF!</definedName>
    <definedName function="false" hidden="false" localSheetId="17" name="_bdm.CC4012F3EC0343DBB9DF06BF0CD5D945.edm" vbProcedure="false">#REF!</definedName>
    <definedName function="false" hidden="false" localSheetId="17" name="_bdm.CC72B623D82C4D929E11E2E4E82C7E99.edm" vbProcedure="false">#REF!</definedName>
    <definedName function="false" hidden="false" localSheetId="17" name="_bdm.CED60E184A60423A8640FF846CE32223.edm" vbProcedure="false">#REF!</definedName>
    <definedName function="false" hidden="false" localSheetId="17" name="_bdm.D11BAFEEB50A4D25BEA38025918B8913.edm" vbProcedure="false">#REF!</definedName>
    <definedName function="false" hidden="false" localSheetId="17" name="_bdm.D23A793ECFC347A8A5B8FCFA0DFCE90C.edm" vbProcedure="false">#REF!</definedName>
    <definedName function="false" hidden="false" localSheetId="17" name="_bdm.D264456D859248248937F7A3ABAE6ABA.edm" vbProcedure="false">#REF!</definedName>
    <definedName function="false" hidden="false" localSheetId="17" name="_bdm.D29F951457454645BF27013DD4EDD6C1.edm" vbProcedure="false">#REF!</definedName>
    <definedName function="false" hidden="false" localSheetId="17" name="_bdm.D2B1E21E553342D99D36525D34DD5824.edm" vbProcedure="false">#REF!</definedName>
    <definedName function="false" hidden="false" localSheetId="17" name="_bdm.D352AE18743E4386A8EA9982365CFDA4.edm" vbProcedure="false">#REF!</definedName>
    <definedName function="false" hidden="false" localSheetId="17" name="_bdm.D3C773142A6E46C5AC7BB76419FBBCA9.edm" vbProcedure="false">#REF!</definedName>
    <definedName function="false" hidden="false" localSheetId="17" name="_bdm.D4B3ECBB3DAC4012AB241ACFA42F1629.edm" vbProcedure="false">#REF!</definedName>
    <definedName function="false" hidden="false" localSheetId="17" name="_bdm.D540AC60BA3C497CA66ABAD0A314CD1A.edm" vbProcedure="false">#REF!</definedName>
    <definedName function="false" hidden="false" localSheetId="17" name="_bdm.D72A6E3F4BEF4A679F2168000B24DFA1.edm" vbProcedure="false">#REF!</definedName>
    <definedName function="false" hidden="false" localSheetId="17" name="_bdm.D89C5402559B418E92F06196A0826F19.edm" vbProcedure="false">#REF!</definedName>
    <definedName function="false" hidden="false" localSheetId="17" name="_bdm.D8DEE564061E47DDB7B715636B4A0B0B.edm" vbProcedure="false">#REF!</definedName>
    <definedName function="false" hidden="false" localSheetId="17" name="_bdm.D92DAF59B4774E23B19F43C349A898B7.edm" vbProcedure="false">#REF!</definedName>
    <definedName function="false" hidden="false" localSheetId="17" name="_bdm.D9DFA37E24A34DC1A00812F1B287BB33.edm" vbProcedure="false">#REF!</definedName>
    <definedName function="false" hidden="false" localSheetId="17" name="_bdm.DA1019DC5B9E47749BB4B9F9ADD45C6D.edm" vbProcedure="false">#REF!</definedName>
    <definedName function="false" hidden="false" localSheetId="17" name="_bdm.DA1E4A9DE9C54328BC68BFAEF65AF13B.edm" vbProcedure="false">#REF!</definedName>
    <definedName function="false" hidden="false" localSheetId="17" name="_bdm.DEDC3DE7F2AA4D06AC3EB2EB894E7B04.edm" vbProcedure="false">#REF!</definedName>
    <definedName function="false" hidden="false" localSheetId="17" name="_bdm.DF153CECFC5244189268AD6B4D0B0FA9.edm" vbProcedure="false">#REF!</definedName>
    <definedName function="false" hidden="false" localSheetId="17" name="_bdm.DF1EC4F069D94D60B8E3D3B194681AB1.edm" vbProcedure="false">#REF!</definedName>
    <definedName function="false" hidden="false" localSheetId="17" name="_bdm.E0620B71E1154F6385447CA966587418.edm" vbProcedure="false">#REF!</definedName>
    <definedName function="false" hidden="false" localSheetId="17" name="_bdm.E1DE8345D2C147529C83873F4165B6CB.edm" vbProcedure="false">#REF!</definedName>
    <definedName function="false" hidden="false" localSheetId="17" name="_bdm.E27BE492EE8046AD90651BFE9D217B10.edm" vbProcedure="false">#REF!</definedName>
    <definedName function="false" hidden="false" localSheetId="17" name="_bdm.E3BE39A3F6074F299F24D77F44C58204.edm" vbProcedure="false">#REF!</definedName>
    <definedName function="false" hidden="false" localSheetId="17" name="_bdm.E546AD3C7FC74D5FA6A42B576679DF58.edm" vbProcedure="false">#REF!</definedName>
    <definedName function="false" hidden="false" localSheetId="17" name="_bdm.E5A0EDD51D414A5ABFFAA705AAE2D2C4.edm" vbProcedure="false">#REF!</definedName>
    <definedName function="false" hidden="false" localSheetId="17" name="_bdm.EDE28213EB7849B180E0B568A100F8C0.edm" vbProcedure="false">#REF!</definedName>
    <definedName function="false" hidden="false" localSheetId="17" name="_bdm.EE2C842DEFF7488AB5A27E72080AD5D2.edm" vbProcedure="false">#REF!</definedName>
    <definedName function="false" hidden="false" localSheetId="17" name="_bdm.EFFC5105C5BE4EB489638D9E15B60AFF.edm" vbProcedure="false">#REF!</definedName>
    <definedName function="false" hidden="false" localSheetId="17" name="_bdm.F012CF9BEAF44E1992E21FBA5231C04C.edm" vbProcedure="false">#REF!</definedName>
    <definedName function="false" hidden="false" localSheetId="17" name="_bdm.F21C51AC16EA4C40A6067498D6AE1056.edm" vbProcedure="false">#REF!</definedName>
    <definedName function="false" hidden="false" localSheetId="17" name="_bdm.F5C52A2C5BB34CDF9B5B44F8ACCEF58F.edm" vbProcedure="false">#REF!</definedName>
    <definedName function="false" hidden="false" localSheetId="17" name="_bdm.F5C538D1B9BE4F3B8849829E7A388448.edm" vbProcedure="false">#REF!</definedName>
    <definedName function="false" hidden="false" localSheetId="17" name="_bdm.FAB4FF56915147DFAA92E8012A416594.edm" vbProcedure="false">#REF!</definedName>
    <definedName function="false" hidden="false" localSheetId="17" name="_bdm.FB7E4D91A21C42248510B9276553C70A.edm" vbProcedure="false">#REF!</definedName>
    <definedName function="false" hidden="false" localSheetId="17" name="_bdm.FDC50C4824964583947D64A7E2046F4F.edm" vbProcedure="false">#REF!</definedName>
    <definedName function="false" hidden="false" localSheetId="17" name="_bdm.FEF80F5F22794E2D98499A7F38EAC245.edm" vbProcedure="false">#REF!</definedName>
    <definedName function="false" hidden="false" localSheetId="17" name="_cf2" vbProcedure="false">{#N/A,#N/A,FALSE,"Variables";#N/A,#N/A,FALSE,"NPV Cashflows NZ$";#N/A,#N/A,FALSE,"Cashflows NZ$"}</definedName>
    <definedName function="false" hidden="false" localSheetId="17" name="_ddd2" vbProcedure="false">{#N/A,#N/A,FALSE,"Cashflow"}</definedName>
    <definedName function="false" hidden="false" localSheetId="17" name="_eee2" vbProcedure="false">{#N/A,#N/A,FALSE,"Cashflow"}</definedName>
    <definedName function="false" hidden="false" localSheetId="17" name="_Fill" vbProcedure="false">#REF!</definedName>
    <definedName function="false" hidden="false" localSheetId="17" name="_Key1" vbProcedure="false">#REF!</definedName>
    <definedName function="false" hidden="false" localSheetId="17" name="_Table1_In1" vbProcedure="false">#REF!</definedName>
    <definedName function="false" hidden="false" localSheetId="17" name="_Table1_Out" vbProcedure="false">#REF!</definedName>
    <definedName function="false" hidden="false" localSheetId="17" name="_Table2_In1" vbProcedure="false">#REF!</definedName>
    <definedName function="false" hidden="false" localSheetId="17" name="_Table2_In2" vbProcedure="false">#REF!</definedName>
    <definedName function="false" hidden="false" localSheetId="17" name="_Table2_Out" vbProcedure="false">#REF!</definedName>
    <definedName function="false" hidden="false" localSheetId="17" name="_Table3_In2" vbProcedure="false">#REF!</definedName>
    <definedName function="false" hidden="false" localSheetId="17" name="_table_out" vbProcedure="false">#REF!</definedName>
    <definedName function="false" hidden="false" localSheetId="17" name="ㄴㄴ" vbProcedure="false">{#N/A,#N/A,FALSE,"인원";#N/A,#N/A,FALSE,"비용2";#N/A,#N/A,FALSE,"비용1";#N/A,#N/A,FALSE,"비용";#N/A,#N/A,FALSE,"보증2";#N/A,#N/A,FALSE,"보증1";#N/A,#N/A,FALSE,"보증";#N/A,#N/A,FALSE,"손익1";#N/A,#N/A,FALSE,"손익";#N/A,#N/A,FALSE,"부서별매출";#N/A,#N/A,FALSE,"매출"}</definedName>
    <definedName function="false" hidden="false" localSheetId="17" name="ㅐㅐㅐ" vbProcedure="false">{#N/A,#N/A,TRUE,"일정"}</definedName>
    <definedName function="false" hidden="false" localSheetId="17" name="ㅓ" vbProcedure="false">{#N/A,#N/A,FALSE,"인원";#N/A,#N/A,FALSE,"비용2";#N/A,#N/A,FALSE,"비용1";#N/A,#N/A,FALSE,"비용";#N/A,#N/A,FALSE,"보증2";#N/A,#N/A,FALSE,"보증1";#N/A,#N/A,FALSE,"보증";#N/A,#N/A,FALSE,"손익1";#N/A,#N/A,FALSE,"손익";#N/A,#N/A,FALSE,"부서별매출";#N/A,#N/A,FALSE,"매출"}</definedName>
    <definedName function="false" hidden="false" localSheetId="17" name="ㅜㅜㅜㅜㅜㅜㅜ" vbProcedure="false">{#N/A,#N/A,FALSE,"자금소요예측기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function="false" hidden="false" localSheetId="17" name="기미" vbProcedure="false">{#N/A,#N/A,FALSE,"인원";#N/A,#N/A,FALSE,"비용2";#N/A,#N/A,FALSE,"비용1";#N/A,#N/A,FALSE,"비용";#N/A,#N/A,FALSE,"보증2";#N/A,#N/A,FALSE,"보증1";#N/A,#N/A,FALSE,"보증";#N/A,#N/A,FALSE,"손익1";#N/A,#N/A,FALSE,"손익";#N/A,#N/A,FALSE,"부서별매출";#N/A,#N/A,FALSE,"매출"}</definedName>
    <definedName function="false" hidden="false" localSheetId="17" name="미승인" vbProcedure="false">{#N/A,#N/A,FALSE,"자금소요예측기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function="false" hidden="false" localSheetId="17" name="사양접수" vbProcedure="false">{#N/A,#N/A,TRUE,"일정"}</definedName>
    <definedName function="false" hidden="false" localSheetId="17" name="사양접수2" vbProcedure="false">{#N/A,#N/A,TRUE,"일정"}</definedName>
    <definedName function="false" hidden="false" localSheetId="17" name="신용" vbProcedure="false">{#N/A,#N/A,FALSE,"인원";#N/A,#N/A,FALSE,"비용2";#N/A,#N/A,FALSE,"비용1";#N/A,#N/A,FALSE,"비용";#N/A,#N/A,FALSE,"보증2";#N/A,#N/A,FALSE,"보증1";#N/A,#N/A,FALSE,"보증";#N/A,#N/A,FALSE,"손익1";#N/A,#N/A,FALSE,"손익";#N/A,#N/A,FALSE,"부서별매출";#N/A,#N/A,FALSE,"매출"}</definedName>
    <definedName function="false" hidden="false" localSheetId="17" name="신용2" vbProcedure="false">{#N/A,#N/A,FALSE,"인원";#N/A,#N/A,FALSE,"비용2";#N/A,#N/A,FALSE,"비용1";#N/A,#N/A,FALSE,"비용";#N/A,#N/A,FALSE,"보증2";#N/A,#N/A,FALSE,"보증1";#N/A,#N/A,FALSE,"보증";#N/A,#N/A,FALSE,"손익1";#N/A,#N/A,FALSE,"손익";#N/A,#N/A,FALSE,"부서별매출";#N/A,#N/A,FALSE,"매출"}</definedName>
    <definedName function="false" hidden="false" localSheetId="17" name="이명철" vbProcedure="false">{#N/A,#N/A,FALSE,"인원";#N/A,#N/A,FALSE,"비용2";#N/A,#N/A,FALSE,"비용1";#N/A,#N/A,FALSE,"비용";#N/A,#N/A,FALSE,"보증2";#N/A,#N/A,FALSE,"보증1";#N/A,#N/A,FALSE,"보증";#N/A,#N/A,FALSE,"손익1";#N/A,#N/A,FALSE,"손익";#N/A,#N/A,FALSE,"부서별매출";#N/A,#N/A,FALSE,"매출"}</definedName>
    <definedName function="false" hidden="false" localSheetId="17" name="정비대수" vbProcedure="false">{#N/A,#N/A,FALSE,"인원";#N/A,#N/A,FALSE,"비용2";#N/A,#N/A,FALSE,"비용1";#N/A,#N/A,FALSE,"비용";#N/A,#N/A,FALSE,"보증2";#N/A,#N/A,FALSE,"보증1";#N/A,#N/A,FALSE,"보증";#N/A,#N/A,FALSE,"손익1";#N/A,#N/A,FALSE,"손익";#N/A,#N/A,FALSE,"부서별매출";#N/A,#N/A,FALSE,"매출"}</definedName>
    <definedName function="false" hidden="false" localSheetId="17" name="판매보증" vbProcedure="false">{#N/A,#N/A,FALSE,"인원";#N/A,#N/A,FALSE,"비용2";#N/A,#N/A,FALSE,"비용1";#N/A,#N/A,FALSE,"비용";#N/A,#N/A,FALSE,"보증2";#N/A,#N/A,FALSE,"보증1";#N/A,#N/A,FALSE,"보증";#N/A,#N/A,FALSE,"손익1";#N/A,#N/A,FALSE,"손익";#N/A,#N/A,FALSE,"부서별매출";#N/A,#N/A,FALSE,"매출"}</definedName>
    <definedName function="false" hidden="false" localSheetId="18" name="aaa" vbProcedure="false">{#N/A,#N/A,FALSE,"자금소요예측기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function="false" hidden="false" localSheetId="18" name="abc" vbProcedure="false">{"key inputs",#N/A,TRUE,"Key Inputs";"key outputs",#N/A,TRUE,"Outputs";"Other inputs",#N/A,TRUE,"Other Inputs";"Revenue",#N/A,TRUE,"Rev"}</definedName>
    <definedName function="false" hidden="false" localSheetId="18" name="ACON" vbProcedure="false">{#N/A,#N/A,TRUE,"일정"}</definedName>
    <definedName function="false" hidden="false" localSheetId="18" name="AS" vbProcedure="false">{#N/A,#N/A,FALSE,"자금소요예측기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function="false" hidden="false" localSheetId="18" name="asa" vbProcedure="false">#REF!</definedName>
    <definedName function="false" hidden="false" localSheetId="18" name="asd" vbProcedure="false">{"key inputs",#N/A,FALSE,"Key Inputs";"key outputs",#N/A,FALSE,"Outputs";"Other inputs",#N/A,FALSE,"Other Inputs";"cashflow",#N/A,FALSE,"Statemnts"}</definedName>
    <definedName function="false" hidden="false" localSheetId="18" name="AT" vbProcedure="false">{#N/A,#N/A,FALSE,"인원";#N/A,#N/A,FALSE,"비용2";#N/A,#N/A,FALSE,"비용1";#N/A,#N/A,FALSE,"비용";#N/A,#N/A,FALSE,"보증2";#N/A,#N/A,FALSE,"보증1";#N/A,#N/A,FALSE,"보증";#N/A,#N/A,FALSE,"손익1";#N/A,#N/A,FALSE,"손익";#N/A,#N/A,FALSE,"부서별매출";#N/A,#N/A,FALSE,"매출"}</definedName>
    <definedName function="false" hidden="false" localSheetId="18" name="b" vbProcedure="false">{#N/A,#N/A,FALSE,"INPUTS";#N/A,#N/A,FALSE,"PROFORMA BSHEET";#N/A,#N/A,FALSE,"COMBINED";#N/A,#N/A,FALSE,"ACQUIROR";#N/A,#N/A,FALSE,"TARGET 1";#N/A,#N/A,FALSE,"TARGET 2";#N/A,#N/A,FALSE,"HIGH YIELD";#N/A,#N/A,FALSE,"OVERFUND"}</definedName>
    <definedName function="false" hidden="false" localSheetId="18" name="BLPH10" vbProcedure="false">#REF!</definedName>
    <definedName function="false" hidden="false" localSheetId="18" name="BLPH11" vbProcedure="false">#REF!</definedName>
    <definedName function="false" hidden="false" localSheetId="18" name="BLPH12" vbProcedure="false">#REF!</definedName>
    <definedName function="false" hidden="false" localSheetId="18" name="BLPH2" vbProcedure="false">#REF!</definedName>
    <definedName function="false" hidden="false" localSheetId="18" name="BLPH3" vbProcedure="false">#REF!</definedName>
    <definedName function="false" hidden="false" localSheetId="18" name="BLPH4" vbProcedure="false">#REF!</definedName>
    <definedName function="false" hidden="false" localSheetId="18" name="BLPH6" vbProcedure="false">#REF!</definedName>
    <definedName function="false" hidden="false" localSheetId="18" name="BLPH7" vbProcedure="false">#REF!</definedName>
    <definedName function="false" hidden="false" localSheetId="18" name="BLPH9" vbProcedure="false">#REF!</definedName>
    <definedName function="false" hidden="false" localSheetId="18" name="CAPA" vbProcedure="false">{#N/A,#N/A,FALSE,"인원";#N/A,#N/A,FALSE,"비용2";#N/A,#N/A,FALSE,"비용1";#N/A,#N/A,FALSE,"비용";#N/A,#N/A,FALSE,"보증2";#N/A,#N/A,FALSE,"보증1";#N/A,#N/A,FALSE,"보증";#N/A,#N/A,FALSE,"손익1";#N/A,#N/A,FALSE,"손익";#N/A,#N/A,FALSE,"부서별매출";#N/A,#N/A,FALSE,"매출"}</definedName>
    <definedName function="false" hidden="false" localSheetId="18" name="d" vbProcedure="false">{"income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function="false" hidden="false" localSheetId="18" name="ddd" vbProcedure="false">{"FCST_byMonth",#N/A,FALSE,"Legal Entity Inc Stmt";"FCST_Report",#N/A,FALSE,"Legal Entity Inc Stmt";"FCST_byMonth",#N/A,FALSE,"Lyon_Corp Inc Stmt";"FCST_byMonth",#N/A,FALSE,"Fabrics Total Inc Stmt";"FCST_Report",#N/A,FALSE,"Fabrics Total Inc Stmt";"FCST_byMonth",#N/A,FALSE,"Architectural";"FCST_Report",#N/A,FALSE,"Architectural";"FCST_byMonth",#N/A,FALSE,"Reinforcement for Composites";"FCST_Report",#N/A,FALSE,"Reinforcement for Composites";"FCST_byMonth",#N/A,FALSE,"Electrical";"FCST_Report",#N/A,FALSE,"Electrical";"FCST_byMonth",#N/A,FALSE,"Ballistics";"FCST_Report",#N/A,FALSE,"Ballistics";"FCST_byMonth",#N/A,FALSE,"Protection";"FCST_Report",#N/A,FALSE,"Protection";"FCST_byMonth",#N/A,FALSE,"General Industrial";"FCST_Report",#N/A,FALSE,"General Industrial";"FCST_byMonth",#N/A,FALSE,"Total Prepreg Inc Stmt";"FCST_Report",#N/A,FALSE,"Total Prepreg Inc Stmt"}</definedName>
    <definedName function="false" hidden="false" localSheetId="18" name="divider" vbProcedure="false">{#N/A,#N/A,FALSE,"A"}</definedName>
    <definedName function="false" hidden="false" localSheetId="18" name="eee" vbProcedure="false">{#N/A,#N/A,FALSE,"Cashflow"}</definedName>
    <definedName function="false" hidden="false" localSheetId="18" name="f" vbProcedure="false">{#N/A,#N/A,FALSE,"ACQ_GRAPHS";#N/A,#N/A,FALSE,"T_1 GRAPHS";#N/A,#N/A,FALSE,"T_2 GRAPHS";#N/A,#N/A,FALSE,"COMB_GRAPHS"}</definedName>
    <definedName function="false" hidden="false" localSheetId="18" name="Falcon" vbProcedure="false">{#N/A,#N/A,FALSE,"A"}</definedName>
    <definedName function="false" hidden="false" localSheetId="18" name="fyujk" vbProcedure="false">{"Has Gets","$10, All Stock, Purchase",FALSE,"Has Gets";"Has Gets","$10, All Stock, Pooling",FALSE,"Has Gets";"Has Gets","$12, All Stock, Purchase",FALSE,"Has Gets";"Has Gets","$12, All Stock, Pooling",FALSE,"Has Gets";"Has Gets","$14, All Stock, Purchase",FALSE,"Has Gets";"Has Gets","$14, All Stock, Pooling",FALSE,"Has Gets"}</definedName>
    <definedName function="false" hidden="false" localSheetId="18" name="g" vbProcedure="false">{"vi1",#N/A,FALSE,"Financial Statements";"vi2",#N/A,FALSE,"Financial Statements";#N/A,#N/A,FALSE,"DCF"}</definedName>
    <definedName function="false" hidden="false" localSheetId="18" name="Globals" vbProcedure="false">{#N/A,#N/A,FALSE,"A"}</definedName>
    <definedName function="false" hidden="false" localSheetId="18" name="h" vbProcedure="false">{#N/A,#N/A,FALSE,"Valuation Assumptions";#N/A,#N/A,FALSE,"Summary";#N/A,#N/A,FALSE,"DCF";#N/A,#N/A,FALSE,"Valuation";#N/A,#N/A,FALSE,"WACC";#N/A,#N/A,FALSE,"UBVH";#N/A,#N/A,FALSE,"Free Cash Flow"}</definedName>
    <definedName function="false" hidden="false" localSheetId="18" name="Header2" vbProcedure="false">[3]!Header1-1 &amp; "." &amp; MAX(1,COUNTA(INDEX(#REF!,MATCH([3]!Header1-1,#REF!,FALSE())):#REF!))</definedName>
    <definedName function="false" hidden="false" localSheetId="18" name="i" vbProcedure="false">{#N/A,#N/A,FALSE,"ACQ_GRAPHS";#N/A,#N/A,FALSE,"T_1 GRAPHS";#N/A,#N/A,FALSE,"T_2 GRAPHS";#N/A,#N/A,FALSE,"COMB_GRAPHS"}</definedName>
    <definedName function="false" hidden="false" localSheetId="18" name="IQB_BOOKMARK_LOCATION_1" vbProcedure="false">#REF!</definedName>
    <definedName function="false" hidden="false" localSheetId="18" name="IQB_BOOKMARK_LOCATION_2" vbProcedure="false">#REF!</definedName>
    <definedName function="false" hidden="false" localSheetId="18" name="IQ_NAMES_REVISION_DATE_" vbProcedure="false">41103.5558101852</definedName>
    <definedName function="false" hidden="false" localSheetId="18" name="j" vbProcedure="false">{#N/A,#N/A,FALSE,"Valuation Assumptions";#N/A,#N/A,FALSE,"Summary";#N/A,#N/A,FALSE,"DCF";#N/A,#N/A,FALSE,"Valuation";#N/A,#N/A,FALSE,"WACC";#N/A,#N/A,FALSE,"UBVH";#N/A,#N/A,FALSE,"Free Cash Flow"}</definedName>
    <definedName function="false" hidden="false" localSheetId="18" name="k" vbProcedure="false">{#N/A,#N/A,FALSE,"INPUTS";#N/A,#N/A,FALSE,"PROFORMA BSHEET";#N/A,#N/A,FALSE,"COMBINED";#N/A,#N/A,FALSE,"ACQUIROR";#N/A,#N/A,FALSE,"TARGET 1";#N/A,#N/A,FALSE,"TARGET 2";#N/A,#N/A,FALSE,"HIGH YIELD";#N/A,#N/A,FALSE,"OVERFUND"}</definedName>
    <definedName function="false" hidden="false" localSheetId="18" name="K115부품공급계획" vbProcedure="false">{#N/A,#N/A,TRUE,"일정"}</definedName>
    <definedName function="false" hidden="false" localSheetId="18" name="K115부품공급일정표" vbProcedure="false">{#N/A,#N/A,FALSE,"자금소요예측기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function="false" hidden="false" localSheetId="18" name="key" vbProcedure="false">#REF!</definedName>
    <definedName function="false" hidden="false" localSheetId="18" name="KKK" vbProcedure="false">{#N/A,#N/A,FALSE,"자금소요예측기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function="false" hidden="false" localSheetId="18" name="komatsu" vbProcedure="false">{#N/A,#N/A,FALSE,"pl";#N/A,#N/A,FALSE,"bs";#N/A,#N/A,FALSE,"fundflow"}</definedName>
    <definedName function="false" hidden="false" localSheetId="18" name="Kubota" vbProcedure="false">{#N/A,#N/A,FALSE,"A"}</definedName>
    <definedName function="false" hidden="false" localSheetId="18" name="l" vbProcedure="false">{"income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function="false" hidden="false" localSheetId="18" name="LAbor2" vbProcedure="false">{"BALANCE SHEET",#N/A,FALSE,"Balance Sheet";"INCOME STATEMENT",#N/A,FALSE,"Income Statement";"STMT OF CASH FLOWS",#N/A,FALSE,"Cash Flows Indirect";"PARTNERS CAPITAL STMT",#N/A,FALSE,"Partners Capital"}</definedName>
    <definedName function="false" hidden="false" localSheetId="18" name="LL" vbProcedure="false">{#N/A,#N/A,FALSE,"자금소요예측기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function="false" hidden="false" localSheetId="18" name="MASTER" vbProcedure="false">{#N/A,#N/A,TRUE,"일정"}</definedName>
    <definedName function="false" hidden="false" localSheetId="18" name="MMMMMMMMMMMMMMMM" vbProcedure="false">{#N/A,#N/A,FALSE,"자금소요예측기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function="false" hidden="false" localSheetId="18" name="Mosaic" vbProcedure="false">{"FCST_byMonth",#N/A,FALSE,"Legal Entity Inc Stmt";"FCST_Report",#N/A,FALSE,"Legal Entity Inc Stmt";"FCST_byMonth",#N/A,FALSE,"Lyon_Corp Inc Stmt";"FCST_byMonth",#N/A,FALSE,"Fabrics Total Inc Stmt";"FCST_Report",#N/A,FALSE,"Fabrics Total Inc Stmt";"FCST_byMonth",#N/A,FALSE,"Architectural";"FCST_Report",#N/A,FALSE,"Architectural";"FCST_byMonth",#N/A,FALSE,"Reinforcement for Composites";"FCST_Report",#N/A,FALSE,"Reinforcement for Composites";"FCST_byMonth",#N/A,FALSE,"Electrical";"FCST_Report",#N/A,FALSE,"Electrical";"FCST_byMonth",#N/A,FALSE,"Ballistics";"FCST_Report",#N/A,FALSE,"Ballistics";"FCST_byMonth",#N/A,FALSE,"Protection";"FCST_Report",#N/A,FALSE,"Protection";"FCST_byMonth",#N/A,FALSE,"General Industrial";"FCST_Report",#N/A,FALSE,"General Industrial";"FCST_byMonth",#N/A,FALSE,"Total Prepreg Inc Stmt";"FCST_Report",#N/A,FALSE,"Total Prepreg Inc Stmt"}</definedName>
    <definedName function="false" hidden="false" localSheetId="18" name="newname1" vbProcedure="false">{"Has Gets","$10, All Stock, Purchase",FALSE,"Has Gets";"Has Gets","$10, All Stock, Pooling",FALSE,"Has Gets";"Has Gets","$12, All Stock, Purchase",FALSE,"Has Gets";"Has Gets","$12, All Stock, Pooling",FALSE,"Has Gets";"Has Gets","$14, All Stock, Purchase",FALSE,"Has Gets";"Has Gets","$14, All Stock, Pooling",FALSE,"Has Gets"}</definedName>
    <definedName function="false" hidden="false" localSheetId="18" name="o" vbProcedure="false">{"vi1",#N/A,FALSE,"Financial Statements";"vi2",#N/A,FALSE,"Financial Statements";#N/A,#N/A,FALSE,"DCF"}</definedName>
    <definedName function="false" hidden="false" localSheetId="18" name="p" vbProcedure="false">{#N/A,#N/A,FALSE,"Valuation Assumptions";#N/A,#N/A,FALSE,"Summary";#N/A,#N/A,FALSE,"DCF";#N/A,#N/A,FALSE,"Valuation";#N/A,#N/A,FALSE,"WACC";#N/A,#N/A,FALSE,"UBVH";#N/A,#N/A,FALSE,"Free Cash Flow"}</definedName>
    <definedName function="false" hidden="false" localSheetId="18" name="pool" vbProcedure="false">{#N/A,#N/A,FALSE,"pl";#N/A,#N/A,FALSE,"bs";#N/A,#N/A,FALSE,"fundflow"}</definedName>
    <definedName function="false" hidden="false" localSheetId="18" name="ppp" vbProcedure="false">{#N/A,#N/A,FALSE,"Capacity"}</definedName>
    <definedName function="false" hidden="false" localSheetId="18" name="profiles" vbProcedure="false">{"income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function="false" hidden="false" localSheetId="18" name="profiles_2" vbProcedure="false">{"income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function="false" hidden="false" localSheetId="18" name="q" vbProcedure="false">{#N/A,#N/A,FALSE,"ACQ_GRAPHS";#N/A,#N/A,FALSE,"T_1 GRAPHS";#N/A,#N/A,FALSE,"T_2 GRAPHS";#N/A,#N/A,FALSE,"COMB_GRAPHS"}</definedName>
    <definedName function="false" hidden="false" localSheetId="18" name="qqq" vbProcedure="false">{#N/A,#N/A,FALSE,"Capacity"}</definedName>
    <definedName function="false" hidden="false" localSheetId="18" name="redo" vbProcedure="false">{#N/A,#N/A,FALSE,"ACQ_GRAPHS";#N/A,#N/A,FALSE,"T_1 GRAPHS";#N/A,#N/A,FALSE,"T_2 GRAPHS";#N/A,#N/A,FALSE,"COMB_GRAPHS"}</definedName>
    <definedName function="false" hidden="false" localSheetId="18" name="redo2" vbProcedure="false">{#N/A,#N/A,FALSE,"ACQ_GRAPHS";#N/A,#N/A,FALSE,"T_1 GRAPHS";#N/A,#N/A,FALSE,"T_2 GRAPHS";#N/A,#N/A,FALSE,"COMB_GRAPHS"}</definedName>
    <definedName function="false" hidden="false" localSheetId="18" name="rrr" vbProcedure="false">{#N/A,#N/A,FALSE,"Revenue (Annual)";"Revenue _ First 5 years Quarterly",#N/A,FALSE,"Revenue (Qtr)"}</definedName>
    <definedName function="false" hidden="false" localSheetId="18" name="sandvik2" vbProcedure="false">{#N/A,#N/A,FALSE,"A"}</definedName>
    <definedName function="false" hidden="false" localSheetId="18" name="SPX" vbProcedure="false">{#N/A,#N/A,FALSE,"A"}</definedName>
    <definedName function="false" hidden="false" localSheetId="18" name="SSSEE" vbProcedure="false">{#N/A,#N/A,FALSE,"자금소요예측기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function="false" hidden="false" localSheetId="18" name="t" vbProcedure="false">{#N/A,#N/A,FALSE,"INPUTS";#N/A,#N/A,FALSE,"PROFORMA BSHEET";#N/A,#N/A,FALSE,"COMBINED";#N/A,#N/A,FALSE,"ACQUIROR";#N/A,#N/A,FALSE,"TARGET 1";#N/A,#N/A,FALSE,"TARGET 2";#N/A,#N/A,FALSE,"HIGH YIELD";#N/A,#N/A,FALSE,"OVERFUND"}</definedName>
    <definedName function="false" hidden="false" localSheetId="18" name="telqvist" vbProcedure="false">{#N/A,#N/A,FALSE,"pl";#N/A,#N/A,FALSE,"bs";#N/A,#N/A,FALSE,"fundflow"}</definedName>
    <definedName function="false" hidden="false" localSheetId="18" name="test2" vbProcedure="false">{"BalSht_byMonthPlan",#N/A,FALSE,"Legal Entity Bal Sht";"BalSht_byMonthPlan",#N/A,FALSE,"Lyon_Corp Bal Sht";"BalSht_byMonthPlan",#N/A,FALSE,"Fabrics Bal Sht";"BalSht_byMonthPlan",#N/A,FALSE,"Prepreg Bal Sht";"AR_byMonthPlan",#N/A,FALSE,"Legal Entity AR";"AR_byMonthPlan",#N/A,FALSE,"Fabrics AR";"AR_byMonthPlan",#N/A,FALSE,"Prepreg AR";"PPE_byMonthPlan",#N/A,FALSE,"Legal Entity PP&amp;E";"PPE_byMonthPlan",#N/A,FALSE,"Fabrics PP&amp;E";"PPE_byMonthPlan",#N/A,FALSE,"Prepreg PP&amp;E";"INV_byMonthPlan",#N/A,FALSE,"Legal Entity Inventory";"INV_byMonthPlan",#N/A,FALSE,"Fabrics Inventory";"INV_byMonthPlan",#N/A,FALSE,"Prepreg Inventory";"WC_byMonthPlan",#N/A,FALSE,"Legal Entity WC Reserves";"WC_byMonthPlan",#N/A,FALSE,"Fabrics WC Reserves";"WC_byMonthPlan",#N/A,FALSE,"Prepreg WC Reserves";"RESTR_byMonthPlan",#N/A,FALSE,"Restr. Detail";"DEBT_byMonthPlan",#N/A,FALSE,"Debt";"CF_byMonthPlan",#N/A,FALSE,"Legal Entity Cashflow";"CF_byMonthPlan",#N/A,FALSE,"Lyon_Corp Cashflow";"CF_byMonthPlan",#N/A,FALSE,"Fabrics Cashflow";"CF_byMonthPlan",#N/A,FALSE,"Prepreg Cashflow";"IS_byMonthPlan",#N/A,FALSE,"Legal Entity Inc Stmt";"IS_byMonthPlan",#N/A,FALSE,"Lyon_Corp Inc Stmt";"IS_byMonthPlan",#N/A,FALSE,"Fabrics Total Inc Stmt";"IS_byMonthPlan",#N/A,FALSE,"Architectural";"IS_byMonthPlan",#N/A,FALSE,"Reinforcement for Composites";"IS_byMonthPlan",#N/A,FALSE,"Electrical";"IS_byMonthPlan",#N/A,FALSE,"Ballistics";"IS_byMonthPlan",#N/A,FALSE,"Protection";"IS_byMonthPlan",#N/A,FALSE,"General Industrial";"IS_byMonthPlan",#N/A,FALSE,"Total Prepreg Inc Stmt";"hdcount_plan",#N/A,FALSE,"Headcount"}</definedName>
    <definedName function="false" hidden="false" localSheetId="18" name="test3" vbProcedure="false">{"FCST_byMonth",#N/A,FALSE,"Legal Entity Inc Stmt";"FCST_Report",#N/A,FALSE,"Legal Entity Inc Stmt";"FCST_byMonth",#N/A,FALSE,"Lyon_Corp Inc Stmt";"FCST_byMonth",#N/A,FALSE,"Fabrics Total Inc Stmt";"FCST_Report",#N/A,FALSE,"Fabrics Total Inc Stmt";"FCST_byMonth",#N/A,FALSE,"Architectural";"FCST_Report",#N/A,FALSE,"Architectural";"FCST_byMonth",#N/A,FALSE,"Reinforcement for Composites";"FCST_Report",#N/A,FALSE,"Reinforcement for Composites";"FCST_byMonth",#N/A,FALSE,"Electrical";"FCST_Report",#N/A,FALSE,"Electrical";"FCST_byMonth",#N/A,FALSE,"Ballistics";"FCST_Report",#N/A,FALSE,"Ballistics";"FCST_byMonth",#N/A,FALSE,"Protection";"FCST_Report",#N/A,FALSE,"Protection";"FCST_byMonth",#N/A,FALSE,"General Industrial";"FCST_Report",#N/A,FALSE,"General Industrial";"FCST_byMonth",#N/A,FALSE,"Total Prepreg Inc Stmt";"FCST_Report",#N/A,FALSE,"Total Prepreg Inc Stmt"}</definedName>
    <definedName function="false" hidden="false" localSheetId="18" name="trmp" vbProcedure="false">{#N/A,#N/A,FALSE,"A"}</definedName>
    <definedName function="false" hidden="false" localSheetId="18" name="u" vbProcedure="false">{#N/A,#N/A,FALSE,"INPUTS";#N/A,#N/A,FALSE,"PROFORMA BSHEET";#N/A,#N/A,FALSE,"COMBINED";#N/A,#N/A,FALSE,"HIGH YIELD";#N/A,#N/A,FALSE,"COMB_GRAPHS"}</definedName>
    <definedName function="false" hidden="false" localSheetId="18" name="v" vbProcedure="false">{#N/A,#N/A,FALSE,"ACQ_GRAPHS";#N/A,#N/A,FALSE,"T_1 GRAPHS";#N/A,#N/A,FALSE,"T_2 GRAPHS";#N/A,#N/A,FALSE,"COMB_GRAPHS"}</definedName>
    <definedName function="false" hidden="false" localSheetId="18" name="Volvo" vbProcedure="false">{#N/A,#N/A,FALSE,"A"}</definedName>
    <definedName function="false" hidden="false" localSheetId="18" name="Volvo2" vbProcedure="false">{#N/A,#N/A,FALSE,"A"}</definedName>
    <definedName function="false" hidden="false" localSheetId="18" name="vv" vbProcedure="false">{"vi1",#N/A,FALSE,"Financial Statements";"vi2",#N/A,FALSE,"Financial Statements";#N/A,#N/A,FALSE,"DCF"}</definedName>
    <definedName function="false" hidden="false" localSheetId="18" name="w" vbProcedure="false">{#N/A,#N/A,FALSE,"ACQ_GRAPHS";#N/A,#N/A,FALSE,"T_1 GRAPHS";#N/A,#N/A,FALSE,"T_2 GRAPHS";#N/A,#N/A,FALSE,"COMB_GRAPHS"}</definedName>
    <definedName function="false" hidden="false" localSheetId="18" name="Westlake" vbProcedure="false">{#N/A,#N/A,FALSE,"A"}</definedName>
    <definedName function="false" hidden="false" localSheetId="18" name="woodflow" vbProcedure="false">{#N/A,#N/A,FALSE,"Variables";#N/A,#N/A,FALSE,"NPV Cashflows NZ$";#N/A,#N/A,FALSE,"Cashflows NZ$"}</definedName>
    <definedName function="false" hidden="false" localSheetId="18" name="wrn.Accounts." vbProcedure="false">{"turnover",#N/A,FALSE;"profits",#N/A,FALSE;"cash",#N/A,FALSE}</definedName>
    <definedName function="false" hidden="false" localSheetId="18" name="wrn.ALL." vbProcedure="false">{#N/A,#N/A,FALSE,"INPUTS";#N/A,#N/A,FALSE,"PROFORMA BSHEET";#N/A,#N/A,FALSE,"COMBINED";#N/A,#N/A,FALSE,"ACQUIROR";#N/A,#N/A,FALSE,"TARGET 1";#N/A,#N/A,FALSE,"TARGET 2";#N/A,#N/A,FALSE,"HIGH YIELD";#N/A,#N/A,FALSE,"OVERFUND"}</definedName>
    <definedName function="false" hidden="false" localSheetId="18" name="wrn.All._.Pages." vbProcedure="false">{"income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function="false" hidden="false" localSheetId="18" name="wrn.All._.Pages._London" vbProcedure="false">{"income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function="false" hidden="false" localSheetId="18" name="wrn.All._.Pages_comb" vbProcedure="false">{"income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function="false" hidden="false" localSheetId="18" name="wrn.ALL._.STATEMENTS." vbProcedure="false">{"BALANCE SHEET",#N/A,FALSE,"Balance Sheet";"INCOME STATEMENT",#N/A,FALSE,"Income Statement";"STMT OF CASH FLOWS",#N/A,FALSE,"Cash Flows Indirect";"PARTNERS CAPITAL STMT",#N/A,FALSE,"Partners Capital"}</definedName>
    <definedName function="false" hidden="false" localSheetId="18" name="wrn.All._.Stock_10_12_14." vbProcedure="false">{"Has Gets","$10, All Stock, Purchase",FALSE,"Has Gets";"Has Gets","$10, All Stock, Pooling",FALSE,"Has Gets";"Has Gets","$12, All Stock, Purchase",FALSE,"Has Gets";"Has Gets","$12, All Stock, Pooling",FALSE,"Has Gets";"Has Gets","$14, All Stock, Purchase",FALSE,"Has Gets";"Has Gets","$14, All Stock, Pooling",FALSE,"Has Gets"}</definedName>
    <definedName function="false" hidden="false" localSheetId="18" name="wrn.All._Pages._comb" vbProcedure="false">{"income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function="false" hidden="false" localSheetId="18" name="wrn.Alloutput." vbProcedure="false">{#N/A,#N/A,TRUE,"Deal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function="false" hidden="false" localSheetId="18" name="wrn.BALANCE._.SHEET." vbProcedure="false">{"BALANCE SHEET",#N/A,FALSE,"Balance Sheet"}</definedName>
    <definedName function="false" hidden="false" localSheetId="18" name="wrn.Capacity." vbProcedure="false">{#N/A,#N/A,FALSE,"Capacity"}</definedName>
    <definedName function="false" hidden="false" localSheetId="18" name="wrn.CAPEX." vbProcedure="false">{"capex_annual",#N/A,TRUE,"CAPEX";"capex_monthly",#N/A,TRUE,"CAPEX"}</definedName>
    <definedName function="false" hidden="false" localSheetId="18" name="wrn.Cashflow._.Summary." vbProcedure="false">{#N/A,#N/A,FALSE,"Cashflow"}</definedName>
    <definedName function="false" hidden="false" localSheetId="18" name="wrn.CGIC._.PLICO._.Statutory._.Results." vbProcedure="false">{#N/A,#N/A,FALSE,"TEMPLATE";#N/A,#N/A,FALSE,"CG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function="false" hidden="false" localSheetId="18" name="wrn.CIS." vbProcedure="false">{"bsheet",#N/A,FALSE,"Present";"income",#N/A,FALSE,"Present";"ratios1",#N/A,FALSE,"Present";"expenses",#N/A,FALSE,"Present";"ratios2",#N/A,FALSE,"Present";"cashflow",#N/A,FALSE,"Present";"GAAP",#N/A,FALSE,"Present";"dividends",#N/A,FALSE,"Present";"invest1",#N/A,FALSE,"Present";"earned",#N/A,FALSE,"Present";"reserves1",#N/A,FALSE,"Present";"reserves2",#N/A,FALSE,"Present"}</definedName>
    <definedName function="false" hidden="false" localSheetId="18" name="wrn.COMBINED." vbProcedure="false">{#N/A,#N/A,FALSE,"INPUTS";#N/A,#N/A,FALSE,"PROFORMA BSHEET";#N/A,#N/A,FALSE,"COMBINED";#N/A,#N/A,FALSE,"HIGH YIELD";#N/A,#N/A,FALSE,"COMB_GRAPHS"}</definedName>
    <definedName function="false" hidden="false" localSheetId="18" name="wrn.DDD." vbProcedure="false">{#N/A,#N/A,FALSE,"자금소요예측기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function="false" hidden="false" localSheetId="18" name="wrn.EBITDA._.Print._.Range." vbProcedure="false">{"EBITDA Print Range",#N/A,FALSE,"EBITDA"}</definedName>
    <definedName function="false" hidden="false" localSheetId="18" name="wrn.Financial._.Summary._.NZ._.DOLLARS." vbProcedure="false">{#N/A,#N/A,FALSE,"Variables";#N/A,#N/A,FALSE,"NPV Cashflows NZ$";#N/A,#N/A,FALSE,"Cashflows NZ$"}</definedName>
    <definedName function="false" hidden="false" localSheetId="18" name="wrn.Financial._.Summary._.US._.Dollars." vbProcedure="false">{#N/A,#N/A,FALSE,"Variables";#N/A,#N/A,FALSE,"Cashflows";#N/A,#N/A,FALSE,"NPV Cashflow"}</definedName>
    <definedName function="false" hidden="false" localSheetId="18" name="wrn.Full._.Model._.Out._.Put." vbProcedure="false">{#N/A,#N/A,FALSE,"Variables";#N/A,#N/A,FALSE,"Woodflow 2";#N/A,#N/A,FALSE,"Log Prices";#N/A,#N/A,FALSE,"Revenues";#N/A,#N/A,FALSE,"Harvesting ";#N/A,#N/A,FALSE,"Forest Developement";#N/A,#N/A,FALSE,"Cashflows NZ$";#N/A,#N/A,FALSE,"NPV Cashflows NZ$"}</definedName>
    <definedName function="false" hidden="false" localSheetId="18" name="wrn.FY97SBP." vbProcedure="false">{#N/A,#N/A,FALSE,"FY97";#N/A,#N/A,FALSE,"FY98";#N/A,#N/A,FALSE,"FY99";#N/A,#N/A,FALSE,"FY00";#N/A,#N/A,FALSE,"FY01"}</definedName>
    <definedName function="false" hidden="false" localSheetId="18" name="wrn.GRAPHS." vbProcedure="false">{#N/A,#N/A,FALSE,"ACQ_GRAPHS";#N/A,#N/A,FALSE,"T_1 GRAPHS";#N/A,#N/A,FALSE,"T_2 GRAPHS";#N/A,#N/A,FALSE,"COMB_GRAPHS"}</definedName>
    <definedName function="false" hidden="false" localSheetId="18" name="wrn.INCOME._.STATEMENT." vbProcedure="false">{"INCOME STATEMENT",#N/A,FALSE,"Income Statement"}</definedName>
    <definedName function="false" hidden="false" localSheetId="18" name="wrn.Inputs._.outputs." vbProcedure="false">{"key inputs",#N/A,FALSE,"Key Inputs";"key outputs",#N/A,FALSE,"Outputs";"Other inputs",#N/A,FALSE,"Other Inputs";"cashflow",#N/A,FALSE,"Statemnts"}</definedName>
    <definedName function="false" hidden="false" localSheetId="18" name="wrn.Kenngb." vbProcedure="false">{#N/A,#N/A,FALSE,"SKG_SC";#N/A,#N/A,FALSE,"SKG_KP";#N/A,#N/A,FALSE,"SCG_KC";#N/A,#N/A,FALSE,"SKG_PM";#N/A,#N/A,FALSE,"SKG_Asta";#N/A,#N/A,FALSE,"SKG_DE";#N/A,#N/A,FALSE,"SKG_FA";#N/A,#N/A,FALSE,"SKG_EM";#N/A,#N/A,FALSE,"SKG_AK";#N/A,#N/A,FALSE,"SKG_CER";#N/A,#N/A,FALSE,"SKG_BA";#N/A,#N/A,FALSE,"SKG_KO"}</definedName>
    <definedName function="false" hidden="false" localSheetId="18" name="wrn.Kenngb.comb" vbProcedure="false">{#N/A,#N/A,FALSE,"SKG_SC";#N/A,#N/A,FALSE,"SKG_KP";#N/A,#N/A,FALSE,"SCG_KC";#N/A,#N/A,FALSE,"SKG_PM";#N/A,#N/A,FALSE,"SKG_Asta";#N/A,#N/A,FALSE,"SKG_DE";#N/A,#N/A,FALSE,"SKG_FA";#N/A,#N/A,FALSE,"SKG_EM";#N/A,#N/A,FALSE,"SKG_AK";#N/A,#N/A,FALSE,"SKG_CER";#N/A,#N/A,FALSE,"SKG_BA";#N/A,#N/A,FALSE,"SKG_KO"}</definedName>
    <definedName function="false" hidden="false" localSheetId="18" name="wrn.Kenngb._comb" vbProcedure="false">{#N/A,#N/A,FALSE,"SKG_SC";#N/A,#N/A,FALSE,"SKG_KP";#N/A,#N/A,FALSE,"SCG_KC";#N/A,#N/A,FALSE,"SKG_PM";#N/A,#N/A,FALSE,"SKG_Asta";#N/A,#N/A,FALSE,"SKG_DE";#N/A,#N/A,FALSE,"SKG_FA";#N/A,#N/A,FALSE,"SKG_EM";#N/A,#N/A,FALSE,"SKG_AK";#N/A,#N/A,FALSE,"SKG_CER";#N/A,#N/A,FALSE,"SKG_BA";#N/A,#N/A,FALSE,"SKG_KO"}</definedName>
    <definedName function="false" hidden="false" localSheetId="18" name="wrn.Kenngb._London" vbProcedure="false">{#N/A,#N/A,FALSE,"SKG_SC";#N/A,#N/A,FALSE,"SKG_KP";#N/A,#N/A,FALSE,"SCG_KC";#N/A,#N/A,FALSE,"SKG_PM";#N/A,#N/A,FALSE,"SKG_Asta";#N/A,#N/A,FALSE,"SKG_DE";#N/A,#N/A,FALSE,"SKG_FA";#N/A,#N/A,FALSE,"SKG_EM";#N/A,#N/A,FALSE,"SKG_AK";#N/A,#N/A,FALSE,"SKG_CER";#N/A,#N/A,FALSE,"SKG_BA";#N/A,#N/A,FALSE,"SKG_KO"}</definedName>
    <definedName function="false" hidden="false" localSheetId="18" name="wrn.ops._.costs." vbProcedure="false">{"page1",#N/A,FALSE,"APCI Operations Detail  ";"page2",#N/A,FALSE,"APCI Operations Detail  ";"page3",#N/A,FALSE,"APCI Operations Detail  ";"page4",#N/A,FALSE,"APCI Operations Detail  "}</definedName>
    <definedName function="false" hidden="false" localSheetId="18" name="wrn.PARTNERS._.CAPITAL._.STMT." vbProcedure="false">{"PARTNERS CAPITAL STMT",#N/A,FALSE,"Partners Capital"}</definedName>
    <definedName function="false" hidden="false" localSheetId="18" name="wrn.PERPACKPG3." vbProcedure="false">{"DJH3",#N/A,FALSE,"PFL00805";"PJB3",#N/A,FALSE,"PFL00805";"JMD3",#N/A,FALSE,"PFL00805";"DNB3",#N/A,FALSE,"PFL00805";"MJP3",#N/A,FALSE,"PFL00805";"RAB3",#N/A,FALSE,"PFL00805";"GJW3",#N/A,FALSE,"PFL00805";"MASTER3",#N/A,FALSE,"PFL00805"}</definedName>
    <definedName function="false" hidden="false" localSheetId="18" name="wrn.Post._.Tax." vbProcedure="false">{#N/A,#N/A,FALSE,"timeval";#N/A,#N/A,FALSE,"Sens";#N/A,#N/A,FALSE,"Amortisation";#N/A,#N/A,FALSE,"Profit &amp; Loss";#N/A,#N/A,FALSE,"Fin Cashflow"}</definedName>
    <definedName function="false" hidden="false" localSheetId="18" name="wrn.Print." vbProcedure="false">{"vi1",#N/A,FALSE,"Financial Statements";"vi2",#N/A,FALSE,"Financial Statements";#N/A,#N/A,FALSE,"DCF"}</definedName>
    <definedName function="false" hidden="false" localSheetId="18" name="wrn.Print._.5._.and._.12." vbProcedure="false">{"EBIT 5",#N/A,FALSE,"EBIT";"NPAT 5",#N/A,FALSE,"EBIT";"EBITDA 5",#N/A,FALSE,"EBIT";"INTEREST 5",#N/A,FALSE,"EBIT";"TAX 5",#N/A,FALSE,"EBIT";"MI 5",#N/A,FALSE,"EBIT";"3G 5",#N/A,FALSE,"EBIT";"E-Com 5",#N/A,FALSE,"EBIT";"EBIT 12",#N/A,FALSE,"EBIT";"NPAT 12",#N/A,FALSE,"EBIT";"EBITDA 12",#N/A,FALSE,"EBIT";"INTEREST 12",#N/A,FALSE,"EBIT";"TAX 12",#N/A,FALSE,"EBIT";"MI 12",#N/A,FALSE,"EBIT"}</definedName>
    <definedName function="false" hidden="false" localSheetId="18" name="wrn.Print_model." vbProcedure="false">{"toc",#N/A,TRUE,"TOC";"summary",#N/A,TRUE,"Summary";"credit_stats",#N/A,TRUE,"South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function="false" hidden="false" localSheetId="18" name="wrn.Print_model._comb" vbProcedure="false">{"toc",#N/A,TRUE,"TOC";"summary",#N/A,TRUE,"Summary";"credit_stats",#N/A,TRUE,"South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function="false" hidden="false" localSheetId="18" name="wrn.Print_model._combined" vbProcedure="false">{"toc",#N/A,TRUE,"TOC";"summary",#N/A,TRUE,"Summary";"credit_stats",#N/A,TRUE,"South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function="false" hidden="false" localSheetId="18" name="wrn.Print_model._London" vbProcedure="false">{"toc",#N/A,TRUE,"TOC";"summary",#N/A,TRUE,"Summary";"credit_stats",#N/A,TRUE,"South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function="false" hidden="false" localSheetId="18" name="wrn.ps." vbProcedure="false">{#N/A,#N/A,FALSE,"pl";#N/A,#N/A,FALSE,"bs";#N/A,#N/A,FALSE,"fundflow"}</definedName>
    <definedName function="false" hidden="false" localSheetId="18" name="wrn.quick." vbProcedure="false">{"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function="false" hidden="false" localSheetId="18" name="wrn.rep." vbProcedure="false">{"test",#N/A,FALSE,"Y";"test2",#N/A,FALSE,"Y"}</definedName>
    <definedName function="false" hidden="false" localSheetId="18" name="wrn.Report." vbProcedure="false">{#N/A,#N/A,FALSE,"CoverPage";#N/A,#N/A,FALSE,"Key Ratios";#N/A,#N/A,FALSE,"Valuation";#N/A,#N/A,FALSE,"Assumptions";#N/A,#N/A,FALSE,"REN consolidated";#N/A,#N/A,FALSE,"REN debt";#N/A,#N/A,FALSE,"WACC"}</definedName>
    <definedName function="false" hidden="false" localSheetId="18" name="wrn.Revenue." vbProcedure="false">{#N/A,#N/A,FALSE,"Revenue (Annual)";"Revenue _ First 5 years Quarterly",#N/A,FALSE,"Revenue (Qtr)"}</definedName>
    <definedName function="false" hidden="false" localSheetId="18" name="wrn.RPT." vbProcedure="false">{#N/A,#N/A,FALSE,"인원";#N/A,#N/A,FALSE,"비용2";#N/A,#N/A,FALSE,"비용1";#N/A,#N/A,FALSE,"비용";#N/A,#N/A,FALSE,"보증2";#N/A,#N/A,FALSE,"보증1";#N/A,#N/A,FALSE,"보증";#N/A,#N/A,FALSE,"손익1";#N/A,#N/A,FALSE,"손익";#N/A,#N/A,FALSE,"부서별매출";#N/A,#N/A,FALSE,"매출"}</definedName>
    <definedName function="false" hidden="false" localSheetId="18" name="wrn.STMT._.OF._.CASH._.FLOWS." vbProcedure="false">{"STMT OF CASH FLOWS",#N/A,FALSE,"Cash Flows Indirect"}</definedName>
    <definedName function="false" hidden="false" localSheetId="18" name="wrn.Summary." vbProcedure="false">{#N/A,#N/A,FALSE,"A"}</definedName>
    <definedName function="false" hidden="false" localSheetId="18" name="wrn.Summary._.results." vbProcedure="false">{"key inputs",#N/A,TRUE,"Key Inputs";"key outputs",#N/A,TRUE,"Outputs";"Other inputs",#N/A,TRUE,"Other Inputs";"Revenue",#N/A,TRUE,"Rev"}</definedName>
    <definedName function="false" hidden="false" localSheetId="18" name="wrn.TB._.ALL._.ACCTS." vbProcedure="false">{"BALANCE SHEET ACCTS",#N/A,TRUE,"Working Trial Balance";"INCOME STMT ACCTS",#N/A,TRUE,"Working Trial Balance"}</definedName>
    <definedName function="false" hidden="false" localSheetId="18" name="wrn.TB._.BALANCE._.SHEET." vbProcedure="false">{"BALANCE SHEET ACCTS",#N/A,FALSE,"Working Trial Balance"}</definedName>
    <definedName function="false" hidden="false" localSheetId="18" name="wrn.TB._.EXPLANATIONS." vbProcedure="false">{"EXPLANATIONS",#N/A,FALSE,"Working Trial Balance"}</definedName>
    <definedName function="false" hidden="false" localSheetId="18" name="wrn.TB._.INCOME._.STMT." vbProcedure="false">{"INCOME STMT ACCTS",#N/A,FALSE,"Working Trial Balance"}</definedName>
    <definedName function="false" hidden="false" localSheetId="18" name="wrn.UHCO._.Statutory._.Results." vbProcedure="false">{#N/A,#N/A,FALSE,"UHCO Statutory Info ----&gt;";#N/A,#N/A,FALSE,"UHCO Source_Use";#N/A,#N/A,FALSE,"UHCO_Debt Paydown";#N/A,#N/A,FALSE,"Union Bankers";#N/A,#N/A,FALSE,"Penn Life";#N/A,#N/A,FALSE,"Constitution"}</definedName>
    <definedName function="false" hidden="false" localSheetId="18" name="wrn.VALUATION." vbProcedure="false">{#N/A,#N/A,FALSE,"Valuation Assumptions";#N/A,#N/A,FALSE,"Summary";#N/A,#N/A,FALSE,"DCF";#N/A,#N/A,FALSE,"Valuation";#N/A,#N/A,FALSE,"WACC";#N/A,#N/A,FALSE,"UBVH";#N/A,#N/A,FALSE,"Free Cash Flow"}</definedName>
    <definedName function="false" hidden="false" localSheetId="18" name="wrn.원가검토서." vbProcedure="false">{#N/A,#N/A,FALSE,"원가검토서"}</definedName>
    <definedName function="false" hidden="false" localSheetId="18" name="wrn.자판정비._.월간회의자료." vbProcedure="false">{#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function="false" hidden="false" localSheetId="18" name="wrn.주간._.보고." vbProcedure="false">{#N/A,#N/A,TRUE,"일정"}</definedName>
    <definedName function="false" hidden="false" localSheetId="18" name="wvu.cash." vbProcedure="false">{TRUE,TRUE,-1.25,-15.5,456.75,279.75,FALSE,FALSE,TRUE,TRUE,0,1,18,1,199,6,3,4,TRUE,TRUE,3,TRUE,1,TRUE,100,"Swvu.cash.","ACwvu.cash.",1,FALSE,FALSE,0.511811023622047,0.511811023622047,0.511811023622047,0.511811023622047,1,"","",FALSE,FALSE,FALSE,FALSE,1,#N/A,1,1,#DIV/0!,FALSE,"Rwvu.cash.",#N/A,FALSE,FALSE}</definedName>
    <definedName function="false" hidden="false" localSheetId="18" name="wvu.profits." vbProcedure="false">{TRUE,TRUE,-1.25,-15.5,456.75,279.75,FALSE,FALSE,TRUE,TRUE,0,1,21,1,127,6,3,4,TRUE,TRUE,3,TRUE,1,TRUE,100,"Swvu.profits.","ACwvu.profits.",1,FALSE,FALSE,0.511811023622047,0.511811023622047,0.511811023622047,0.511811023622047,1,"","",FALSE,FALSE,FALSE,FALSE,1,#N/A,1,1,#DIV/0!,FALSE,"Rwvu.profits.",#N/A,FALSE,FALSE}</definedName>
    <definedName function="false" hidden="false" localSheetId="18" name="wvu.turnover." vbProcedure="false">{TRUE,TRUE,-1.25,-15.5,456.75,279.75,FALSE,FALSE,TRUE,TRUE,0,1,8,1,4,6,3,4,TRUE,TRUE,3,TRUE,1,TRUE,100,"Swvu.turnover.","ACwvu.turnover.",1,FALSE,FALSE,0.511811023622047,0.511811023622047,0.511811023622047,0.511811023622047,1,"","",FALSE,FALSE,FALSE,FALSE,1,#N/A,1,1,#DIV/0!,FALSE,"Rwvu.turnover.",#N/A,FALSE,FALSE}</definedName>
    <definedName function="false" hidden="false" localSheetId="18" name="WWW" vbProcedure="false">{#N/A,#N/A,FALSE,"자금소요예측기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function="false" hidden="false" localSheetId="18" name="x" vbProcedure="false">{#N/A,#N/A,FALSE,"Valuation Assumptions";#N/A,#N/A,FALSE,"Summary";#N/A,#N/A,FALSE,"DCF";#N/A,#N/A,FALSE,"Valuation";#N/A,#N/A,FALSE,"WACC";#N/A,#N/A,FALSE,"UBVH";#N/A,#N/A,FALSE,"Free Cash Flow"}</definedName>
    <definedName function="false" hidden="false" localSheetId="18" name="xx" vbProcedure="false">{#N/A,#N/A,FALSE,"INPUTS";#N/A,#N/A,FALSE,"PROFORMA BSHEET";#N/A,#N/A,FALSE,"COMBINED";#N/A,#N/A,FALSE,"ACQUIROR";#N/A,#N/A,FALSE,"TARGET 1";#N/A,#N/A,FALSE,"TARGET 2";#N/A,#N/A,FALSE,"HIGH YIELD";#N/A,#N/A,FALSE,"OVERFUND"}</definedName>
    <definedName function="false" hidden="false" localSheetId="18" name="xxx" vbProcedure="false">{"income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function="false" hidden="false" localSheetId="18" name="xxxx" vbProcedure="false">{#N/A,#N/A,FALSE,"INPUTS";#N/A,#N/A,FALSE,"PROFORMA BSHEET";#N/A,#N/A,FALSE,"COMBINED";#N/A,#N/A,FALSE,"HIGH YIELD";#N/A,#N/A,FALSE,"COMB_GRAPHS"}</definedName>
    <definedName function="false" hidden="false" localSheetId="18" name="xxxxx" vbProcedure="false">{#N/A,#N/A,FALSE,"ACQ_GRAPHS";#N/A,#N/A,FALSE,"T_1 GRAPHS";#N/A,#N/A,FALSE,"T_2 GRAPHS";#N/A,#N/A,FALSE,"COMB_GRAPHS"}</definedName>
    <definedName function="false" hidden="false" localSheetId="18" name="xxxxxx" vbProcedure="false">{"vi1",#N/A,FALSE,"Financial Statements";"vi2",#N/A,FALSE,"Financial Statements";#N/A,#N/A,FALSE,"DCF"}</definedName>
    <definedName function="false" hidden="false" localSheetId="18" name="y" vbProcedure="false">{"income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function="false" hidden="false" localSheetId="18" name="yyyyyyy" vbProcedure="false">{#N/A,#N/A,FALSE,"인원";#N/A,#N/A,FALSE,"비용2";#N/A,#N/A,FALSE,"비용1";#N/A,#N/A,FALSE,"비용";#N/A,#N/A,FALSE,"보증2";#N/A,#N/A,FALSE,"보증1";#N/A,#N/A,FALSE,"보증";#N/A,#N/A,FALSE,"손익1";#N/A,#N/A,FALSE,"손익";#N/A,#N/A,FALSE,"부서별매출";#N/A,#N/A,FALSE,"매출"}</definedName>
    <definedName function="false" hidden="false" localSheetId="18" name="z" vbProcedure="false">{#N/A,#N/A,FALSE,"INPUTS";#N/A,#N/A,FALSE,"PROFORMA BSHEET";#N/A,#N/A,FALSE,"COMBINED";#N/A,#N/A,FALSE,"HIGH YIELD";#N/A,#N/A,FALSE,"COMB_GRAPHS"}</definedName>
    <definedName function="false" hidden="false" localSheetId="18" name="Zinifex" vbProcedure="false">{#N/A,#N/A,FALSE,"A"}</definedName>
    <definedName function="false" hidden="false" localSheetId="18" name="\1" vbProcedure="false">{#N/A,#N/A,FALSE,"인원";#N/A,#N/A,FALSE,"비용2";#N/A,#N/A,FALSE,"비용1";#N/A,#N/A,FALSE,"비용";#N/A,#N/A,FALSE,"보증2";#N/A,#N/A,FALSE,"보증1";#N/A,#N/A,FALSE,"보증";#N/A,#N/A,FALSE,"손익1";#N/A,#N/A,FALSE,"손익";#N/A,#N/A,FALSE,"부서별매출";#N/A,#N/A,FALSE,"매출"}</definedName>
    <definedName function="false" hidden="false" localSheetId="18" name="\\\\\\\" vbProcedure="false">{#N/A,#N/A,FALSE,"인원";#N/A,#N/A,FALSE,"비용2";#N/A,#N/A,FALSE,"비용1";#N/A,#N/A,FALSE,"비용";#N/A,#N/A,FALSE,"보증2";#N/A,#N/A,FALSE,"보증1";#N/A,#N/A,FALSE,"보증";#N/A,#N/A,FALSE,"손익1";#N/A,#N/A,FALSE,"손익";#N/A,#N/A,FALSE,"부서별매출";#N/A,#N/A,FALSE,"매출"}</definedName>
    <definedName function="false" hidden="false" localSheetId="18" name="\\\\\\\\\\" vbProcedure="false">{#N/A,#N/A,FALSE,"자금소요예측기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function="false" hidden="false" localSheetId="18" name="\\\\\\\\\\\\\\\\\\\\\\\\\\\\\\\\\" vbProcedure="false">{#N/A,#N/A,FALSE,"인원";#N/A,#N/A,FALSE,"비용2";#N/A,#N/A,FALSE,"비용1";#N/A,#N/A,FALSE,"비용";#N/A,#N/A,FALSE,"보증2";#N/A,#N/A,FALSE,"보증1";#N/A,#N/A,FALSE,"보증";#N/A,#N/A,FALSE,"손익1";#N/A,#N/A,FALSE,"손익";#N/A,#N/A,FALSE,"부서별매출";#N/A,#N/A,FALSE,"매출"}</definedName>
    <definedName function="false" hidden="false" localSheetId="18" name="\\\\\\\\\\\\\\\\\\\\\\\\\\\\\\\\\\\\\\\\\\\" vbProcedure="false">{#N/A,#N/A,FALSE,"인원";#N/A,#N/A,FALSE,"비용2";#N/A,#N/A,FALSE,"비용1";#N/A,#N/A,FALSE,"비용";#N/A,#N/A,FALSE,"보증2";#N/A,#N/A,FALSE,"보증1";#N/A,#N/A,FALSE,"보증";#N/A,#N/A,FALSE,"손익1";#N/A,#N/A,FALSE,"손익";#N/A,#N/A,FALSE,"부서별매출";#N/A,#N/A,FALSE,"매출"}</definedName>
    <definedName function="false" hidden="false" localSheetId="18" name="_100__FDSAUDITLINK__" vbProcedure="false">{"fdsup://directions/FAT Viewer?action=UPDATE&amp;creator=factset&amp;DYN_ARGS=TRUE&amp;DOC_NAME=FAT:FQL_AUDITING_CLIENT_TEMPLATE.FAT&amp;display_string=Audit&amp;VAR:KEY=PYBQLIBKDM&amp;VAR:QUERY=UkdGX1BBWV9BQ0NUKEFOTiwzNzk4NiwsLCxVU0QsLE5PQVVESVQp&amp;WINDOW=FIRST_POPUP&amp;HEIGHT=450&amp;WI","DTH=450&amp;START_MAXIMIZED=FALSE&amp;VAR:CALENDAR=US&amp;VAR:SYMBOL=PPG&amp;VAR:INDEX=0"}</definedName>
    <definedName function="false" hidden="false" localSheetId="18" name="_10__FDSAUDITLINK__" vbProcedure="false">{"fdsup://directions/FAT Viewer?action=UPDATE&amp;creator=factset&amp;DYN_ARGS=TRUE&amp;DOC_NAME=FAT:FQL_AUDITING_CLIENT_TEMPLATE.FAT&amp;display_string=Audit&amp;VAR:KEY=FMDWDGRAZA&amp;VAR:QUERY=UkdGX1BBWV9BQ0NUKEFOTiw0MDU0MywsLCxVU0QsLE5PQVVESVQp&amp;WINDOW=FIRST_POPUP&amp;HEIGHT=450&amp;WI","DTH=450&amp;START_MAXIMIZED=FALSE&amp;VAR:CALENDAR=US&amp;VAR:SYMBOL=PPG&amp;VAR:INDEX=0"}</definedName>
    <definedName function="false" hidden="false" localSheetId="18" name="_11__FDSAUDITLINK__" vbProcedure="false">{"fdsup://directions/FAT Viewer?action=UPDATE&amp;creator=factset&amp;DYN_ARGS=TRUE&amp;DOC_NAME=FAT:FQL_AUDITING_CLIENT_TEMPLATE.FAT&amp;display_string=Audit&amp;VAR:KEY=JUVUFWLOVA&amp;VAR:QUERY=UkdGX1BBWV9BQ0NUKEFOTiw0MDE3OCwsLCxVU0QsLE5PQVVESVQp&amp;WINDOW=FIRST_POPUP&amp;HEIGHT=450&amp;WI","DTH=450&amp;START_MAXIMIZED=FALSE&amp;VAR:CALENDAR=US&amp;VAR:SYMBOL=PPG&amp;VAR:INDEX=0"}</definedName>
    <definedName function="false" hidden="false" localSheetId="18" name="_12__FDSAUDITLINK__" vbProcedure="false">{"fdsup://directions/FAT Viewer?action=UPDATE&amp;creator=factset&amp;DYN_ARGS=TRUE&amp;DOC_NAME=FAT:FQL_AUDITING_CLIENT_TEMPLATE.FAT&amp;display_string=Audit&amp;VAR:KEY=TQXQVSJCTM&amp;VAR:QUERY=UkdGX1BBWV9BQ0NUKEFOTiwzOTgxMywsLCxVU0QsLE5PQVVESVQp&amp;WINDOW=FIRST_POPUP&amp;HEIGHT=450&amp;WI","DTH=450&amp;START_MAXIMIZED=FALSE&amp;VAR:CALENDAR=US&amp;VAR:SYMBOL=PPG&amp;VAR:INDEX=0"}</definedName>
    <definedName function="false" hidden="false" localSheetId="18" name="_132__FDSAUDITLINK__" vbProcedure="false">{"fdsup://directions/FAT Viewer?action=UPDATE&amp;creator=factset&amp;DYN_ARGS=TRUE&amp;DOC_NAME=FAT:FQL_AUDITING_CLIENT_TEMPLATE.FAT&amp;display_string=Audit&amp;VAR:KEY=DMZSZQNSLE&amp;VAR:QUERY=UkdGX1BBWV9BQ0NUKEFOTiw0MDY5NCwsLCxVU0QsLE5PQVVESVQp&amp;WINDOW=FIRST_POPUP&amp;HEIGHT=450&amp;WI","DTH=450&amp;START_MAXIMIZED=FALSE&amp;VAR:CALENDAR=US&amp;VAR:SYMBOL=RPM&amp;VAR:INDEX=0"}</definedName>
    <definedName function="false" hidden="false" localSheetId="18" name="_133__FDSAUDITLINK__" vbProcedure="false">{"fdsup://directions/FAT Viewer?action=UPDATE&amp;creator=factset&amp;DYN_ARGS=TRUE&amp;DOC_NAME=FAT:FQL_AUDITING_CLIENT_TEMPLATE.FAT&amp;display_string=Audit&amp;VAR:KEY=BGBOZWJSHQ&amp;VAR:QUERY=UkdGX1BBWV9BQ0NUKEFOTiw0MDMyOSwsLCxVU0QsLE5PQVVESVQp&amp;WINDOW=FIRST_POPUP&amp;HEIGHT=450&amp;WI","DTH=450&amp;START_MAXIMIZED=FALSE&amp;VAR:CALENDAR=US&amp;VAR:SYMBOL=RPM&amp;VAR:INDEX=0"}</definedName>
    <definedName function="false" hidden="false" localSheetId="18" name="_134__FDSAUDITLINK__" vbProcedure="false">{"fdsup://directions/FAT Viewer?action=UPDATE&amp;creator=factset&amp;DYN_ARGS=TRUE&amp;DOC_NAME=FAT:FQL_AUDITING_CLIENT_TEMPLATE.FAT&amp;display_string=Audit&amp;VAR:KEY=JOPCVCLSTS&amp;VAR:QUERY=UkdGX1BBWV9BQ0NUKEFOTiwzOTk2NCwsLCxVU0QsLE5PQVVESVQp&amp;WINDOW=FIRST_POPUP&amp;HEIGHT=450&amp;WI","DTH=450&amp;START_MAXIMIZED=FALSE&amp;VAR:CALENDAR=US&amp;VAR:SYMBOL=RPM&amp;VAR:INDEX=0"}</definedName>
    <definedName function="false" hidden="false" localSheetId="18" name="_135__FDSAUDITLINK__" vbProcedure="false">{"fdsup://directions/FAT Viewer?action=UPDATE&amp;creator=factset&amp;DYN_ARGS=TRUE&amp;DOC_NAME=FAT:FQL_AUDITING_CLIENT_TEMPLATE.FAT&amp;display_string=Audit&amp;VAR:KEY=JAHQBKPYBG&amp;VAR:QUERY=UkdGX1BBWV9BQ0NUKEFOTiwzOTU5OSwsLCxVU0QsLE5PQVVESVQp&amp;WINDOW=FIRST_POPUP&amp;HEIGHT=450&amp;WI","DTH=450&amp;START_MAXIMIZED=FALSE&amp;VAR:CALENDAR=US&amp;VAR:SYMBOL=RPM&amp;VAR:INDEX=0"}</definedName>
    <definedName function="false" hidden="false" localSheetId="18" name="_136__FDSAUDITLINK__" vbProcedure="false">{"fdsup://directions/FAT Viewer?action=UPDATE&amp;creator=factset&amp;DYN_ARGS=TRUE&amp;DOC_NAME=FAT:FQL_AUDITING_CLIENT_TEMPLATE.FAT&amp;display_string=Audit&amp;VAR:KEY=RERSVAXIVY&amp;VAR:QUERY=UkdGX1BBWV9BQ0NUKEFOTiw0MDU0MywsLCxVU0QsLE5PQVVESVQp&amp;WINDOW=FIRST_POPUP&amp;HEIGHT=450&amp;WI","DTH=450&amp;START_MAXIMIZED=FALSE&amp;VAR:CALENDAR=US&amp;VAR:SYMBOL=POL&amp;VAR:INDEX=0"}</definedName>
    <definedName function="false" hidden="false" localSheetId="18" name="_137__FDSAUDITLINK__" vbProcedure="false">{"fdsup://directions/FAT Viewer?action=UPDATE&amp;creator=factset&amp;DYN_ARGS=TRUE&amp;DOC_NAME=FAT:FQL_AUDITING_CLIENT_TEMPLATE.FAT&amp;display_string=Audit&amp;VAR:KEY=XURKHOBAZW&amp;VAR:QUERY=UkdGX1BBWV9BQ0NUKEFOTiwzODg2OCwsLCxVU0QsLE5PQVVESVQp&amp;WINDOW=FIRST_POPUP&amp;HEIGHT=450&amp;WI","DTH=450&amp;START_MAXIMIZED=FALSE&amp;VAR:CALENDAR=US&amp;VAR:SYMBOL=RPM&amp;VAR:INDEX=0"}</definedName>
    <definedName function="false" hidden="false" localSheetId="18" name="_138__FDSAUDITLINK__" vbProcedure="false">{"fdsup://directions/FAT Viewer?action=UPDATE&amp;creator=factset&amp;DYN_ARGS=TRUE&amp;DOC_NAME=FAT:FQL_AUDITING_CLIENT_TEMPLATE.FAT&amp;display_string=Audit&amp;VAR:KEY=JUDSHARAHC&amp;VAR:QUERY=UkdGX1BBWV9BQ0NUKEFOTiwzODUwMywsLCxVU0QsLE5PQVVESVQp&amp;WINDOW=FIRST_POPUP&amp;HEIGHT=450&amp;WI","DTH=450&amp;START_MAXIMIZED=FALSE&amp;VAR:CALENDAR=US&amp;VAR:SYMBOL=RPM&amp;VAR:INDEX=0"}</definedName>
    <definedName function="false" hidden="false" localSheetId="18" name="_139__FDSAUDITLINK__" vbProcedure="false">{"fdsup://directions/FAT Viewer?action=UPDATE&amp;creator=factset&amp;DYN_ARGS=TRUE&amp;DOC_NAME=FAT:FQL_AUDITING_CLIENT_TEMPLATE.FAT&amp;display_string=Audit&amp;VAR:KEY=VSPCLIDCBQ&amp;VAR:QUERY=UkdGX1BBWV9BQ0NUKEFOTiwzODEzOCwsLCxVU0QsLE5PQVVESVQp&amp;WINDOW=FIRST_POPUP&amp;HEIGHT=450&amp;WI","DTH=450&amp;START_MAXIMIZED=FALSE&amp;VAR:CALENDAR=US&amp;VAR:SYMBOL=RPM&amp;VAR:INDEX=0"}</definedName>
    <definedName function="false" hidden="false" localSheetId="18" name="_13__FDSAUDITLINK__" vbProcedure="false">{"fdsup://directions/FAT Viewer?action=UPDATE&amp;creator=factset&amp;DYN_ARGS=TRUE&amp;DOC_NAME=FAT:FQL_AUDITING_CLIENT_TEMPLATE.FAT&amp;display_string=Audit&amp;VAR:KEY=HCJOJEPUNK&amp;VAR:QUERY=UkdGX1BBWV9BQ0NUKEFOTiwzOTQ0NywsLCxVU0QsLE5PQVVESVQp&amp;WINDOW=FIRST_POPUP&amp;HEIGHT=450&amp;WI","DTH=450&amp;START_MAXIMIZED=FALSE&amp;VAR:CALENDAR=US&amp;VAR:SYMBOL=PPG&amp;VAR:INDEX=0"}</definedName>
    <definedName function="false" hidden="false" localSheetId="18" name="_140__FDSAUDITLINK__" vbProcedure="false">{"fdsup://directions/FAT Viewer?action=UPDATE&amp;creator=factset&amp;DYN_ARGS=TRUE&amp;DOC_NAME=FAT:FQL_AUDITING_CLIENT_TEMPLATE.FAT&amp;display_string=Audit&amp;VAR:KEY=DULAFQZUBY&amp;VAR:QUERY=UkdGX1BBWV9BQ0NUKEFOTiwzOTIzMywsLCxVU0QsLE5PQVVESVQp&amp;WINDOW=FIRST_POPUP&amp;HEIGHT=450&amp;WI","DTH=450&amp;START_MAXIMIZED=FALSE&amp;VAR:CALENDAR=US&amp;VAR:SYMBOL=RPM&amp;VAR:INDEX=0"}</definedName>
    <definedName function="false" hidden="false" localSheetId="18" name="_14__FDSAUDITLINK__" vbProcedure="false">{"fdsup://directions/FAT Viewer?action=UPDATE&amp;creator=factset&amp;DYN_ARGS=TRUE&amp;DOC_NAME=FAT:FQL_AUDITING_CLIENT_TEMPLATE.FAT&amp;display_string=Audit&amp;VAR:KEY=XUTWXGHOJC&amp;VAR:QUERY=UkdGX1BBWV9BQ0NUKEFOTiwzOTA4MiwsLCxVU0QsLE5PQVVESVQp&amp;WINDOW=FIRST_POPUP&amp;HEIGHT=450&amp;WI","DTH=450&amp;START_MAXIMIZED=FALSE&amp;VAR:CALENDAR=US&amp;VAR:SYMBOL=PPG&amp;VAR:INDEX=0"}</definedName>
    <definedName function="false" hidden="false" localSheetId="18" name="_15__FDSAUDITLINK__" vbProcedure="false">{"fdsup://directions/FAT Viewer?action=UPDATE&amp;creator=factset&amp;DYN_ARGS=TRUE&amp;DOC_NAME=FAT:FQL_AUDITING_CLIENT_TEMPLATE.FAT&amp;display_string=Audit&amp;VAR:KEY=TORMPKNUHW&amp;VAR:QUERY=UkdGX1BBWV9BQ0NUKEFOTiwzODcxNywsLCxVU0QsLE5PQVVESVQp&amp;WINDOW=FIRST_POPUP&amp;HEIGHT=450&amp;WI","DTH=450&amp;START_MAXIMIZED=FALSE&amp;VAR:CALENDAR=US&amp;VAR:SYMBOL=PPG&amp;VAR:INDEX=0"}</definedName>
    <definedName function="false" hidden="false" localSheetId="18" name="_16__FDSAUDITLINK__" vbProcedure="false">{"fdsup://directions/FAT Viewer?action=UPDATE&amp;creator=factset&amp;DYN_ARGS=TRUE&amp;DOC_NAME=FAT:FQL_AUDITING_CLIENT_TEMPLATE.FAT&amp;display_string=Audit&amp;VAR:KEY=PKNGVKTYRM&amp;VAR:QUERY=UkdGX1BBWV9BQ0NUKEFOTiwzODM1MiwsLCxVU0QsLE5PQVVESVQp&amp;WINDOW=FIRST_POPUP&amp;HEIGHT=450&amp;WI","DTH=450&amp;START_MAXIMIZED=FALSE&amp;VAR:CALENDAR=US&amp;VAR:SYMBOL=PPG&amp;VAR:INDEX=0"}</definedName>
    <definedName function="false" hidden="false" localSheetId="18" name="_17__FDSAUDITLINK__" vbProcedure="false">{"fdsup://directions/FAT Viewer?action=UPDATE&amp;creator=factset&amp;DYN_ARGS=TRUE&amp;DOC_NAME=FAT:FQL_AUDITING_CLIENT_TEMPLATE.FAT&amp;display_string=Audit&amp;VAR:KEY=RKZIPIBEDQ&amp;VAR:QUERY=UkdGX1BBWV9BQ0NUKEFOTiwzNzk4NiwsLCxVU0QsLE5PQVVESVQp&amp;WINDOW=FIRST_POPUP&amp;HEIGHT=450&amp;WI","DTH=450&amp;START_MAXIMIZED=FALSE&amp;VAR:CALENDAR=US&amp;VAR:SYMBOL=PPG&amp;VAR:INDEX=0"}</definedName>
    <definedName function="false" hidden="false" localSheetId="18" name="_18__FDSAUDITLINK__" vbProcedure="false">{"fdsup://directions/FAT Viewer?action=UPDATE&amp;creator=factset&amp;DYN_ARGS=TRUE&amp;DOC_NAME=FAT:FQL_AUDITING_CLIENT_TEMPLATE.FAT&amp;display_string=Audit&amp;VAR:KEY=DGNAVSREXS&amp;VAR:QUERY=UkdGX1BBWV9BQ0NUKEFOTiw0MDU0MywsLCxVU0QsLE5PQVVESVQp&amp;WINDOW=FIRST_POPUP&amp;HEIGHT=450&amp;WI","DTH=450&amp;START_MAXIMIZED=FALSE&amp;VAR:CALENDAR=US&amp;VAR:SYMBOL=CE&amp;VAR:INDEX=0"}</definedName>
    <definedName function="false" hidden="false" localSheetId="18" name="_19__FDSAUDITLINK__" vbProcedure="false">{"fdsup://directions/FAT Viewer?action=UPDATE&amp;creator=factset&amp;DYN_ARGS=TRUE&amp;DOC_NAME=FAT:FQL_AUDITING_CLIENT_TEMPLATE.FAT&amp;display_string=Audit&amp;VAR:KEY=RIXKZWBCJU&amp;VAR:QUERY=UkdGX1BBWV9BQ0NUKEFOTiwzOTgxMywsLCxNWE4sLE5PQVVESVQp&amp;WINDOW=FIRST_POPUP&amp;HEIGHT=450&amp;WI","DTH=450&amp;START_MAXIMIZED=FALSE&amp;VAR:CALENDAR=US&amp;VAR:SYMBOL=243476&amp;VAR:INDEX=0"}</definedName>
    <definedName function="false" hidden="false" localSheetId="18" name="_1__FDSAUDITLINK__" vbProcedure="false">{"fdsup://directions/FAT Viewer?action=UPDATE&amp;creator=factset&amp;DYN_ARGS=TRUE&amp;DOC_NAME=FAT:FQL_AUDITING_CLIENT_TEMPLATE.FAT&amp;display_string=Audit&amp;VAR:KEY=FOVMVWDUVG&amp;VAR:QUERY=UkdGX1BBWV9BQ0NUKEFOTiw0MDU0MywsLCxVU0QsLE5PQVVESVQp&amp;WINDOW=FIRST_POPUP&amp;HEIGHT=450&amp;WI","DTH=450&amp;START_MAXIMIZED=FALSE&amp;VAR:CALENDAR=US&amp;VAR:SYMBOL=POL&amp;VAR:INDEX=0"}</definedName>
    <definedName function="false" hidden="false" localSheetId="18" name="_20__FDSAUDITLINK__" vbProcedure="false">{"fdsup://directions/FAT Viewer?action=UPDATE&amp;creator=factset&amp;DYN_ARGS=TRUE&amp;DOC_NAME=FAT:FQL_AUDITING_CLIENT_TEMPLATE.FAT&amp;display_string=Audit&amp;VAR:KEY=BQVIDCZKJO&amp;VAR:QUERY=UkdGX1BBWV9BQ0NUKEFOTiwzOTQ0NywsLCxNWE4sLE5PQVVESVQp&amp;WINDOW=FIRST_POPUP&amp;HEIGHT=450&amp;WI","DTH=450&amp;START_MAXIMIZED=FALSE&amp;VAR:CALENDAR=US&amp;VAR:SYMBOL=243476&amp;VAR:INDEX=0"}</definedName>
    <definedName function="false" hidden="false" localSheetId="18" name="_21__FDSAUDITLINK__" vbProcedure="false">{"fdsup://directions/FAT Viewer?action=UPDATE&amp;creator=factset&amp;DYN_ARGS=TRUE&amp;DOC_NAME=FAT:FQL_AUDITING_CLIENT_TEMPLATE.FAT&amp;display_string=Audit&amp;VAR:KEY=LMBMRONETI&amp;VAR:QUERY=UkdGX1BBWV9BQ0NUKEFOTiwzOTA4MiwsLCxNWE4sLE5PQVVESVQp&amp;WINDOW=FIRST_POPUP&amp;HEIGHT=450&amp;WI","DTH=450&amp;START_MAXIMIZED=FALSE&amp;VAR:CALENDAR=US&amp;VAR:SYMBOL=243476&amp;VAR:INDEX=0"}</definedName>
    <definedName function="false" hidden="false" localSheetId="18" name="_22__FDSAUDITLINK__" vbProcedure="false">{"fdsup://directions/FAT Viewer?action=UPDATE&amp;creator=factset&amp;DYN_ARGS=TRUE&amp;DOC_NAME=FAT:FQL_AUDITING_CLIENT_TEMPLATE.FAT&amp;display_string=Audit&amp;VAR:KEY=LUNUHGNIFQ&amp;VAR:QUERY=UkdGX1BBWV9BQ0NUKEFOTiwzODcxNywsLCxNWE4sLE5PQVVESVQp&amp;WINDOW=FIRST_POPUP&amp;HEIGHT=450&amp;WI","DTH=450&amp;START_MAXIMIZED=FALSE&amp;VAR:CALENDAR=US&amp;VAR:SYMBOL=243476&amp;VAR:INDEX=0"}</definedName>
    <definedName function="false" hidden="false" localSheetId="18" name="_23__FDSAUDITLINK__" vbProcedure="false">{"fdsup://directions/FAT Viewer?action=UPDATE&amp;creator=factset&amp;DYN_ARGS=TRUE&amp;DOC_NAME=FAT:FQL_AUDITING_CLIENT_TEMPLATE.FAT&amp;display_string=Audit&amp;VAR:KEY=PMRETONGTW&amp;VAR:QUERY=UkdGX1BBWV9BQ0NUKEFOTiwzODM1MiwsLCxNWE4sLE5PQVVESVQp&amp;WINDOW=FIRST_POPUP&amp;HEIGHT=450&amp;WI","DTH=450&amp;START_MAXIMIZED=FALSE&amp;VAR:CALENDAR=US&amp;VAR:SYMBOL=243476&amp;VAR:INDEX=0"}</definedName>
    <definedName function="false" hidden="false" localSheetId="18" name="_24__FDSAUDITLINK__" vbProcedure="false">{"fdsup://directions/FAT Viewer?action=UPDATE&amp;creator=factset&amp;DYN_ARGS=TRUE&amp;DOC_NAME=FAT:FQL_AUDITING_CLIENT_TEMPLATE.FAT&amp;display_string=Audit&amp;VAR:KEY=RIXYJKNSHO&amp;VAR:QUERY=UkdGX1BBWV9BQ0NUKEFOTiwzNzk4NiwsLCxNWE4sLE5PQVVESVQp&amp;WINDOW=FIRST_POPUP&amp;HEIGHT=450&amp;WI","DTH=450&amp;START_MAXIMIZED=FALSE&amp;VAR:CALENDAR=US&amp;VAR:SYMBOL=243476&amp;VAR:INDEX=0"}</definedName>
    <definedName function="false" hidden="false" localSheetId="18" name="_25__FDSAUDITLINK__" vbProcedure="false">{"fdsup://directions/FAT Viewer?action=UPDATE&amp;creator=factset&amp;DYN_ARGS=TRUE&amp;DOC_NAME=FAT:FQL_AUDITING_CLIENT_TEMPLATE.FAT&amp;display_string=Audit&amp;VAR:KEY=NURQXEXKXO&amp;VAR:QUERY=UkdGX1BBWV9BQ0NUKEFOTiw0MDU0MywsLCxVU0QsLE5PQVVESVQp&amp;WINDOW=FIRST_POPUP&amp;HEIGHT=450&amp;WI","DTH=450&amp;START_MAXIMIZED=FALSE&amp;VAR:CALENDAR=US&amp;VAR:SYMBOL=PPG&amp;VAR:INDEX=0"}</definedName>
    <definedName function="false" hidden="false" localSheetId="18" name="_2__FDSAUDITLINK__" vbProcedure="false">{"fdsup://directions/FAT Viewer?action=UPDATE&amp;creator=factset&amp;DYN_ARGS=TRUE&amp;DOC_NAME=FAT:FQL_AUDITING_CLIENT_TEMPLATE.FAT&amp;display_string=Audit&amp;VAR:KEY=FMDWDGRAZA&amp;VAR:QUERY=UkdGX1BBWV9BQ0NUKEFOTiw0MDU0MywsLCxVU0QsLE5PQVVESVQp&amp;WINDOW=FIRST_POPUP&amp;HEIGHT=450&amp;WI","DTH=450&amp;START_MAXIMIZED=FALSE&amp;VAR:CALENDAR=US&amp;VAR:SYMBOL=PPG&amp;VAR:INDEX=0"}</definedName>
    <definedName function="false" hidden="false" localSheetId="18" name="_3__FDSAUDITLINK__" vbProcedure="false">{"fdsup://directions/FAT Viewer?action=UPDATE&amp;creator=factset&amp;DYN_ARGS=TRUE&amp;DOC_NAME=FAT:FQL_AUDITING_CLIENT_TEMPLATE.FAT&amp;display_string=Audit&amp;VAR:KEY=JUVUFWLOVA&amp;VAR:QUERY=UkdGX1BBWV9BQ0NUKEFOTiw0MDE3OCwsLCxVU0QsLE5PQVVESVQp&amp;WINDOW=FIRST_POPUP&amp;HEIGHT=450&amp;WI","DTH=450&amp;START_MAXIMIZED=FALSE&amp;VAR:CALENDAR=US&amp;VAR:SYMBOL=PPG&amp;VAR:INDEX=0"}</definedName>
    <definedName function="false" hidden="false" localSheetId="18" name="_40__FDSAUDITLINK__" vbProcedure="false">{"fdsup://directions/FAT Viewer?action=UPDATE&amp;creator=factset&amp;DYN_ARGS=TRUE&amp;DOC_NAME=FAT:FQL_AUDITING_CLIENT_TEMPLATE.FAT&amp;display_string=Audit&amp;VAR:KEY=VMDMRCXMVW&amp;VAR:QUERY=UkdGX1BBWV9BQ0NUKEFOTiw0MDU0MywsLCxNWE4sLE5PQVVESVQp&amp;WINDOW=FIRST_POPUP&amp;HEIGHT=450&amp;WI","DTH=450&amp;START_MAXIMIZED=FALSE&amp;VAR:CALENDAR=US&amp;VAR:SYMBOL=243476&amp;VAR:INDEX=0"}</definedName>
    <definedName function="false" hidden="false" localSheetId="18" name="_41__FDSAUDITLINK__" vbProcedure="false">{"fdsup://directions/FAT Viewer?action=UPDATE&amp;creator=factset&amp;DYN_ARGS=TRUE&amp;DOC_NAME=FAT:FQL_AUDITING_CLIENT_TEMPLATE.FAT&amp;display_string=Audit&amp;VAR:KEY=LKDAPMNINI&amp;VAR:QUERY=UkdGX1BBWV9BQ0NUKEFOTiw0MDE3OCwsLCxNWE4sLE5PQVVESVQp&amp;WINDOW=FIRST_POPUP&amp;HEIGHT=450&amp;WI","DTH=450&amp;START_MAXIMIZED=FALSE&amp;VAR:CALENDAR=US&amp;VAR:SYMBOL=243476&amp;VAR:INDEX=0"}</definedName>
    <definedName function="false" hidden="false" localSheetId="18" name="_49__FDSAUDITLINK__" vbProcedure="false">{"fdsup://directions/FAT Viewer?action=UPDATE&amp;creator=factset&amp;DYN_ARGS=TRUE&amp;DOC_NAME=FAT:FQL_AUDITING_CLIENT_TEMPLATE.FAT&amp;display_string=Audit&amp;VAR:KEY=RGRELUZWFU&amp;VAR:QUERY=UkdGX1BBWV9BQ0NUKEFOTiw0MDE3OCwsLCxVU0QsLE5PQVVESVQp&amp;WINDOW=FIRST_POPUP&amp;HEIGHT=450&amp;WI","DTH=450&amp;START_MAXIMIZED=FALSE&amp;VAR:CALENDAR=US&amp;VAR:SYMBOL=CE&amp;VAR:INDEX=0"}</definedName>
    <definedName function="false" hidden="false" localSheetId="18" name="_4__FDSAUDITLINK__" vbProcedure="false">{"fdsup://directions/FAT Viewer?action=UPDATE&amp;creator=factset&amp;DYN_ARGS=TRUE&amp;DOC_NAME=FAT:FQL_AUDITING_CLIENT_TEMPLATE.FAT&amp;display_string=Audit&amp;VAR:KEY=TQXQVSJCTM&amp;VAR:QUERY=UkdGX1BBWV9BQ0NUKEFOTiwzOTgxMywsLCxVU0QsLE5PQVVESVQp&amp;WINDOW=FIRST_POPUP&amp;HEIGHT=450&amp;WI","DTH=450&amp;START_MAXIMIZED=FALSE&amp;VAR:CALENDAR=US&amp;VAR:SYMBOL=PPG&amp;VAR:INDEX=0"}</definedName>
    <definedName function="false" hidden="false" localSheetId="18" name="_50__FDSAUDITLINK__" vbProcedure="false">{"fdsup://directions/FAT Viewer?action=UPDATE&amp;creator=factset&amp;DYN_ARGS=TRUE&amp;DOC_NAME=FAT:FQL_AUDITING_CLIENT_TEMPLATE.FAT&amp;display_string=Audit&amp;VAR:KEY=VATUPMZMZM&amp;VAR:QUERY=UkdGX1BBWV9BQ0NUKEFOTiwzOTgxMywsLCxVU0QsLE5PQVVESVQp&amp;WINDOW=FIRST_POPUP&amp;HEIGHT=450&amp;WI","DTH=450&amp;START_MAXIMIZED=FALSE&amp;VAR:CALENDAR=US&amp;VAR:SYMBOL=CE&amp;VAR:INDEX=0"}</definedName>
    <definedName function="false" hidden="false" localSheetId="18" name="_51__FDSAUDITLINK__" vbProcedure="false">{"fdsup://directions/FAT Viewer?action=UPDATE&amp;creator=factset&amp;DYN_ARGS=TRUE&amp;DOC_NAME=FAT:FQL_AUDITING_CLIENT_TEMPLATE.FAT&amp;display_string=Audit&amp;VAR:KEY=REHARURGRA&amp;VAR:QUERY=UkdGX1BBWV9BQ0NUKEFOTiwzOTQ0NywsLCxVU0QsLE5PQVVESVQp&amp;WINDOW=FIRST_POPUP&amp;HEIGHT=450&amp;WI","DTH=450&amp;START_MAXIMIZED=FALSE&amp;VAR:CALENDAR=US&amp;VAR:SYMBOL=CE&amp;VAR:INDEX=0"}</definedName>
    <definedName function="false" hidden="false" localSheetId="18" name="_52__FDSAUDITLINK__" vbProcedure="false">{"fdsup://directions/FAT Viewer?action=UPDATE&amp;creator=factset&amp;DYN_ARGS=TRUE&amp;DOC_NAME=FAT:FQL_AUDITING_CLIENT_TEMPLATE.FAT&amp;display_string=Audit&amp;VAR:KEY=ZOBYNEJKTG&amp;VAR:QUERY=UkdGX1BBWV9BQ0NUKEFOTiwzOTA4MiwsLCxVU0QsLE5PQVVESVQp&amp;WINDOW=FIRST_POPUP&amp;HEIGHT=450&amp;WI","DTH=450&amp;START_MAXIMIZED=FALSE&amp;VAR:CALENDAR=US&amp;VAR:SYMBOL=CE&amp;VAR:INDEX=0"}</definedName>
    <definedName function="false" hidden="false" localSheetId="18" name="_53__FDSAUDITLINK__" vbProcedure="false">{"fdsup://directions/FAT Viewer?action=UPDATE&amp;creator=factset&amp;DYN_ARGS=TRUE&amp;DOC_NAME=FAT:FQL_AUDITING_CLIENT_TEMPLATE.FAT&amp;display_string=Audit&amp;VAR:KEY=DSRQBONMZC&amp;VAR:QUERY=UkdGX1BBWV9BQ0NUKEFOTiwzODcxNywsLCxVU0QsLE5PQVVESVQp&amp;WINDOW=FIRST_POPUP&amp;HEIGHT=450&amp;WI","DTH=450&amp;START_MAXIMIZED=FALSE&amp;VAR:CALENDAR=US&amp;VAR:SYMBOL=CE&amp;VAR:INDEX=0"}</definedName>
    <definedName function="false" hidden="false" localSheetId="18" name="_54__FDSAUDITLINK__" vbProcedure="false">{"fdsup://directions/FAT Viewer?action=UPDATE&amp;creator=factset&amp;DYN_ARGS=TRUE&amp;DOC_NAME=FAT:FQL_AUDITING_CLIENT_TEMPLATE.FAT&amp;display_string=Audit&amp;VAR:KEY=LWTIVMFQPW&amp;VAR:QUERY=UkdGX1BBWV9BQ0NUKEFOTiwzODM1MiwsLCxVU0QsLE5PQVVESVQp&amp;WINDOW=FIRST_POPUP&amp;HEIGHT=450&amp;WI","DTH=450&amp;START_MAXIMIZED=FALSE&amp;VAR:CALENDAR=US&amp;VAR:SYMBOL=CE&amp;VAR:INDEX=0"}</definedName>
    <definedName function="false" hidden="false" localSheetId="18" name="_55__FDSAUDITLINK__" vbProcedure="false">{"fdsup://directions/FAT Viewer?action=UPDATE&amp;creator=factset&amp;DYN_ARGS=TRUE&amp;DOC_NAME=FAT:FQL_AUDITING_CLIENT_TEMPLATE.FAT&amp;display_string=Audit&amp;VAR:KEY=HWBKBCFOBU&amp;VAR:QUERY=UkdGX1BBWV9BQ0NUKEFOTiwzNzk4NiwsLCxVU0QsLE5PQVVESVQp&amp;WINDOW=FIRST_POPUP&amp;HEIGHT=450&amp;WI","DTH=450&amp;START_MAXIMIZED=FALSE&amp;VAR:CALENDAR=US&amp;VAR:SYMBOL=CE&amp;VAR:INDEX=0"}</definedName>
    <definedName function="false" hidden="false" localSheetId="18" name="_56__FDSAUDITLINK__" vbProcedure="false">{"fdsup://directions/FAT Viewer?action=UPDATE&amp;creator=factset&amp;DYN_ARGS=TRUE&amp;DOC_NAME=FAT:FQL_AUDITING_CLIENT_TEMPLATE.FAT&amp;display_string=Audit&amp;VAR:KEY=HUXWTMHSHS&amp;VAR:QUERY=UkdGX1BBWV9BQ0NUKEFOTiw0MDU0MywsLCxVU0QsLE5PQVVESVQp&amp;WINDOW=FIRST_POPUP&amp;HEIGHT=450&amp;WI","DTH=450&amp;START_MAXIMIZED=FALSE&amp;VAR:CALENDAR=US&amp;VAR:SYMBOL=SHW&amp;VAR:INDEX=0"}</definedName>
    <definedName function="false" hidden="false" localSheetId="18" name="_57__FDSAUDITLINK__" vbProcedure="false">{"fdsup://directions/FAT Viewer?action=UPDATE&amp;creator=factset&amp;DYN_ARGS=TRUE&amp;DOC_NAME=FAT:FQL_AUDITING_CLIENT_TEMPLATE.FAT&amp;display_string=Audit&amp;VAR:KEY=PEPWPSFMZQ&amp;VAR:QUERY=UkdGX1BBWV9BQ0NUKEFOTiw0MDE3OCwsLCxVU0QsLE5PQVVESVQp&amp;WINDOW=FIRST_POPUP&amp;HEIGHT=450&amp;WI","DTH=450&amp;START_MAXIMIZED=FALSE&amp;VAR:CALENDAR=US&amp;VAR:SYMBOL=POL&amp;VAR:INDEX=0"}</definedName>
    <definedName function="false" hidden="false" localSheetId="18" name="_58__FDSAUDITLINK__" vbProcedure="false">{"fdsup://directions/FAT Viewer?action=UPDATE&amp;creator=factset&amp;DYN_ARGS=TRUE&amp;DOC_NAME=FAT:FQL_AUDITING_CLIENT_TEMPLATE.FAT&amp;display_string=Audit&amp;VAR:KEY=XEZEDAXOJW&amp;VAR:QUERY=UkdGX1BBWV9BQ0NUKEFOTiwzOTgxMywsLCxVU0QsLE5PQVVESVQp&amp;WINDOW=FIRST_POPUP&amp;HEIGHT=450&amp;WI","DTH=450&amp;START_MAXIMIZED=FALSE&amp;VAR:CALENDAR=US&amp;VAR:SYMBOL=POL&amp;VAR:INDEX=0"}</definedName>
    <definedName function="false" hidden="false" localSheetId="18" name="_59__FDSAUDITLINK__" vbProcedure="false">{"fdsup://directions/FAT Viewer?action=UPDATE&amp;creator=factset&amp;DYN_ARGS=TRUE&amp;DOC_NAME=FAT:FQL_AUDITING_CLIENT_TEMPLATE.FAT&amp;display_string=Audit&amp;VAR:KEY=JSPGVMVCRC&amp;VAR:QUERY=UkdGX1BBWV9BQ0NUKEFOTiwzOTQ0NywsLCxVU0QsLE5PQVVESVQp&amp;WINDOW=FIRST_POPUP&amp;HEIGHT=450&amp;WI","DTH=450&amp;START_MAXIMIZED=FALSE&amp;VAR:CALENDAR=US&amp;VAR:SYMBOL=POL&amp;VAR:INDEX=0"}</definedName>
    <definedName function="false" hidden="false" localSheetId="18" name="_5__FDSAUDITLINK__" vbProcedure="false">{"fdsup://directions/FAT Viewer?action=UPDATE&amp;creator=factset&amp;DYN_ARGS=TRUE&amp;DOC_NAME=FAT:FQL_AUDITING_CLIENT_TEMPLATE.FAT&amp;display_string=Audit&amp;VAR:KEY=HCJOJEPUNK&amp;VAR:QUERY=UkdGX1BBWV9BQ0NUKEFOTiwzOTQ0NywsLCxVU0QsLE5PQVVESVQp&amp;WINDOW=FIRST_POPUP&amp;HEIGHT=450&amp;WI","DTH=450&amp;START_MAXIMIZED=FALSE&amp;VAR:CALENDAR=US&amp;VAR:SYMBOL=PPG&amp;VAR:INDEX=0"}</definedName>
    <definedName function="false" hidden="false" localSheetId="18" name="_60__FDSAUDITLINK__" vbProcedure="false">{"fdsup://directions/FAT Viewer?action=UPDATE&amp;creator=factset&amp;DYN_ARGS=TRUE&amp;DOC_NAME=FAT:FQL_AUDITING_CLIENT_TEMPLATE.FAT&amp;display_string=Audit&amp;VAR:KEY=RAFYLIJCZY&amp;VAR:QUERY=UkdGX1BBWV9BQ0NUKEFOTiwzOTA4MiwsLCxVU0QsLE5PQVVESVQp&amp;WINDOW=FIRST_POPUP&amp;HEIGHT=450&amp;WI","DTH=450&amp;START_MAXIMIZED=FALSE&amp;VAR:CALENDAR=US&amp;VAR:SYMBOL=POL&amp;VAR:INDEX=0"}</definedName>
    <definedName function="false" hidden="false" localSheetId="18" name="_61__FDSAUDITLINK__" vbProcedure="false">{"fdsup://directions/FAT Viewer?action=UPDATE&amp;creator=factset&amp;DYN_ARGS=TRUE&amp;DOC_NAME=FAT:FQL_AUDITING_CLIENT_TEMPLATE.FAT&amp;display_string=Audit&amp;VAR:KEY=JOPOVGZKBA&amp;VAR:QUERY=UkdGX1BBWV9BQ0NUKEFOTiwzODcxNywsLCxVU0QsLE5PQVVESVQp&amp;WINDOW=FIRST_POPUP&amp;HEIGHT=450&amp;WI","DTH=450&amp;START_MAXIMIZED=FALSE&amp;VAR:CALENDAR=US&amp;VAR:SYMBOL=POL&amp;VAR:INDEX=0"}</definedName>
    <definedName function="false" hidden="false" localSheetId="18" name="_62__FDSAUDITLINK__" vbProcedure="false">{"fdsup://directions/FAT Viewer?action=UPDATE&amp;creator=factset&amp;DYN_ARGS=TRUE&amp;DOC_NAME=FAT:FQL_AUDITING_CLIENT_TEMPLATE.FAT&amp;display_string=Audit&amp;VAR:KEY=DGRUNSDQJS&amp;VAR:QUERY=UkdGX1BBWV9BQ0NUKEFOTiwzODM1MiwsLCxVU0QsLE5PQVVESVQp&amp;WINDOW=FIRST_POPUP&amp;HEIGHT=450&amp;WI","DTH=450&amp;START_MAXIMIZED=FALSE&amp;VAR:CALENDAR=US&amp;VAR:SYMBOL=POL&amp;VAR:INDEX=0"}</definedName>
    <definedName function="false" hidden="false" localSheetId="18" name="_63__FDSAUDITLINK__" vbProcedure="false">{"fdsup://directions/FAT Viewer?action=UPDATE&amp;creator=factset&amp;DYN_ARGS=TRUE&amp;DOC_NAME=FAT:FQL_AUDITING_CLIENT_TEMPLATE.FAT&amp;display_string=Audit&amp;VAR:KEY=FKNEZEDYHE&amp;VAR:QUERY=UkdGX1BBWV9BQ0NUKEFOTiwzNzk4NiwsLCxVU0QsLE5PQVVESVQp&amp;WINDOW=FIRST_POPUP&amp;HEIGHT=450&amp;WI","DTH=450&amp;START_MAXIMIZED=FALSE&amp;VAR:CALENDAR=US&amp;VAR:SYMBOL=POL&amp;VAR:INDEX=0"}</definedName>
    <definedName function="false" hidden="false" localSheetId="18" name="_64__FDSAUDITLINK__" vbProcedure="false">{"fdsup://directions/FAT Viewer?action=UPDATE&amp;creator=factset&amp;DYN_ARGS=TRUE&amp;DOC_NAME=FAT:FQL_AUDITING_CLIENT_TEMPLATE.FAT&amp;display_string=Audit&amp;VAR:KEY=TQNERETWFY&amp;VAR:QUERY=UkdGX1BBWV9BQ0NUKEFOTiwzNzk4NiwsLCxVU0QsLE5PQVVESVQp&amp;WINDOW=FIRST_POPUP&amp;HEIGHT=450&amp;WI","DTH=450&amp;START_MAXIMIZED=FALSE&amp;VAR:CALENDAR=US&amp;VAR:SYMBOL=TPCG&amp;VAR:INDEX=0"}</definedName>
    <definedName function="false" hidden="false" localSheetId="18" name="_6__FDSAUDITLINK__" vbProcedure="false">{"fdsup://directions/FAT Viewer?action=UPDATE&amp;creator=factset&amp;DYN_ARGS=TRUE&amp;DOC_NAME=FAT:FQL_AUDITING_CLIENT_TEMPLATE.FAT&amp;display_string=Audit&amp;VAR:KEY=XUTWXGHOJC&amp;VAR:QUERY=UkdGX1BBWV9BQ0NUKEFOTiwzOTA4MiwsLCxVU0QsLE5PQVVESVQp&amp;WINDOW=FIRST_POPUP&amp;HEIGHT=450&amp;WI","DTH=450&amp;START_MAXIMIZED=FALSE&amp;VAR:CALENDAR=US&amp;VAR:SYMBOL=PPG&amp;VAR:INDEX=0"}</definedName>
    <definedName function="false" hidden="false" localSheetId="18" name="_7__FDSAUDITLINK__" vbProcedure="false">{"fdsup://directions/FAT Viewer?action=UPDATE&amp;creator=factset&amp;DYN_ARGS=TRUE&amp;DOC_NAME=FAT:FQL_AUDITING_CLIENT_TEMPLATE.FAT&amp;display_string=Audit&amp;VAR:KEY=TORMPKNUHW&amp;VAR:QUERY=UkdGX1BBWV9BQ0NUKEFOTiwzODcxNywsLCxVU0QsLE5PQVVESVQp&amp;WINDOW=FIRST_POPUP&amp;HEIGHT=450&amp;WI","DTH=450&amp;START_MAXIMIZED=FALSE&amp;VAR:CALENDAR=US&amp;VAR:SYMBOL=PPG&amp;VAR:INDEX=0"}</definedName>
    <definedName function="false" hidden="false" localSheetId="18" name="_86__FDSAUDITLINK__" vbProcedure="false">{"fdsup://directions/FAT Viewer?action=UPDATE&amp;creator=factset&amp;DYN_ARGS=TRUE&amp;DOC_NAME=FAT:FQL_AUDITING_CLIENT_TEMPLATE.FAT&amp;display_string=Audit&amp;VAR:KEY=VWTCPULSLC&amp;VAR:QUERY=UkdGX1BBWV9BQ0NUKEFOTiw0MDE3OCwsLCxVU0QsLE5PQVVESVQp&amp;WINDOW=FIRST_POPUP&amp;HEIGHT=450&amp;WI","DTH=450&amp;START_MAXIMIZED=FALSE&amp;VAR:CALENDAR=US&amp;VAR:SYMBOL=SHW&amp;VAR:INDEX=0"}</definedName>
    <definedName function="false" hidden="false" localSheetId="18" name="_87__FDSAUDITLINK__" vbProcedure="false">{"fdsup://directions/FAT Viewer?action=UPDATE&amp;creator=factset&amp;DYN_ARGS=TRUE&amp;DOC_NAME=FAT:FQL_AUDITING_CLIENT_TEMPLATE.FAT&amp;display_string=Audit&amp;VAR:KEY=LUPQTETOXU&amp;VAR:QUERY=UkdGX1BBWV9BQ0NUKEFOTiwzOTgxMywsLCxVU0QsLE5PQVVESVQp&amp;WINDOW=FIRST_POPUP&amp;HEIGHT=450&amp;WI","DTH=450&amp;START_MAXIMIZED=FALSE&amp;VAR:CALENDAR=US&amp;VAR:SYMBOL=SHW&amp;VAR:INDEX=0"}</definedName>
    <definedName function="false" hidden="false" localSheetId="18" name="_88__FDSAUDITLINK__" vbProcedure="false">{"fdsup://directions/FAT Viewer?action=UPDATE&amp;creator=factset&amp;DYN_ARGS=TRUE&amp;DOC_NAME=FAT:FQL_AUDITING_CLIENT_TEMPLATE.FAT&amp;display_string=Audit&amp;VAR:KEY=BCLEJEHEPC&amp;VAR:QUERY=UkdGX1BBWV9BQ0NUKEFOTiwzOTQ0NywsLCxVU0QsLE5PQVVESVQp&amp;WINDOW=FIRST_POPUP&amp;HEIGHT=450&amp;WI","DTH=450&amp;START_MAXIMIZED=FALSE&amp;VAR:CALENDAR=US&amp;VAR:SYMBOL=SHW&amp;VAR:INDEX=0"}</definedName>
    <definedName function="false" hidden="false" localSheetId="18" name="_89__FDSAUDITLINK__" vbProcedure="false">{"fdsup://directions/FAT Viewer?action=UPDATE&amp;creator=factset&amp;DYN_ARGS=TRUE&amp;DOC_NAME=FAT:FQL_AUDITING_CLIENT_TEMPLATE.FAT&amp;display_string=Audit&amp;VAR:KEY=PAHMZUDKZM&amp;VAR:QUERY=UkdGX1BBWV9BQ0NUKEFOTiwzOTA4MiwsLCxVU0QsLE5PQVVESVQp&amp;WINDOW=FIRST_POPUP&amp;HEIGHT=450&amp;WI","DTH=450&amp;START_MAXIMIZED=FALSE&amp;VAR:CALENDAR=US&amp;VAR:SYMBOL=SHW&amp;VAR:INDEX=0"}</definedName>
    <definedName function="false" hidden="false" localSheetId="18" name="_8__FDSAUDITLINK__" vbProcedure="false">{"fdsup://directions/FAT Viewer?action=UPDATE&amp;creator=factset&amp;DYN_ARGS=TRUE&amp;DOC_NAME=FAT:FQL_AUDITING_CLIENT_TEMPLATE.FAT&amp;display_string=Audit&amp;VAR:KEY=PKNGVKTYRM&amp;VAR:QUERY=UkdGX1BBWV9BQ0NUKEFOTiwzODM1MiwsLCxVU0QsLE5PQVVESVQp&amp;WINDOW=FIRST_POPUP&amp;HEIGHT=450&amp;WI","DTH=450&amp;START_MAXIMIZED=FALSE&amp;VAR:CALENDAR=US&amp;VAR:SYMBOL=PPG&amp;VAR:INDEX=0"}</definedName>
    <definedName function="false" hidden="false" localSheetId="18" name="_90__FDSAUDITLINK__" vbProcedure="false">{"fdsup://directions/FAT Viewer?action=UPDATE&amp;creator=factset&amp;DYN_ARGS=TRUE&amp;DOC_NAME=FAT:FQL_AUDITING_CLIENT_TEMPLATE.FAT&amp;display_string=Audit&amp;VAR:KEY=LYNAFQJALS&amp;VAR:QUERY=UkdGX1BBWV9BQ0NUKEFOTiwzODcxNywsLCxVU0QsLE5PQVVESVQp&amp;WINDOW=FIRST_POPUP&amp;HEIGHT=450&amp;WI","DTH=450&amp;START_MAXIMIZED=FALSE&amp;VAR:CALENDAR=US&amp;VAR:SYMBOL=SHW&amp;VAR:INDEX=0"}</definedName>
    <definedName function="false" hidden="false" localSheetId="18" name="_91__FDSAUDITLINK__" vbProcedure="false">{"fdsup://directions/FAT Viewer?action=UPDATE&amp;creator=factset&amp;DYN_ARGS=TRUE&amp;DOC_NAME=FAT:FQL_AUDITING_CLIENT_TEMPLATE.FAT&amp;display_string=Audit&amp;VAR:KEY=ZUDYPSHGJI&amp;VAR:QUERY=UkdGX1BBWV9BQ0NUKEFOTiwzODM1MiwsLCxVU0QsLE5PQVVESVQp&amp;WINDOW=FIRST_POPUP&amp;HEIGHT=450&amp;WI","DTH=450&amp;START_MAXIMIZED=FALSE&amp;VAR:CALENDAR=US&amp;VAR:SYMBOL=SHW&amp;VAR:INDEX=0"}</definedName>
    <definedName function="false" hidden="false" localSheetId="18" name="_92__FDSAUDITLINK__" vbProcedure="false">{"fdsup://directions/FAT Viewer?action=UPDATE&amp;creator=factset&amp;DYN_ARGS=TRUE&amp;DOC_NAME=FAT:FQL_AUDITING_CLIENT_TEMPLATE.FAT&amp;display_string=Audit&amp;VAR:KEY=XWVWXCLEPS&amp;VAR:QUERY=UkdGX1BBWV9BQ0NUKEFOTiwzNzk4NiwsLCxVU0QsLE5PQVVESVQp&amp;WINDOW=FIRST_POPUP&amp;HEIGHT=450&amp;WI","DTH=450&amp;START_MAXIMIZED=FALSE&amp;VAR:CALENDAR=US&amp;VAR:SYMBOL=SHW&amp;VAR:INDEX=0"}</definedName>
    <definedName function="false" hidden="false" localSheetId="18" name="_94__FDSAUDITLINK__" vbProcedure="false">{"fdsup://directions/FAT Viewer?action=UPDATE&amp;creator=factset&amp;DYN_ARGS=TRUE&amp;DOC_NAME=FAT:FQL_AUDITING_CLIENT_TEMPLATE.FAT&amp;display_string=Audit&amp;VAR:KEY=NWPINQVIFE&amp;VAR:QUERY=UkdGX1BBWV9BQ0NUKEFOTiw0MDE3OCwsLCxVU0QsLE5PQVVESVQp&amp;WINDOW=FIRST_POPUP&amp;HEIGHT=450&amp;WI","DTH=450&amp;START_MAXIMIZED=FALSE&amp;VAR:CALENDAR=US&amp;VAR:SYMBOL=PPG&amp;VAR:INDEX=0"}</definedName>
    <definedName function="false" hidden="false" localSheetId="18" name="_95__FDSAUDITLINK__" vbProcedure="false">{"fdsup://directions/FAT Viewer?action=UPDATE&amp;creator=factset&amp;DYN_ARGS=TRUE&amp;DOC_NAME=FAT:FQL_AUDITING_CLIENT_TEMPLATE.FAT&amp;display_string=Audit&amp;VAR:KEY=BQXCPUJUXS&amp;VAR:QUERY=UkdGX1BBWV9BQ0NUKEFOTiwzOTgxMywsLCxVU0QsLE5PQVVESVQp&amp;WINDOW=FIRST_POPUP&amp;HEIGHT=450&amp;WI","DTH=450&amp;START_MAXIMIZED=FALSE&amp;VAR:CALENDAR=US&amp;VAR:SYMBOL=PPG&amp;VAR:INDEX=0"}</definedName>
    <definedName function="false" hidden="false" localSheetId="18" name="_96__FDSAUDITLINK__" vbProcedure="false">{"fdsup://directions/FAT Viewer?action=UPDATE&amp;creator=factset&amp;DYN_ARGS=TRUE&amp;DOC_NAME=FAT:FQL_AUDITING_CLIENT_TEMPLATE.FAT&amp;display_string=Audit&amp;VAR:KEY=BKXKVYXUTE&amp;VAR:QUERY=UkdGX1BBWV9BQ0NUKEFOTiwzOTQ0NywsLCxVU0QsLE5PQVVESVQp&amp;WINDOW=FIRST_POPUP&amp;HEIGHT=450&amp;WI","DTH=450&amp;START_MAXIMIZED=FALSE&amp;VAR:CALENDAR=US&amp;VAR:SYMBOL=PPG&amp;VAR:INDEX=0"}</definedName>
    <definedName function="false" hidden="false" localSheetId="18" name="_97__FDSAUDITLINK__" vbProcedure="false">{"fdsup://directions/FAT Viewer?action=UPDATE&amp;creator=factset&amp;DYN_ARGS=TRUE&amp;DOC_NAME=FAT:FQL_AUDITING_CLIENT_TEMPLATE.FAT&amp;display_string=Audit&amp;VAR:KEY=RYPMDEDURO&amp;VAR:QUERY=UkdGX1BBWV9BQ0NUKEFOTiwzOTA4MiwsLCxVU0QsLE5PQVVESVQp&amp;WINDOW=FIRST_POPUP&amp;HEIGHT=450&amp;WI","DTH=450&amp;START_MAXIMIZED=FALSE&amp;VAR:CALENDAR=US&amp;VAR:SYMBOL=PPG&amp;VAR:INDEX=0"}</definedName>
    <definedName function="false" hidden="false" localSheetId="18" name="_98__FDSAUDITLINK__" vbProcedure="false">{"fdsup://directions/FAT Viewer?action=UPDATE&amp;creator=factset&amp;DYN_ARGS=TRUE&amp;DOC_NAME=FAT:FQL_AUDITING_CLIENT_TEMPLATE.FAT&amp;display_string=Audit&amp;VAR:KEY=RCNINUVWBQ&amp;VAR:QUERY=UkdGX1BBWV9BQ0NUKEFOTiwzODcxNywsLCxVU0QsLE5PQVVESVQp&amp;WINDOW=FIRST_POPUP&amp;HEIGHT=450&amp;WI","DTH=450&amp;START_MAXIMIZED=FALSE&amp;VAR:CALENDAR=US&amp;VAR:SYMBOL=PPG&amp;VAR:INDEX=0"}</definedName>
    <definedName function="false" hidden="false" localSheetId="18" name="_99__FDSAUDITLINK__" vbProcedure="false">{"fdsup://directions/FAT Viewer?action=UPDATE&amp;creator=factset&amp;DYN_ARGS=TRUE&amp;DOC_NAME=FAT:FQL_AUDITING_CLIENT_TEMPLATE.FAT&amp;display_string=Audit&amp;VAR:KEY=JOFGPCXAJK&amp;VAR:QUERY=UkdGX1BBWV9BQ0NUKEFOTiwzODM1MiwsLCxVU0QsLE5PQVVESVQp&amp;WINDOW=FIRST_POPUP&amp;HEIGHT=450&amp;WI","DTH=450&amp;START_MAXIMIZED=FALSE&amp;VAR:CALENDAR=US&amp;VAR:SYMBOL=PPG&amp;VAR:INDEX=0"}</definedName>
    <definedName function="false" hidden="false" localSheetId="18" name="_9__FDSAUDITLINK__" vbProcedure="false">{"fdsup://directions/FAT Viewer?action=UPDATE&amp;creator=factset&amp;DYN_ARGS=TRUE&amp;DOC_NAME=FAT:FQL_AUDITING_CLIENT_TEMPLATE.FAT&amp;display_string=Audit&amp;VAR:KEY=RKZIPIBEDQ&amp;VAR:QUERY=UkdGX1BBWV9BQ0NUKEFOTiwzNzk4NiwsLCxVU0QsLE5PQVVESVQp&amp;WINDOW=FIRST_POPUP&amp;HEIGHT=450&amp;WI","DTH=450&amp;START_MAXIMIZED=FALSE&amp;VAR:CALENDAR=US&amp;VAR:SYMBOL=PPG&amp;VAR:INDEX=0"}</definedName>
    <definedName function="false" hidden="false" localSheetId="18" name="_AT1" vbProcedure="false">{#N/A,#N/A,FALSE,"인원";#N/A,#N/A,FALSE,"비용2";#N/A,#N/A,FALSE,"비용1";#N/A,#N/A,FALSE,"비용";#N/A,#N/A,FALSE,"보증2";#N/A,#N/A,FALSE,"보증1";#N/A,#N/A,FALSE,"보증";#N/A,#N/A,FALSE,"손익1";#N/A,#N/A,FALSE,"손익";#N/A,#N/A,FALSE,"부서별매출";#N/A,#N/A,FALSE,"매출"}</definedName>
    <definedName function="false" hidden="false" localSheetId="18" name="_AT2" vbProcedure="false">{#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function="false" hidden="false" localSheetId="18" name="_AT3" vbProcedure="false">{#N/A,#N/A,FALSE,"인원";#N/A,#N/A,FALSE,"비용2";#N/A,#N/A,FALSE,"비용1";#N/A,#N/A,FALSE,"비용";#N/A,#N/A,FALSE,"보증2";#N/A,#N/A,FALSE,"보증1";#N/A,#N/A,FALSE,"보증";#N/A,#N/A,FALSE,"손익1";#N/A,#N/A,FALSE,"손익";#N/A,#N/A,FALSE,"부서별매출";#N/A,#N/A,FALSE,"매출"}</definedName>
    <definedName function="false" hidden="false" localSheetId="18" name="_bdm.0165FB90906F42109A04921798B67CA0.edm" vbProcedure="false">#REF!</definedName>
    <definedName function="false" hidden="false" localSheetId="18" name="_bdm.017C0817E22E4F7CB8E84918D27D5F74.edm" vbProcedure="false">#REF!</definedName>
    <definedName function="false" hidden="false" localSheetId="18" name="_bdm.02ADE3CDCE314D2592735E9C2F9A7815.edm" vbProcedure="false">#REF!</definedName>
    <definedName function="false" hidden="false" localSheetId="18" name="_bdm.033359638B4D4CED9EB282F3D9A1C186.edm" vbProcedure="false">#REF!</definedName>
    <definedName function="false" hidden="false" localSheetId="18" name="_bdm.07342A5AA551483799C2E9CC3A118D4D.edm" vbProcedure="false">#REF!</definedName>
    <definedName function="false" hidden="false" localSheetId="18" name="_bdm.083C28BB860E4FE6804F2D5E374F2591.edm" vbProcedure="false">#REF!</definedName>
    <definedName function="false" hidden="false" localSheetId="18" name="_bdm.0883284724384904B7F19313D5A776E9.edm" vbProcedure="false">#REF!</definedName>
    <definedName function="false" hidden="false" localSheetId="18" name="_bdm.09201ECAFFC440218A10DCE232BABA90.edm" vbProcedure="false">#REF!</definedName>
    <definedName function="false" hidden="false" localSheetId="18" name="_bdm.09D7F997AD654D87906C0EB2D6424645.edm" vbProcedure="false">#REF!</definedName>
    <definedName function="false" hidden="false" localSheetId="18" name="_bdm.0A40DF5C9BE542C2A4B9D199F7E2B29A.edm" vbProcedure="false">#REF!</definedName>
    <definedName function="false" hidden="false" localSheetId="18" name="_bdm.0C9EB018F3364D11AF9308E14859DE4B.edm" vbProcedure="false">#REF!</definedName>
    <definedName function="false" hidden="false" localSheetId="18" name="_bdm.0F87876A1FF04589998EBE7EA21D1E3F.edm" vbProcedure="false">#REF!</definedName>
    <definedName function="false" hidden="false" localSheetId="18" name="_bdm.0FEA150813EA4DAA95DFEB13E2FF8355.edm" vbProcedure="false">#REF!</definedName>
    <definedName function="false" hidden="false" localSheetId="18" name="_bdm.10F40E290C45441EBE7E278A6AF378F4.edm" vbProcedure="false">#REF!</definedName>
    <definedName function="false" hidden="false" localSheetId="18" name="_bdm.124E0E9F768F4816AD73695EAD7C4320.edm" vbProcedure="false">#REF!</definedName>
    <definedName function="false" hidden="false" localSheetId="18" name="_bdm.12707AB0A23846718DB5CAF98DED75C6.edm" vbProcedure="false">#REF!</definedName>
    <definedName function="false" hidden="false" localSheetId="18" name="_bdm.136B17F4453140DFA7F936C2EBB0EE35.edm" vbProcedure="false">#REF!</definedName>
    <definedName function="false" hidden="false" localSheetId="18" name="_bdm.1702029459124B10B81DDF4E515A41D3.edm" vbProcedure="false">#REF!</definedName>
    <definedName function="false" hidden="false" localSheetId="18" name="_bdm.17AC3CF886564C9E9088B392E794AD60.edm" vbProcedure="false">#REF!</definedName>
    <definedName function="false" hidden="false" localSheetId="18" name="_bdm.1A6AEA60B2424BA79999D208B7C454CE.edm" vbProcedure="false">#REF!</definedName>
    <definedName function="false" hidden="false" localSheetId="18" name="_bdm.1B1431A1C5EF4B8E9B1118C58BF089F8.edm" vbProcedure="false">#REF!</definedName>
    <definedName function="false" hidden="false" localSheetId="18" name="_bdm.1BBCD93402C047AF9FC369251B5D2F70.edm" vbProcedure="false">#REF!</definedName>
    <definedName function="false" hidden="false" localSheetId="18" name="_bdm.1BE01AC961AE41F0B6EC11627289DC3A.edm" vbProcedure="false">#REF!</definedName>
    <definedName function="false" hidden="false" localSheetId="18" name="_bdm.1CF49CFB206E4D1C9B4EAEA81D0B9FA0.edm" vbProcedure="false">#REF!</definedName>
    <definedName function="false" hidden="false" localSheetId="18" name="_bdm.1FA0FA4140E4445487A9EAC8420B6402.edm" vbProcedure="false">#REF!</definedName>
    <definedName function="false" hidden="false" localSheetId="18" name="_bdm.20288AD36CA040FE8734E45E2C259315.edm" vbProcedure="false">#REF!</definedName>
    <definedName function="false" hidden="false" localSheetId="18" name="_bdm.220FC830877347B8B28369151F05A48D.edm" vbProcedure="false">#REF!</definedName>
    <definedName function="false" hidden="false" localSheetId="18" name="_bdm.2300931616FE4E04AF42B791592C152A.edm" vbProcedure="false">#REF!</definedName>
    <definedName function="false" hidden="false" localSheetId="18" name="_bdm.236A3F2135A144B5B8D4EFD77D5DAC7A.edm" vbProcedure="false">#REF!</definedName>
    <definedName function="false" hidden="false" localSheetId="18" name="_bdm.26404489E04F4625B0F407FE1DC4FBE9.edm" vbProcedure="false">#REF!</definedName>
    <definedName function="false" hidden="false" localSheetId="18" name="_bdm.27B387330FE14779821740672B37A09A.edm" vbProcedure="false">#REF!</definedName>
    <definedName function="false" hidden="false" localSheetId="18" name="_bdm.2813E2B52E4F4C11BEAF6B7C9FA4BD5E.edm" vbProcedure="false">#REF!</definedName>
    <definedName function="false" hidden="false" localSheetId="18" name="_bdm.296546204F5B4E94A1E17E6929CDB768.edm" vbProcedure="false">#REF!</definedName>
    <definedName function="false" hidden="false" localSheetId="18" name="_bdm.2C822670D9ED4AB48CD62780D304BA47.edm" vbProcedure="false">#REF!</definedName>
    <definedName function="false" hidden="false" localSheetId="18" name="_bdm.2E91513CEB174D49AC59702AA719B291.edm" vbProcedure="false">#REF!</definedName>
    <definedName function="false" hidden="false" localSheetId="18" name="_bdm.2F1E09B7475B43F5BD0B0C49C0C1C5DC.edm" vbProcedure="false">#REF!</definedName>
    <definedName function="false" hidden="false" localSheetId="18" name="_bdm.2F232B0BB817463F8772AD3CAA835F1F.edm" vbProcedure="false">#REF!</definedName>
    <definedName function="false" hidden="false" localSheetId="18" name="_bdm.36C29AC5A5E1492A8FDE2B7449676A87.edm" vbProcedure="false">#REF!</definedName>
    <definedName function="false" hidden="false" localSheetId="18" name="_bdm.3AFEA8EFBF2E47B0B5056C39606787ED.edm" vbProcedure="false">#REF!</definedName>
    <definedName function="false" hidden="false" localSheetId="18" name="_bdm.3B1A490105BC445B8EDD1702BCDF7CD1.edm" vbProcedure="false">#REF!</definedName>
    <definedName function="false" hidden="false" localSheetId="18" name="_bdm.3C0030110DD1474785C5D0292D40C6D1.edm" vbProcedure="false">#REF!</definedName>
    <definedName function="false" hidden="false" localSheetId="18" name="_bdm.3D9E561B26B94422AFF3AADFC0252F3D.edm" vbProcedure="false">#REF!</definedName>
    <definedName function="false" hidden="false" localSheetId="18" name="_bdm.3E638A3247854C82990378CD074C1765.edm" vbProcedure="false">#REF!</definedName>
    <definedName function="false" hidden="false" localSheetId="18" name="_bdm.3EEF543A374D4781A9B9BC3ED464A642.edm" vbProcedure="false">#REF!</definedName>
    <definedName function="false" hidden="false" localSheetId="18" name="_bdm.3FB51DAED66B43BDB77B9391A83F69BA.edm" vbProcedure="false">#REF!</definedName>
    <definedName function="false" hidden="false" localSheetId="18" name="_bdm.4382EFBFD1DB4C8FB857EB5713CF26A0.edm" vbProcedure="false">#REF!</definedName>
    <definedName function="false" hidden="false" localSheetId="18" name="_bdm.479646513F9140B5B3402BB48D3999DA.edm" vbProcedure="false">#REF!</definedName>
    <definedName function="false" hidden="false" localSheetId="18" name="_bdm.4A46AD460C3A422F8D49683EACDC24A3.edm" vbProcedure="false">#REF!</definedName>
    <definedName function="false" hidden="false" localSheetId="18" name="_bdm.4ADB554C327842AB83F1C7F2E974DACF.edm" vbProcedure="false">#REF!</definedName>
    <definedName function="false" hidden="false" localSheetId="18" name="_bdm.4D6D41F1CC264ECAB296ED9E7352A779.edm" vbProcedure="false">#REF!</definedName>
    <definedName function="false" hidden="false" localSheetId="18" name="_bdm.4FB875571B3D41FA994297C87DF90F00.edm" vbProcedure="false">#REF!</definedName>
    <definedName function="false" hidden="false" localSheetId="18" name="_bdm.50B72F0617B94303BE2755D001790DF2.edm" vbProcedure="false">#REF!</definedName>
    <definedName function="false" hidden="false" localSheetId="18" name="_bdm.51AC87B4EBB244DD93E614115A889FD6.edm" vbProcedure="false">#REF!</definedName>
    <definedName function="false" hidden="false" localSheetId="18" name="_bdm.548653D7D39E4B8183EAB977974A5CA1.edm" vbProcedure="false">#REF!</definedName>
    <definedName function="false" hidden="false" localSheetId="18" name="_bdm.54D0838C5EEC490CAFCE71CA135C0399.edm" vbProcedure="false">#REF!</definedName>
    <definedName function="false" hidden="false" localSheetId="18" name="_bdm.560F132BC2824D39A4979B4EE4AE7B8A.edm" vbProcedure="false">#REF!</definedName>
    <definedName function="false" hidden="false" localSheetId="18" name="_bdm.57790B718071487FA161F1B055559972.edm" vbProcedure="false">#REF!</definedName>
    <definedName function="false" hidden="false" localSheetId="18" name="_bdm.58AF1A5451774783B4E64DEE653EF3A2.edm" vbProcedure="false">#REF!</definedName>
    <definedName function="false" hidden="false" localSheetId="18" name="_bdm.5964BD1C2E4343588A624628B2A9B287.edm" vbProcedure="false">#REF!</definedName>
    <definedName function="false" hidden="false" localSheetId="18" name="_bdm.5D044BE695CE4783AE415F04B657E460.edm" vbProcedure="false">#REF!</definedName>
    <definedName function="false" hidden="false" localSheetId="18" name="_bdm.5E0B6D0EC74542F29FE9A7152CC716FE.edm" vbProcedure="false">#REF!</definedName>
    <definedName function="false" hidden="false" localSheetId="18" name="_bdm.60174ECD59D44FB7BDE4A02D297F3D2D.edm" vbProcedure="false">#REF!</definedName>
    <definedName function="false" hidden="false" localSheetId="18" name="_bdm.60521407A19E469B8FC9634D10B6DA58.edm" vbProcedure="false">#REF!</definedName>
    <definedName function="false" hidden="false" localSheetId="18" name="_bdm.605BCF3F8BA7415291BFCF008A0523C4.edm" vbProcedure="false">#REF!</definedName>
    <definedName function="false" hidden="false" localSheetId="18" name="_bdm.6118947D2B824B269B7F54097EB27A32.edm" vbProcedure="false">#REF!</definedName>
    <definedName function="false" hidden="false" localSheetId="18" name="_bdm.623F1F062FF64881A0453781FB8CAC6F.edm" vbProcedure="false">#REF!</definedName>
    <definedName function="false" hidden="false" localSheetId="18" name="_bdm.625A53514A76446095E8E28C24BF7AD4.edm" vbProcedure="false">#REF!</definedName>
    <definedName function="false" hidden="false" localSheetId="18" name="_bdm.63FCDBF9C99E4C29A9726B913C494AA1.edm" vbProcedure="false">#REF!</definedName>
    <definedName function="false" hidden="false" localSheetId="18" name="_bdm.663C710F1D174B459C51D7924939C8F7.edm" vbProcedure="false">#REF!</definedName>
    <definedName function="false" hidden="false" localSheetId="18" name="_bdm.66583FBEA15E4D7BB6A9994953FAFB5C.edm" vbProcedure="false">#REF!</definedName>
    <definedName function="false" hidden="false" localSheetId="18" name="_bdm.66B71853029645AD8E4F424E980DF9D4.edm" vbProcedure="false">#REF!</definedName>
    <definedName function="false" hidden="false" localSheetId="18" name="_bdm.66C78A74E42D4C68887F763AD8CDD0B2.edm" vbProcedure="false">#REF!</definedName>
    <definedName function="false" hidden="false" localSheetId="18" name="_bdm.6823026BF3BC4C318132320F19C2E4D3.edm" vbProcedure="false">#REF!</definedName>
    <definedName function="false" hidden="false" localSheetId="18" name="_bdm.68B7CE7CA5134E1BB12AF74DC68F388D.edm" vbProcedure="false">#REF!</definedName>
    <definedName function="false" hidden="false" localSheetId="18" name="_bdm.69337A0D99C244E2AA98AB57989CAD35.edm" vbProcedure="false">#REF!</definedName>
    <definedName function="false" hidden="false" localSheetId="18" name="_bdm.6EC4025691C747E9928B151AFA5B4AEB.edm" vbProcedure="false">#REF!</definedName>
    <definedName function="false" hidden="false" localSheetId="18" name="_bdm.6ED728EFA1374C9292B859D406C8A285.edm" vbProcedure="false">#REF!</definedName>
    <definedName function="false" hidden="false" localSheetId="18" name="_bdm.6FAE038911E143B7986D643B9B6AAD5A.edm" vbProcedure="false">#REF!</definedName>
    <definedName function="false" hidden="false" localSheetId="18" name="_bdm.6FCBEAD6A27E422DB514701F2A428026.edm" vbProcedure="false">#REF!</definedName>
    <definedName function="false" hidden="false" localSheetId="18" name="_bdm.71D551E00A2145699466D638311BC661.edm" vbProcedure="false">#REF!</definedName>
    <definedName function="false" hidden="false" localSheetId="18" name="_bdm.727C9A10A4494FA08ADD786420850C59.edm" vbProcedure="false">#REF!</definedName>
    <definedName function="false" hidden="false" localSheetId="18" name="_bdm.72A2900A9ABB4C7398349887F66AB0CB.edm" vbProcedure="false">#REF!</definedName>
    <definedName function="false" hidden="false" localSheetId="18" name="_bdm.747465F3BB2D4E8FBE3F3B156C8C118A.edm" vbProcedure="false">#REF!</definedName>
    <definedName function="false" hidden="false" localSheetId="18" name="_bdm.7815020D2DA1443CBA97C2A7E9D7BDC5.edm" vbProcedure="false">#REF!</definedName>
    <definedName function="false" hidden="false" localSheetId="18" name="_bdm.782DFAF2305B4DE0A25D482F02BB639A.edm" vbProcedure="false">#REF!</definedName>
    <definedName function="false" hidden="false" localSheetId="18" name="_bdm.78D205DB6BED4513B2A1B613FECE476A.edm" vbProcedure="false">#REF!</definedName>
    <definedName function="false" hidden="false" localSheetId="18" name="_bdm.78EFE8DBC07A49D8ABDE8A9C8845416C.edm" vbProcedure="false">#REF!</definedName>
    <definedName function="false" hidden="false" localSheetId="18" name="_bdm.7ABFDCF4C33B4C799F7FB64927D54B3D.edm" vbProcedure="false">#REF!</definedName>
    <definedName function="false" hidden="false" localSheetId="18" name="_bdm.7B3D27273A014160BBB26AA6AF24479C.edm" vbProcedure="false">#REF!</definedName>
    <definedName function="false" hidden="false" localSheetId="18" name="_bdm.7B7009FB3E404FBF9D1E62B3DC0DBA44.edm" vbProcedure="false">#REF!</definedName>
    <definedName function="false" hidden="false" localSheetId="18" name="_bdm.7EAAD176DB32478D8001FA384DDF6089.edm" vbProcedure="false">#REF!</definedName>
    <definedName function="false" hidden="false" localSheetId="18" name="_bdm.81295DEB01304E3381403CC3D08C3CC9.edm" vbProcedure="false">#REF!</definedName>
    <definedName function="false" hidden="false" localSheetId="18" name="_bdm.826E6D0B7C714F47B8287F4DC6B9DEA2.edm" vbProcedure="false">#REF!</definedName>
    <definedName function="false" hidden="false" localSheetId="18" name="_bdm.8454368EC55048E3A9C19102581F1A0D.edm" vbProcedure="false">#REF!</definedName>
    <definedName function="false" hidden="false" localSheetId="18" name="_bdm.848B5534B67047B7903AF921FC91E2FB.edm" vbProcedure="false">#REF!</definedName>
    <definedName function="false" hidden="false" localSheetId="18" name="_bdm.856E8DCCE61B45C990CB8E50C9F7782E.edm" vbProcedure="false">#REF!</definedName>
    <definedName function="false" hidden="false" localSheetId="18" name="_bdm.890E23916E594940A5E9B2693F253AF6.edm" vbProcedure="false">#REF!</definedName>
    <definedName function="false" hidden="false" localSheetId="18" name="_bdm.8CC092A131FF4A998B0A7BB932AE8DE7.edm" vbProcedure="false">#REF!</definedName>
    <definedName function="false" hidden="false" localSheetId="18" name="_bdm.8CE71E73C2C445BA98F5FC7C2BF356BC.edm" vbProcedure="false">#REF!</definedName>
    <definedName function="false" hidden="false" localSheetId="18" name="_bdm.8D2F463188324CBABE0F3582A44E5462.edm" vbProcedure="false">#REF!</definedName>
    <definedName function="false" hidden="false" localSheetId="18" name="_bdm.8EB7772461A74F259C2B626E032A0DF0.edm" vbProcedure="false">#REF!</definedName>
    <definedName function="false" hidden="false" localSheetId="18" name="_bdm.8F9E3FF3458F40D68D9141515A16B77C.edm" vbProcedure="false">#REF!</definedName>
    <definedName function="false" hidden="false" localSheetId="18" name="_bdm.8FE47A64882047C0AE74453FC5A6A8B9.edm" vbProcedure="false">#REF!</definedName>
    <definedName function="false" hidden="false" localSheetId="18" name="_bdm.910B61E30FAE4004BD8E04D110AFE9D8.edm" vbProcedure="false">#REF!</definedName>
    <definedName function="false" hidden="false" localSheetId="18" name="_bdm.92000592724B4E819AD2005059A1ADFB.edm" vbProcedure="false">#REF!</definedName>
    <definedName function="false" hidden="false" localSheetId="18" name="_bdm.921A2E005207433E8217AED039F75F46.edm" vbProcedure="false">#REF!</definedName>
    <definedName function="false" hidden="false" localSheetId="18" name="_bdm.93AAF55C241A49C38E016C08C1BDCC11.edm" vbProcedure="false">#REF!</definedName>
    <definedName function="false" hidden="false" localSheetId="18" name="_bdm.9436C8046A7E4AA28C4C20C6750D754C.edm" vbProcedure="false">#REF!</definedName>
    <definedName function="false" hidden="false" localSheetId="18" name="_bdm.9637129E579C4AC4BF5B605351A3CAE9.edm" vbProcedure="false">#REF!</definedName>
    <definedName function="false" hidden="false" localSheetId="18" name="_bdm.973F50BD0AA846EBB3E55B9DAA719A7C.edm" vbProcedure="false">#REF!</definedName>
    <definedName function="false" hidden="false" localSheetId="18" name="_bdm.980C3B02F01B4F738453307D4E965706.edm" vbProcedure="false">#REF!</definedName>
    <definedName function="false" hidden="false" localSheetId="18" name="_bdm.9A3E2BB3E48C435892405D8CA5A76E5D.edm" vbProcedure="false">#REF!</definedName>
    <definedName function="false" hidden="false" localSheetId="18" name="_bdm.9AFE7346AADC4270A40EAC31FEB48807.edm" vbProcedure="false">#REF!</definedName>
    <definedName function="false" hidden="false" localSheetId="18" name="_bdm.9D4396122FD147F7B9733DB791845D14.edm" vbProcedure="false">#REF!</definedName>
    <definedName function="false" hidden="false" localSheetId="18" name="_bdm.9F31E544CCFE4F9083ED9BF6B7349286.edm" vbProcedure="false">#REF!</definedName>
    <definedName function="false" hidden="false" localSheetId="18" name="_bdm.A3BE89A2A4934D36953EEB20A5A3682F.edm" vbProcedure="false">#REF!</definedName>
    <definedName function="false" hidden="false" localSheetId="18" name="_bdm.A719F51BA2784785970DD18BA72156B1.edm" vbProcedure="false">#REF!</definedName>
    <definedName function="false" hidden="false" localSheetId="18" name="_bdm.A831676AE53D426B9AF7208BF5353DA5.edm" vbProcedure="false">#REF!</definedName>
    <definedName function="false" hidden="false" localSheetId="18" name="_bdm.A906EA84DE1E44F9B419E26743B57799.edm" vbProcedure="false">#REF!</definedName>
    <definedName function="false" hidden="false" localSheetId="18" name="_bdm.AB1DFB1E96C14FF798B8347C07D75E37.edm" vbProcedure="false">#REF!</definedName>
    <definedName function="false" hidden="false" localSheetId="18" name="_bdm.AB85FF2D87764148B1F86FDC1AB79B1D.edm" vbProcedure="false">#REF!</definedName>
    <definedName function="false" hidden="false" localSheetId="18" name="_bdm.ABA11E1285624EC89C677E5F99344ACB.edm" vbProcedure="false">#REF!</definedName>
    <definedName function="false" hidden="false" localSheetId="18" name="_bdm.ADF3B54753C24D448F1CA29BE680446D.edm" vbProcedure="false">#REF!</definedName>
    <definedName function="false" hidden="false" localSheetId="18" name="_bdm.AF68503E098C4CA1BBA6F6C5FC02C2A6.edm" vbProcedure="false">#REF!</definedName>
    <definedName function="false" hidden="false" localSheetId="18" name="_bdm.AFB29F91DB8049A3971EC8DC4B6799FF.edm" vbProcedure="false">#REF!</definedName>
    <definedName function="false" hidden="false" localSheetId="18" name="_bdm.B3301924E5B942EFBB8E7EFCFBD29E72.edm" vbProcedure="false">#REF!</definedName>
    <definedName function="false" hidden="false" localSheetId="18" name="_bdm.B3429C2AC70B4BAA98AC615F7F95DEF8.edm" vbProcedure="false">#REF!</definedName>
    <definedName function="false" hidden="false" localSheetId="18" name="_bdm.B3C1E4311B4D4424AB5E6195EA3FFDF2.edm" vbProcedure="false">#REF!</definedName>
    <definedName function="false" hidden="false" localSheetId="18" name="_bdm.B42907B6C56A42B4A57E4D1987FA7E7F.edm" vbProcedure="false">#REF!</definedName>
    <definedName function="false" hidden="false" localSheetId="18" name="_bdm.B467FC92D23445ADB9E05B69FF8E5DA5.edm" vbProcedure="false">#REF!</definedName>
    <definedName function="false" hidden="false" localSheetId="18" name="_bdm.B4E15F475C374B76940AD8BDD56ED49C.edm" vbProcedure="false">#REF!</definedName>
    <definedName function="false" hidden="false" localSheetId="18" name="_bdm.B63682C796A043129B006B5D665821E1.edm" vbProcedure="false">#REF!</definedName>
    <definedName function="false" hidden="false" localSheetId="18" name="_bdm.B7E1E10ED1284131A8DEC3AD731D5AD9.edm" vbProcedure="false">#REF!</definedName>
    <definedName function="false" hidden="false" localSheetId="18" name="_bdm.BAAF988CFC2240FA817044C6232C68C8.edm" vbProcedure="false">#REF!</definedName>
    <definedName function="false" hidden="false" localSheetId="18" name="_bdm.BF839049122644F895CCB82E32056D53.edm" vbProcedure="false">#REF!</definedName>
    <definedName function="false" hidden="false" localSheetId="18" name="_bdm.C286320CEE03419A82BF4D322EA42182.edm" vbProcedure="false">#REF!</definedName>
    <definedName function="false" hidden="false" localSheetId="18" name="_bdm.C3A6FE7C8C4D4A99A19A52DA49C9B58A.edm" vbProcedure="false">#REF!</definedName>
    <definedName function="false" hidden="false" localSheetId="18" name="_bdm.C3A9B517E2CF4E19BB3261A0A12AD93E.edm" vbProcedure="false">#REF!</definedName>
    <definedName function="false" hidden="false" localSheetId="18" name="_bdm.C516FC4E29654288AE3EEA96C8B87D14.edm" vbProcedure="false">#REF!</definedName>
    <definedName function="false" hidden="false" localSheetId="18" name="_bdm.C59CE9EF6D1F40ABA3021CF754992816.edm" vbProcedure="false">#REF!</definedName>
    <definedName function="false" hidden="false" localSheetId="18" name="_bdm.C5C3E5DA08834FDDA5215D5713488D9E.edm" vbProcedure="false">#REF!</definedName>
    <definedName function="false" hidden="false" localSheetId="18" name="_bdm.C75E40AFE23F4D7BBD7CFCA372943A99.edm" vbProcedure="false">#REF!</definedName>
    <definedName function="false" hidden="false" localSheetId="18" name="_bdm.CBD7F11493C2409D9FF7A1411F0CCC34.edm" vbProcedure="false">#REF!</definedName>
    <definedName function="false" hidden="false" localSheetId="18" name="_bdm.CC4012F3EC0343DBB9DF06BF0CD5D945.edm" vbProcedure="false">#REF!</definedName>
    <definedName function="false" hidden="false" localSheetId="18" name="_bdm.CC72B623D82C4D929E11E2E4E82C7E99.edm" vbProcedure="false">#REF!</definedName>
    <definedName function="false" hidden="false" localSheetId="18" name="_bdm.CED60E184A60423A8640FF846CE32223.edm" vbProcedure="false">#REF!</definedName>
    <definedName function="false" hidden="false" localSheetId="18" name="_bdm.D11BAFEEB50A4D25BEA38025918B8913.edm" vbProcedure="false">#REF!</definedName>
    <definedName function="false" hidden="false" localSheetId="18" name="_bdm.D23A793ECFC347A8A5B8FCFA0DFCE90C.edm" vbProcedure="false">#REF!</definedName>
    <definedName function="false" hidden="false" localSheetId="18" name="_bdm.D264456D859248248937F7A3ABAE6ABA.edm" vbProcedure="false">#REF!</definedName>
    <definedName function="false" hidden="false" localSheetId="18" name="_bdm.D29F951457454645BF27013DD4EDD6C1.edm" vbProcedure="false">#REF!</definedName>
    <definedName function="false" hidden="false" localSheetId="18" name="_bdm.D2B1E21E553342D99D36525D34DD5824.edm" vbProcedure="false">#REF!</definedName>
    <definedName function="false" hidden="false" localSheetId="18" name="_bdm.D352AE18743E4386A8EA9982365CFDA4.edm" vbProcedure="false">#REF!</definedName>
    <definedName function="false" hidden="false" localSheetId="18" name="_bdm.D3C773142A6E46C5AC7BB76419FBBCA9.edm" vbProcedure="false">#REF!</definedName>
    <definedName function="false" hidden="false" localSheetId="18" name="_bdm.D4B3ECBB3DAC4012AB241ACFA42F1629.edm" vbProcedure="false">#REF!</definedName>
    <definedName function="false" hidden="false" localSheetId="18" name="_bdm.D540AC60BA3C497CA66ABAD0A314CD1A.edm" vbProcedure="false">#REF!</definedName>
    <definedName function="false" hidden="false" localSheetId="18" name="_bdm.D72A6E3F4BEF4A679F2168000B24DFA1.edm" vbProcedure="false">#REF!</definedName>
    <definedName function="false" hidden="false" localSheetId="18" name="_bdm.D89C5402559B418E92F06196A0826F19.edm" vbProcedure="false">#REF!</definedName>
    <definedName function="false" hidden="false" localSheetId="18" name="_bdm.D8DEE564061E47DDB7B715636B4A0B0B.edm" vbProcedure="false">#REF!</definedName>
    <definedName function="false" hidden="false" localSheetId="18" name="_bdm.D92DAF59B4774E23B19F43C349A898B7.edm" vbProcedure="false">#REF!</definedName>
    <definedName function="false" hidden="false" localSheetId="18" name="_bdm.D9DFA37E24A34DC1A00812F1B287BB33.edm" vbProcedure="false">#REF!</definedName>
    <definedName function="false" hidden="false" localSheetId="18" name="_bdm.DA1019DC5B9E47749BB4B9F9ADD45C6D.edm" vbProcedure="false">#REF!</definedName>
    <definedName function="false" hidden="false" localSheetId="18" name="_bdm.DA1E4A9DE9C54328BC68BFAEF65AF13B.edm" vbProcedure="false">#REF!</definedName>
    <definedName function="false" hidden="false" localSheetId="18" name="_bdm.DEDC3DE7F2AA4D06AC3EB2EB894E7B04.edm" vbProcedure="false">#REF!</definedName>
    <definedName function="false" hidden="false" localSheetId="18" name="_bdm.DF153CECFC5244189268AD6B4D0B0FA9.edm" vbProcedure="false">#REF!</definedName>
    <definedName function="false" hidden="false" localSheetId="18" name="_bdm.DF1EC4F069D94D60B8E3D3B194681AB1.edm" vbProcedure="false">#REF!</definedName>
    <definedName function="false" hidden="false" localSheetId="18" name="_bdm.E0620B71E1154F6385447CA966587418.edm" vbProcedure="false">#REF!</definedName>
    <definedName function="false" hidden="false" localSheetId="18" name="_bdm.E1DE8345D2C147529C83873F4165B6CB.edm" vbProcedure="false">#REF!</definedName>
    <definedName function="false" hidden="false" localSheetId="18" name="_bdm.E27BE492EE8046AD90651BFE9D217B10.edm" vbProcedure="false">#REF!</definedName>
    <definedName function="false" hidden="false" localSheetId="18" name="_bdm.E3BE39A3F6074F299F24D77F44C58204.edm" vbProcedure="false">#REF!</definedName>
    <definedName function="false" hidden="false" localSheetId="18" name="_bdm.E546AD3C7FC74D5FA6A42B576679DF58.edm" vbProcedure="false">#REF!</definedName>
    <definedName function="false" hidden="false" localSheetId="18" name="_bdm.E5A0EDD51D414A5ABFFAA705AAE2D2C4.edm" vbProcedure="false">#REF!</definedName>
    <definedName function="false" hidden="false" localSheetId="18" name="_bdm.EDE28213EB7849B180E0B568A100F8C0.edm" vbProcedure="false">#REF!</definedName>
    <definedName function="false" hidden="false" localSheetId="18" name="_bdm.EE2C842DEFF7488AB5A27E72080AD5D2.edm" vbProcedure="false">#REF!</definedName>
    <definedName function="false" hidden="false" localSheetId="18" name="_bdm.EFFC5105C5BE4EB489638D9E15B60AFF.edm" vbProcedure="false">#REF!</definedName>
    <definedName function="false" hidden="false" localSheetId="18" name="_bdm.F012CF9BEAF44E1992E21FBA5231C04C.edm" vbProcedure="false">#REF!</definedName>
    <definedName function="false" hidden="false" localSheetId="18" name="_bdm.F21C51AC16EA4C40A6067498D6AE1056.edm" vbProcedure="false">#REF!</definedName>
    <definedName function="false" hidden="false" localSheetId="18" name="_bdm.F5C52A2C5BB34CDF9B5B44F8ACCEF58F.edm" vbProcedure="false">#REF!</definedName>
    <definedName function="false" hidden="false" localSheetId="18" name="_bdm.F5C538D1B9BE4F3B8849829E7A388448.edm" vbProcedure="false">#REF!</definedName>
    <definedName function="false" hidden="false" localSheetId="18" name="_bdm.FAB4FF56915147DFAA92E8012A416594.edm" vbProcedure="false">#REF!</definedName>
    <definedName function="false" hidden="false" localSheetId="18" name="_bdm.FB7E4D91A21C42248510B9276553C70A.edm" vbProcedure="false">#REF!</definedName>
    <definedName function="false" hidden="false" localSheetId="18" name="_bdm.FDC50C4824964583947D64A7E2046F4F.edm" vbProcedure="false">#REF!</definedName>
    <definedName function="false" hidden="false" localSheetId="18" name="_bdm.FEF80F5F22794E2D98499A7F38EAC245.edm" vbProcedure="false">#REF!</definedName>
    <definedName function="false" hidden="false" localSheetId="18" name="_cf2" vbProcedure="false">{#N/A,#N/A,FALSE,"Variables";#N/A,#N/A,FALSE,"NPV Cashflows NZ$";#N/A,#N/A,FALSE,"Cashflows NZ$"}</definedName>
    <definedName function="false" hidden="false" localSheetId="18" name="_ddd2" vbProcedure="false">{#N/A,#N/A,FALSE,"Cashflow"}</definedName>
    <definedName function="false" hidden="false" localSheetId="18" name="_eee2" vbProcedure="false">{#N/A,#N/A,FALSE,"Cashflow"}</definedName>
    <definedName function="false" hidden="false" localSheetId="18" name="_Fill" vbProcedure="false">#REF!</definedName>
    <definedName function="false" hidden="false" localSheetId="18" name="_Key1" vbProcedure="false">#REF!</definedName>
    <definedName function="false" hidden="false" localSheetId="18" name="_Table1_In1" vbProcedure="false">#REF!</definedName>
    <definedName function="false" hidden="false" localSheetId="18" name="_Table1_Out" vbProcedure="false">#REF!</definedName>
    <definedName function="false" hidden="false" localSheetId="18" name="_Table2_In1" vbProcedure="false">#REF!</definedName>
    <definedName function="false" hidden="false" localSheetId="18" name="_Table2_In2" vbProcedure="false">#REF!</definedName>
    <definedName function="false" hidden="false" localSheetId="18" name="_Table2_Out" vbProcedure="false">#REF!</definedName>
    <definedName function="false" hidden="false" localSheetId="18" name="_Table3_In2" vbProcedure="false">#REF!</definedName>
    <definedName function="false" hidden="false" localSheetId="18" name="_table_out" vbProcedure="false">#REF!</definedName>
    <definedName function="false" hidden="false" localSheetId="18" name="ㄴㄴ" vbProcedure="false">{#N/A,#N/A,FALSE,"인원";#N/A,#N/A,FALSE,"비용2";#N/A,#N/A,FALSE,"비용1";#N/A,#N/A,FALSE,"비용";#N/A,#N/A,FALSE,"보증2";#N/A,#N/A,FALSE,"보증1";#N/A,#N/A,FALSE,"보증";#N/A,#N/A,FALSE,"손익1";#N/A,#N/A,FALSE,"손익";#N/A,#N/A,FALSE,"부서별매출";#N/A,#N/A,FALSE,"매출"}</definedName>
    <definedName function="false" hidden="false" localSheetId="18" name="ㅐㅐㅐ" vbProcedure="false">{#N/A,#N/A,TRUE,"일정"}</definedName>
    <definedName function="false" hidden="false" localSheetId="18" name="ㅓ" vbProcedure="false">{#N/A,#N/A,FALSE,"인원";#N/A,#N/A,FALSE,"비용2";#N/A,#N/A,FALSE,"비용1";#N/A,#N/A,FALSE,"비용";#N/A,#N/A,FALSE,"보증2";#N/A,#N/A,FALSE,"보증1";#N/A,#N/A,FALSE,"보증";#N/A,#N/A,FALSE,"손익1";#N/A,#N/A,FALSE,"손익";#N/A,#N/A,FALSE,"부서별매출";#N/A,#N/A,FALSE,"매출"}</definedName>
    <definedName function="false" hidden="false" localSheetId="18" name="ㅜㅜㅜㅜㅜㅜㅜ" vbProcedure="false">{#N/A,#N/A,FALSE,"자금소요예측기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function="false" hidden="false" localSheetId="18" name="기미" vbProcedure="false">{#N/A,#N/A,FALSE,"인원";#N/A,#N/A,FALSE,"비용2";#N/A,#N/A,FALSE,"비용1";#N/A,#N/A,FALSE,"비용";#N/A,#N/A,FALSE,"보증2";#N/A,#N/A,FALSE,"보증1";#N/A,#N/A,FALSE,"보증";#N/A,#N/A,FALSE,"손익1";#N/A,#N/A,FALSE,"손익";#N/A,#N/A,FALSE,"부서별매출";#N/A,#N/A,FALSE,"매출"}</definedName>
    <definedName function="false" hidden="false" localSheetId="18" name="미승인" vbProcedure="false">{#N/A,#N/A,FALSE,"자금소요예측기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function="false" hidden="false" localSheetId="18" name="사양접수" vbProcedure="false">{#N/A,#N/A,TRUE,"일정"}</definedName>
    <definedName function="false" hidden="false" localSheetId="18" name="사양접수2" vbProcedure="false">{#N/A,#N/A,TRUE,"일정"}</definedName>
    <definedName function="false" hidden="false" localSheetId="18" name="신용" vbProcedure="false">{#N/A,#N/A,FALSE,"인원";#N/A,#N/A,FALSE,"비용2";#N/A,#N/A,FALSE,"비용1";#N/A,#N/A,FALSE,"비용";#N/A,#N/A,FALSE,"보증2";#N/A,#N/A,FALSE,"보증1";#N/A,#N/A,FALSE,"보증";#N/A,#N/A,FALSE,"손익1";#N/A,#N/A,FALSE,"손익";#N/A,#N/A,FALSE,"부서별매출";#N/A,#N/A,FALSE,"매출"}</definedName>
    <definedName function="false" hidden="false" localSheetId="18" name="신용2" vbProcedure="false">{#N/A,#N/A,FALSE,"인원";#N/A,#N/A,FALSE,"비용2";#N/A,#N/A,FALSE,"비용1";#N/A,#N/A,FALSE,"비용";#N/A,#N/A,FALSE,"보증2";#N/A,#N/A,FALSE,"보증1";#N/A,#N/A,FALSE,"보증";#N/A,#N/A,FALSE,"손익1";#N/A,#N/A,FALSE,"손익";#N/A,#N/A,FALSE,"부서별매출";#N/A,#N/A,FALSE,"매출"}</definedName>
    <definedName function="false" hidden="false" localSheetId="18" name="이명철" vbProcedure="false">{#N/A,#N/A,FALSE,"인원";#N/A,#N/A,FALSE,"비용2";#N/A,#N/A,FALSE,"비용1";#N/A,#N/A,FALSE,"비용";#N/A,#N/A,FALSE,"보증2";#N/A,#N/A,FALSE,"보증1";#N/A,#N/A,FALSE,"보증";#N/A,#N/A,FALSE,"손익1";#N/A,#N/A,FALSE,"손익";#N/A,#N/A,FALSE,"부서별매출";#N/A,#N/A,FALSE,"매출"}</definedName>
    <definedName function="false" hidden="false" localSheetId="18" name="정비대수" vbProcedure="false">{#N/A,#N/A,FALSE,"인원";#N/A,#N/A,FALSE,"비용2";#N/A,#N/A,FALSE,"비용1";#N/A,#N/A,FALSE,"비용";#N/A,#N/A,FALSE,"보증2";#N/A,#N/A,FALSE,"보증1";#N/A,#N/A,FALSE,"보증";#N/A,#N/A,FALSE,"손익1";#N/A,#N/A,FALSE,"손익";#N/A,#N/A,FALSE,"부서별매출";#N/A,#N/A,FALSE,"매출"}</definedName>
    <definedName function="false" hidden="false" localSheetId="18" name="판매보증" vbProcedure="false">{#N/A,#N/A,FALSE,"인원";#N/A,#N/A,FALSE,"비용2";#N/A,#N/A,FALSE,"비용1";#N/A,#N/A,FALSE,"비용";#N/A,#N/A,FALSE,"보증2";#N/A,#N/A,FALSE,"보증1";#N/A,#N/A,FALSE,"보증";#N/A,#N/A,FALSE,"손익1";#N/A,#N/A,FALSE,"손익";#N/A,#N/A,FALSE,"부서별매출";#N/A,#N/A,FALSE,"매출"}</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<sst xmlns="http://schemas.openxmlformats.org/spreadsheetml/2006/main" count="2830" uniqueCount="1484">
  <si>
    <t xml:space="preserve">Present Value (2020 US$)</t>
  </si>
  <si>
    <t xml:space="preserve">Total</t>
  </si>
  <si>
    <t xml:space="preserve">Economic Competitveness</t>
  </si>
  <si>
    <t xml:space="preserve">Safety </t>
  </si>
  <si>
    <t xml:space="preserve">Environmental Sustainability </t>
  </si>
  <si>
    <t xml:space="preserve">Operating &amp; Maintenance Costs</t>
  </si>
  <si>
    <t xml:space="preserve">Residual Value</t>
  </si>
  <si>
    <t xml:space="preserve">Total Benefits</t>
  </si>
  <si>
    <t xml:space="preserve">Project Costs</t>
  </si>
  <si>
    <t xml:space="preserve">Net Present Value</t>
  </si>
  <si>
    <t xml:space="preserve">Benefit to Cost Ratio</t>
  </si>
  <si>
    <t xml:space="preserve">Without-Project</t>
  </si>
  <si>
    <t xml:space="preserve">With-Project</t>
  </si>
  <si>
    <t xml:space="preserve">Pick up export box</t>
  </si>
  <si>
    <t xml:space="preserve">Ellensburg / Quincy to Seattle</t>
  </si>
  <si>
    <t xml:space="preserve">Turn Time</t>
  </si>
  <si>
    <t xml:space="preserve">Seattle to Ellensburg / Quincy</t>
  </si>
  <si>
    <t xml:space="preserve">Leaving Port</t>
  </si>
  <si>
    <t xml:space="preserve">Step</t>
  </si>
  <si>
    <t xml:space="preserve">Values</t>
  </si>
  <si>
    <t xml:space="preserve">Units</t>
  </si>
  <si>
    <t xml:space="preserve">2025 volume (TEU)</t>
  </si>
  <si>
    <t xml:space="preserve">TEU</t>
  </si>
  <si>
    <t xml:space="preserve">2025 volume (boxes)</t>
  </si>
  <si>
    <t xml:space="preserve">boxes</t>
  </si>
  <si>
    <t xml:space="preserve">Average boxes per week</t>
  </si>
  <si>
    <t xml:space="preserve">Peak hour daily volume</t>
  </si>
  <si>
    <t xml:space="preserve">trucks</t>
  </si>
  <si>
    <t xml:space="preserve">Truck capacity - Without-Project</t>
  </si>
  <si>
    <t xml:space="preserve">Trucks on SW Spokane St. daily peak hour</t>
  </si>
  <si>
    <t xml:space="preserve">2025 export volume (TEU)</t>
  </si>
  <si>
    <t xml:space="preserve">2025 export volume (boxes)</t>
  </si>
  <si>
    <t xml:space="preserve">Share of volumes from Ellensburg / Quincy</t>
  </si>
  <si>
    <t xml:space="preserve">percent</t>
  </si>
  <si>
    <t xml:space="preserve">Share of Ellensburg / Quincy volumes impacted by Project</t>
  </si>
  <si>
    <t xml:space="preserve">Export volume delivered in one shfit vs two</t>
  </si>
  <si>
    <t xml:space="preserve">Decrease in number of shifts</t>
  </si>
  <si>
    <t xml:space="preserve">Hours per shift</t>
  </si>
  <si>
    <t xml:space="preserve">hours / shift</t>
  </si>
  <si>
    <t xml:space="preserve">Reduction in truck hours</t>
  </si>
  <si>
    <t xml:space="preserve">hours</t>
  </si>
  <si>
    <t xml:space="preserve">Emission Type</t>
  </si>
  <si>
    <t xml:space="preserve">Emission Rate</t>
  </si>
  <si>
    <t xml:space="preserve">Unit</t>
  </si>
  <si>
    <t xml:space="preserve">US$ / Metric Ton</t>
  </si>
  <si>
    <r>
      <rPr>
        <sz val="12"/>
        <color rgb="FF000000"/>
        <rFont val="Calibri"/>
        <family val="2"/>
        <charset val="1"/>
      </rPr>
      <t xml:space="preserve">CO</t>
    </r>
    <r>
      <rPr>
        <vertAlign val="subscript"/>
        <sz val="12"/>
        <color rgb="FF000000"/>
        <rFont val="Calibri"/>
        <family val="2"/>
        <charset val="1"/>
      </rPr>
      <t xml:space="preserve">2</t>
    </r>
  </si>
  <si>
    <t xml:space="preserve">grams / gallon</t>
  </si>
  <si>
    <r>
      <rPr>
        <sz val="12"/>
        <color rgb="FF000000"/>
        <rFont val="Calibri"/>
        <family val="2"/>
        <charset val="1"/>
      </rPr>
      <t xml:space="preserve">NO</t>
    </r>
    <r>
      <rPr>
        <vertAlign val="subscript"/>
        <sz val="12"/>
        <color rgb="FF000000"/>
        <rFont val="Calibri"/>
        <family val="2"/>
        <charset val="1"/>
      </rPr>
      <t xml:space="preserve">X</t>
    </r>
  </si>
  <si>
    <t xml:space="preserve">grams / mile</t>
  </si>
  <si>
    <r>
      <rPr>
        <sz val="12"/>
        <color rgb="FF000000"/>
        <rFont val="Calibri"/>
        <family val="2"/>
        <charset val="1"/>
      </rPr>
      <t xml:space="preserve">PM</t>
    </r>
    <r>
      <rPr>
        <vertAlign val="subscript"/>
        <sz val="12"/>
        <color rgb="FF000000"/>
        <rFont val="Calibri"/>
        <family val="2"/>
        <charset val="1"/>
      </rPr>
      <t xml:space="preserve">2.5</t>
    </r>
  </si>
  <si>
    <r>
      <rPr>
        <sz val="12"/>
        <color rgb="FF000000"/>
        <rFont val="Calibri"/>
        <family val="2"/>
        <charset val="1"/>
      </rPr>
      <t xml:space="preserve">SO</t>
    </r>
    <r>
      <rPr>
        <vertAlign val="subscript"/>
        <sz val="12"/>
        <color rgb="FF000000"/>
        <rFont val="Calibri"/>
        <family val="2"/>
        <charset val="1"/>
      </rPr>
      <t xml:space="preserve">x</t>
    </r>
  </si>
  <si>
    <t xml:space="preserve">Emission Savings (tons)</t>
  </si>
  <si>
    <t xml:space="preserve">PV of Benefits</t>
  </si>
  <si>
    <t xml:space="preserve">Project Component</t>
  </si>
  <si>
    <t xml:space="preserve">Cost (2023 US$)</t>
  </si>
  <si>
    <t xml:space="preserve">Cost (2020 US$)</t>
  </si>
  <si>
    <t xml:space="preserve">     Design</t>
  </si>
  <si>
    <t xml:space="preserve">     Construction</t>
  </si>
  <si>
    <t xml:space="preserve">Truck Gate Complex Total</t>
  </si>
  <si>
    <t xml:space="preserve">Yard Expansion Total</t>
  </si>
  <si>
    <t xml:space="preserve">TOTAL</t>
  </si>
  <si>
    <t xml:space="preserve">Imports</t>
  </si>
  <si>
    <t xml:space="preserve">Exports</t>
  </si>
  <si>
    <t xml:space="preserve">Ellensburg / Quincy Region Exports</t>
  </si>
  <si>
    <t xml:space="preserve">Inputs - Constants</t>
  </si>
  <si>
    <t xml:space="preserve">Constant</t>
  </si>
  <si>
    <t xml:space="preserve">Notes</t>
  </si>
  <si>
    <t xml:space="preserve">SCENARIOS</t>
  </si>
  <si>
    <t xml:space="preserve">Active scenario name</t>
  </si>
  <si>
    <t xml:space="preserve">Base Case</t>
  </si>
  <si>
    <t xml:space="preserve">Mgmt.</t>
  </si>
  <si>
    <t xml:space="preserve">Upside</t>
  </si>
  <si>
    <t xml:space="preserve">Downside</t>
  </si>
  <si>
    <t xml:space="preserve">Scenario 5</t>
  </si>
  <si>
    <t xml:space="preserve">Scenario selector</t>
  </si>
  <si>
    <t xml:space="preserve">TIMING ASSUMPTIONS</t>
  </si>
  <si>
    <t xml:space="preserve">1st model column start date</t>
  </si>
  <si>
    <t xml:space="preserve">date</t>
  </si>
  <si>
    <t xml:space="preserve">Forecast start date</t>
  </si>
  <si>
    <t xml:space="preserve">year</t>
  </si>
  <si>
    <t xml:space="preserve">Length of BCA period (operating)</t>
  </si>
  <si>
    <t xml:space="preserve">years</t>
  </si>
  <si>
    <t xml:space="preserve">Months per model period</t>
  </si>
  <si>
    <t xml:space="preserve">months</t>
  </si>
  <si>
    <t xml:space="preserve">Financial year end month number</t>
  </si>
  <si>
    <t xml:space="preserve">month #</t>
  </si>
  <si>
    <t xml:space="preserve">Project operation start year</t>
  </si>
  <si>
    <t xml:space="preserve">Base year</t>
  </si>
  <si>
    <t xml:space="preserve">Discount rate (excluding CO2 emissions)</t>
  </si>
  <si>
    <t xml:space="preserve">Discount rate (for CO2 emissions)</t>
  </si>
  <si>
    <t xml:space="preserve">PROJECT ASSUMUPTIONS</t>
  </si>
  <si>
    <t xml:space="preserve">Project design life - Truck gate complex</t>
  </si>
  <si>
    <t xml:space="preserve">Project design life - Yard expansion</t>
  </si>
  <si>
    <t xml:space="preserve">Gate &amp; Terminal Expansion</t>
  </si>
  <si>
    <t xml:space="preserve">Savings in truck waiting time</t>
  </si>
  <si>
    <t xml:space="preserve">hour / truck</t>
  </si>
  <si>
    <t xml:space="preserve">Share of export boxes that could pay two truck turns per shift - Build</t>
  </si>
  <si>
    <t xml:space="preserve">Average number of export boxes per trucker shift - No-build</t>
  </si>
  <si>
    <t xml:space="preserve">boxes / shift</t>
  </si>
  <si>
    <t xml:space="preserve">Number of hours per trucker shift</t>
  </si>
  <si>
    <t xml:space="preserve">ECONOMIC COMPETITIVENESS</t>
  </si>
  <si>
    <t xml:space="preserve">Volumes</t>
  </si>
  <si>
    <t xml:space="preserve">Tons per container</t>
  </si>
  <si>
    <t xml:space="preserve">tons / box</t>
  </si>
  <si>
    <t xml:space="preserve">TEU per box</t>
  </si>
  <si>
    <t xml:space="preserve">TEU / box</t>
  </si>
  <si>
    <t xml:space="preserve">Gate Peak Factors</t>
  </si>
  <si>
    <t xml:space="preserve">Gate peak hour</t>
  </si>
  <si>
    <t xml:space="preserve">factor</t>
  </si>
  <si>
    <t xml:space="preserve">Industry standard</t>
  </si>
  <si>
    <t xml:space="preserve">Gate operating hours per week</t>
  </si>
  <si>
    <t xml:space="preserve">Average annual cost of congestion per truck</t>
  </si>
  <si>
    <t xml:space="preserve">US$ / truck</t>
  </si>
  <si>
    <t xml:space="preserve">Truck queuing space on terminal</t>
  </si>
  <si>
    <t xml:space="preserve">Truck</t>
  </si>
  <si>
    <t xml:space="preserve">Operating</t>
  </si>
  <si>
    <t xml:space="preserve">Vehicle operating cost - Truck - 2020 US$</t>
  </si>
  <si>
    <t xml:space="preserve">US$ / mile</t>
  </si>
  <si>
    <t xml:space="preserve">Benefit Cost Analysis Guidance 2022 (Revised).pdf (transportation.gov)</t>
  </si>
  <si>
    <t xml:space="preserve">Truck average speed</t>
  </si>
  <si>
    <t xml:space="preserve">miles / hour</t>
  </si>
  <si>
    <t xml:space="preserve">Truck fuel efficiency - 2019 US$</t>
  </si>
  <si>
    <t xml:space="preserve">miles / gal</t>
  </si>
  <si>
    <t xml:space="preserve">https://truckingresearch.org/wp-content/uploads/2020/11/ATRI-Operational-Cost-of-Trucking-2020-FINAL.pdf</t>
  </si>
  <si>
    <t xml:space="preserve">Travel time</t>
  </si>
  <si>
    <t xml:space="preserve">Average vehicle occupancy (AVO) - Trucks</t>
  </si>
  <si>
    <t xml:space="preserve">persons</t>
  </si>
  <si>
    <t xml:space="preserve">Vehicle travel time savings - Truck operator - 2020 US$</t>
  </si>
  <si>
    <t xml:space="preserve">US$ / hr</t>
  </si>
  <si>
    <t xml:space="preserve">Maintenance</t>
  </si>
  <si>
    <t xml:space="preserve">Pavement repair cost - Truck - 2020 US$</t>
  </si>
  <si>
    <t xml:space="preserve">https://www.fhwa.dot.gov/policy/hcas/addendum.cfm</t>
  </si>
  <si>
    <t xml:space="preserve">Congestion</t>
  </si>
  <si>
    <t xml:space="preserve">Congestion cost - Truck (urban) - 2020 US$</t>
  </si>
  <si>
    <t xml:space="preserve">Congestion cost - Truck (rural) - 2020 US$</t>
  </si>
  <si>
    <t xml:space="preserve">Noise</t>
  </si>
  <si>
    <t xml:space="preserve">Noise pollution cost - Truck (urban) - 2020 US$</t>
  </si>
  <si>
    <t xml:space="preserve">Noise pollution cost - Truck (rural) - 2020 US$</t>
  </si>
  <si>
    <t xml:space="preserve">Wait time</t>
  </si>
  <si>
    <t xml:space="preserve">Fuel consumption costs of truck during wait time - Idling </t>
  </si>
  <si>
    <t xml:space="preserve">US$ / hour</t>
  </si>
  <si>
    <t xml:space="preserve">PowerPoint Presentation (phillipsandtemro.com)</t>
  </si>
  <si>
    <t xml:space="preserve">Truck fuel efficiency - Idling</t>
  </si>
  <si>
    <t xml:space="preserve">gal / hour</t>
  </si>
  <si>
    <t xml:space="preserve">Furthering Your Fuel Economy (truckstop.com)</t>
  </si>
  <si>
    <t xml:space="preserve">Truck speed during idle (assumed)</t>
  </si>
  <si>
    <t xml:space="preserve">Terminal Tractors</t>
  </si>
  <si>
    <t xml:space="preserve">Annual fuel consumption per unit - Diesel</t>
  </si>
  <si>
    <t xml:space="preserve">gallons</t>
  </si>
  <si>
    <t xml:space="preserve">Price of diesel fuel</t>
  </si>
  <si>
    <t xml:space="preserve">US$ / gal</t>
  </si>
  <si>
    <t xml:space="preserve">Energy in a gallon diesel</t>
  </si>
  <si>
    <t xml:space="preserve">BTU / gal</t>
  </si>
  <si>
    <t xml:space="preserve">Energy units and calculators explained - U.S. Energy Information Administration (EIA)</t>
  </si>
  <si>
    <t xml:space="preserve">Diesel engine efficiency factor</t>
  </si>
  <si>
    <t xml:space="preserve">Heavy-duty vehicle diesel engine efficiency evaluation and energy audit (theicct.org)</t>
  </si>
  <si>
    <t xml:space="preserve">Electric drivetrain efficiency factor</t>
  </si>
  <si>
    <t xml:space="preserve">Where the Energy Goes: Electric Cars (fueleconomy.gov)</t>
  </si>
  <si>
    <t xml:space="preserve">SCL electricity rate</t>
  </si>
  <si>
    <t xml:space="preserve">US$ / kWh</t>
  </si>
  <si>
    <t xml:space="preserve">SCL Website</t>
  </si>
  <si>
    <t xml:space="preserve">SAFETY BENEFITS</t>
  </si>
  <si>
    <t xml:space="preserve">Highway</t>
  </si>
  <si>
    <t xml:space="preserve">Highway Split</t>
  </si>
  <si>
    <t xml:space="preserve">Urban share of impacted highway</t>
  </si>
  <si>
    <t xml:space="preserve">share</t>
  </si>
  <si>
    <t xml:space="preserve">Urban Percentage of the Population for States, Historical | Iowa Community Indicators Program (iastate.edu)</t>
  </si>
  <si>
    <t xml:space="preserve">Rural share of impacted highway</t>
  </si>
  <si>
    <t xml:space="preserve">Property Damage Only (PDO)</t>
  </si>
  <si>
    <t xml:space="preserve">PDO rate per VMT - Vehicle</t>
  </si>
  <si>
    <t xml:space="preserve">incident / 100 million VMT</t>
  </si>
  <si>
    <t xml:space="preserve">https://crashstats.nhtsa.dot.gov/Api/Public/ViewPublication/812806</t>
  </si>
  <si>
    <t xml:space="preserve">Property damage only (PDO) crash monetized value - 2020 US$</t>
  </si>
  <si>
    <t xml:space="preserve">US$ / crash</t>
  </si>
  <si>
    <t xml:space="preserve">Injuries</t>
  </si>
  <si>
    <t xml:space="preserve">Injury rate per VMT - Vehicle</t>
  </si>
  <si>
    <t xml:space="preserve">person / 100 million VMT</t>
  </si>
  <si>
    <t xml:space="preserve">Unknown severity injury monetized value - 2020 US$</t>
  </si>
  <si>
    <t xml:space="preserve">US$ / injury</t>
  </si>
  <si>
    <t xml:space="preserve">Fatality</t>
  </si>
  <si>
    <t xml:space="preserve">Fatality per VMT - Vehicle</t>
  </si>
  <si>
    <t xml:space="preserve">Fatal crash monitized value - 2020 US$</t>
  </si>
  <si>
    <t xml:space="preserve">Fatality monitized value - 2020 US$</t>
  </si>
  <si>
    <t xml:space="preserve">US$ / fatality</t>
  </si>
  <si>
    <t xml:space="preserve">ENVIRONMENTAL SUSTAINABILITY</t>
  </si>
  <si>
    <t xml:space="preserve">CO2 emissions per gallon of diesel</t>
  </si>
  <si>
    <t xml:space="preserve">gram / gal</t>
  </si>
  <si>
    <t xml:space="preserve">https://www.epa.gov/energy/greenhouse-gases-equivalencies-calculator-calculations-and-references</t>
  </si>
  <si>
    <t xml:space="preserve">NON CHANGEABLE MODEL TECHNICAL INPUTS</t>
  </si>
  <si>
    <t xml:space="preserve">Grams per metric ton</t>
  </si>
  <si>
    <t xml:space="preserve">gram / metric ton</t>
  </si>
  <si>
    <t xml:space="preserve">Units in thousand</t>
  </si>
  <si>
    <t xml:space="preserve">units / 000s</t>
  </si>
  <si>
    <t xml:space="preserve">Weeks per year</t>
  </si>
  <si>
    <t xml:space="preserve">weeks / year</t>
  </si>
  <si>
    <t xml:space="preserve">Hours per day</t>
  </si>
  <si>
    <t xml:space="preserve">hours / day</t>
  </si>
  <si>
    <t xml:space="preserve">kWh per BTU</t>
  </si>
  <si>
    <t xml:space="preserve">kWh / BTU</t>
  </si>
  <si>
    <t xml:space="preserve">Input - Time Series</t>
  </si>
  <si>
    <t xml:space="preserve">Model Period Ending</t>
  </si>
  <si>
    <t xml:space="preserve">Pre-forecast vs Forecast</t>
  </si>
  <si>
    <t xml:space="preserve">Financial Year Ending</t>
  </si>
  <si>
    <t xml:space="preserve">Model Column counter</t>
  </si>
  <si>
    <t xml:space="preserve">MACRO</t>
  </si>
  <si>
    <t xml:space="preserve">CPI rate multiplier </t>
  </si>
  <si>
    <t xml:space="preserve">multiplier</t>
  </si>
  <si>
    <t xml:space="preserve">PROJECT COSTS</t>
  </si>
  <si>
    <t xml:space="preserve">Truck gate complex cost - Design costs - Constant dollars</t>
  </si>
  <si>
    <t xml:space="preserve">US$</t>
  </si>
  <si>
    <t xml:space="preserve">Truck gate complex cost - Construction costs - Constant dollars</t>
  </si>
  <si>
    <t xml:space="preserve">Yard expansion cost - Design costs - Constant dollars</t>
  </si>
  <si>
    <t xml:space="preserve">Yard expansion cost - Construction costs - Constant dollars</t>
  </si>
  <si>
    <t xml:space="preserve">Operations and maintenance costs - Truck gate complex - Build - Constant dollars</t>
  </si>
  <si>
    <t xml:space="preserve">Operations and maintenance costs - Yard expansion - Build - Constant dollars</t>
  </si>
  <si>
    <t xml:space="preserve">VOLUMES</t>
  </si>
  <si>
    <t xml:space="preserve">Terminal 5 imports - Forecast</t>
  </si>
  <si>
    <t xml:space="preserve">Terminal 5 exports - Forecast</t>
  </si>
  <si>
    <t xml:space="preserve">ENVIRONEMNTAL BENEFITS</t>
  </si>
  <si>
    <t xml:space="preserve">Emissions</t>
  </si>
  <si>
    <t xml:space="preserve">Costs</t>
  </si>
  <si>
    <t xml:space="preserve">Damage costs for emissions - CO2 - 2020 US$</t>
  </si>
  <si>
    <t xml:space="preserve">US$ / metric ton</t>
  </si>
  <si>
    <t xml:space="preserve">Damage costs for emissions - NOx - 2020 US$</t>
  </si>
  <si>
    <t xml:space="preserve">Damage costs for emissions - PM2.5 - 2020 US$</t>
  </si>
  <si>
    <t xml:space="preserve">Damage costs for emissions - SOx - 2020 US$</t>
  </si>
  <si>
    <t xml:space="preserve">NOx emission rate - Truck</t>
  </si>
  <si>
    <t xml:space="preserve">gram / mile</t>
  </si>
  <si>
    <t xml:space="preserve">EMFAC 2021</t>
  </si>
  <si>
    <t xml:space="preserve">PM2.5 emission rate - Truck</t>
  </si>
  <si>
    <t xml:space="preserve">SOx emission rate - Truck</t>
  </si>
  <si>
    <t xml:space="preserve">Time and Escalation</t>
  </si>
  <si>
    <t xml:space="preserve">TIME RULER</t>
  </si>
  <si>
    <t xml:space="preserve">Model column counter</t>
  </si>
  <si>
    <t xml:space="preserve">counter</t>
  </si>
  <si>
    <t xml:space="preserve">First model column flag</t>
  </si>
  <si>
    <t xml:space="preserve">flag</t>
  </si>
  <si>
    <t xml:space="preserve">Model period beginning</t>
  </si>
  <si>
    <t xml:space="preserve">Model period ending</t>
  </si>
  <si>
    <t xml:space="preserve">First modeling column financial year</t>
  </si>
  <si>
    <t xml:space="preserve">Financial year ending</t>
  </si>
  <si>
    <t xml:space="preserve">FLAGS AND ESCALATIONS</t>
  </si>
  <si>
    <t xml:space="preserve">Timing Flags</t>
  </si>
  <si>
    <t xml:space="preserve">Length of forecast period</t>
  </si>
  <si>
    <t xml:space="preserve">year #</t>
  </si>
  <si>
    <t xml:space="preserve">Last forecast date</t>
  </si>
  <si>
    <t xml:space="preserve">Forecast period flag</t>
  </si>
  <si>
    <t xml:space="preserve">Pre-forecast flag</t>
  </si>
  <si>
    <t xml:space="preserve">Pre-forecast vs forecast</t>
  </si>
  <si>
    <t xml:space="preserve">timeline label</t>
  </si>
  <si>
    <t xml:space="preserve">First forecast period flag</t>
  </si>
  <si>
    <t xml:space="preserve">Last forecast period flag</t>
  </si>
  <si>
    <t xml:space="preserve">Operating period flag</t>
  </si>
  <si>
    <t xml:space="preserve">Post analysis period remaining service life flag - Gate complex</t>
  </si>
  <si>
    <t xml:space="preserve">Post analysis period remaining service life flag - Yard expasnion</t>
  </si>
  <si>
    <t xml:space="preserve">Escalations</t>
  </si>
  <si>
    <t xml:space="preserve">Discount rate multiplier - 7 percent</t>
  </si>
  <si>
    <t xml:space="preserve">Discount rate multiplier - 3 percent</t>
  </si>
  <si>
    <t xml:space="preserve">Volume</t>
  </si>
  <si>
    <t xml:space="preserve">REDUCTION IN HIGHWAY MILES</t>
  </si>
  <si>
    <t xml:space="preserve">Terminal 5 exports - Two truck turn market</t>
  </si>
  <si>
    <t xml:space="preserve">Terminal 5 export truck shifts - No-build</t>
  </si>
  <si>
    <t xml:space="preserve">shifts</t>
  </si>
  <si>
    <t xml:space="preserve">Terminal 5 export truck shifts - Build</t>
  </si>
  <si>
    <t xml:space="preserve">Reduction in number of truck shifts</t>
  </si>
  <si>
    <t xml:space="preserve">Reduction in trucker shifts - Build</t>
  </si>
  <si>
    <t xml:space="preserve">REDUCTION IN TRUCK QUEUING TIME</t>
  </si>
  <si>
    <t xml:space="preserve">Average savings in truck waiting time at terminal</t>
  </si>
  <si>
    <t xml:space="preserve">REDUCTION IN TRUCK OFF TERMINAL CONGESTION</t>
  </si>
  <si>
    <t xml:space="preserve">Terminal 5 volumes - Forecast</t>
  </si>
  <si>
    <t xml:space="preserve">Terminal 5 volumes - Average weekly gate boxes</t>
  </si>
  <si>
    <t xml:space="preserve">Terminal 5 volumes - Daily peak hour gate boxes</t>
  </si>
  <si>
    <t xml:space="preserve">Off-terminal truck queue volumes - Average daily</t>
  </si>
  <si>
    <t xml:space="preserve">Truck Queing Benefits</t>
  </si>
  <si>
    <t xml:space="preserve">ECONOMIC COMPETITIVENESS BENEFITS - TRUCK CONGESTION ON ROADS</t>
  </si>
  <si>
    <t xml:space="preserve">Highway Congestion</t>
  </si>
  <si>
    <t xml:space="preserve">Increase in highway congestion - No-build</t>
  </si>
  <si>
    <t xml:space="preserve">ECONOMIC COMPETITIVENESS BENEFITS - TRUCK WAIT TIME REDUCTIONS</t>
  </si>
  <si>
    <t xml:space="preserve">Reduced Truck Value of Time at Queue</t>
  </si>
  <si>
    <t xml:space="preserve">Average annual savings in truck operating costs at terminal - Build</t>
  </si>
  <si>
    <t xml:space="preserve">Reduction in truck wait time costs - Build - PV</t>
  </si>
  <si>
    <t xml:space="preserve">Reduced Truck Value of Time from Reduced Shifts</t>
  </si>
  <si>
    <t xml:space="preserve">Reduction in highway truck travel time costs from reduced shifts - Build</t>
  </si>
  <si>
    <t xml:space="preserve">Economic competitive benefits - Truck travel time reduction - Build - PV</t>
  </si>
  <si>
    <t xml:space="preserve">ENVIRONMENTAL BENEFITS - TRUCK WAIT TIME REDUCTIONS</t>
  </si>
  <si>
    <t xml:space="preserve">Fuel Reduction</t>
  </si>
  <si>
    <t xml:space="preserve">Reduction in truck fuel consumption - Truck - Build</t>
  </si>
  <si>
    <t xml:space="preserve">gal</t>
  </si>
  <si>
    <t xml:space="preserve">CO2 Emissions</t>
  </si>
  <si>
    <t xml:space="preserve">Reduction in carbon dioxide emissions - Truck - Build</t>
  </si>
  <si>
    <t xml:space="preserve">metric tons</t>
  </si>
  <si>
    <t xml:space="preserve">Reduction in carbon dioxide emission costs - Truck - Build</t>
  </si>
  <si>
    <t xml:space="preserve">Reduction in carbon dioxide emission costs - Truck - Build - 3 percent - PV</t>
  </si>
  <si>
    <t xml:space="preserve">NOx Emissions</t>
  </si>
  <si>
    <t xml:space="preserve">Reduction in NOx emissions - Truck - Build</t>
  </si>
  <si>
    <t xml:space="preserve">Reduction in NOx emission costs - Truck - Build</t>
  </si>
  <si>
    <t xml:space="preserve">Reduction in NOx emission costs - Truck - Build - PV</t>
  </si>
  <si>
    <t xml:space="preserve">PM2.5 Emissions</t>
  </si>
  <si>
    <t xml:space="preserve">Reduction in PM2.5 emissions - Truck - Build</t>
  </si>
  <si>
    <t xml:space="preserve">Reduction in PM2.5 emission costs - Truck - Build</t>
  </si>
  <si>
    <t xml:space="preserve">Reduction in PM2.5 emission costs - Truck - Build - PV</t>
  </si>
  <si>
    <t xml:space="preserve">SOx Emissions</t>
  </si>
  <si>
    <t xml:space="preserve">Reduction in SOx emissions - Truck - Build</t>
  </si>
  <si>
    <t xml:space="preserve">Reduction in SOx emission costs - Truck - Build</t>
  </si>
  <si>
    <t xml:space="preserve">Reduction in SOx emission costs - Truck - Build - PV</t>
  </si>
  <si>
    <t xml:space="preserve">Environmental benefits - Truck wait time reduction - Build - PV</t>
  </si>
  <si>
    <t xml:space="preserve">Total project costs - PV</t>
  </si>
  <si>
    <t xml:space="preserve">MAINTENANCE &amp; OPERATING COSTS</t>
  </si>
  <si>
    <t xml:space="preserve">Component 1</t>
  </si>
  <si>
    <t xml:space="preserve">Component 2</t>
  </si>
  <si>
    <t xml:space="preserve">Operations and maintenance costs - Build - PV</t>
  </si>
  <si>
    <t xml:space="preserve">RESIDUAL VALUE</t>
  </si>
  <si>
    <t xml:space="preserve">O&amp;M</t>
  </si>
  <si>
    <t xml:space="preserve">Post analysis period maintenance and operating costs - Truck gate complex</t>
  </si>
  <si>
    <t xml:space="preserve">Remaining service life at end of analysis period - Truck gate complex</t>
  </si>
  <si>
    <t xml:space="preserve">Residual value - Truck gate complex</t>
  </si>
  <si>
    <t xml:space="preserve">Residual value including future maintenance &amp; operating costs - Truck gate complex - PV</t>
  </si>
  <si>
    <t xml:space="preserve">Post analysis period maintenance and operating costs - Yard expansion</t>
  </si>
  <si>
    <t xml:space="preserve">Remaining service life at end of analysis period - Yard expansion</t>
  </si>
  <si>
    <t xml:space="preserve">Residual value - Yard expansion</t>
  </si>
  <si>
    <t xml:space="preserve">Residual value including future maintenance &amp; operating costs - Yard expansion - PV</t>
  </si>
  <si>
    <t xml:space="preserve">Residual value including future maintenance &amp; operating costs - PV</t>
  </si>
  <si>
    <t xml:space="preserve">Benefit-Cost Analysis</t>
  </si>
  <si>
    <t xml:space="preserve">PROJECT BENEFITS</t>
  </si>
  <si>
    <t xml:space="preserve">Economic competitiveness benefits - Build - PV</t>
  </si>
  <si>
    <t xml:space="preserve">Environmental sustainability benefits - Build - PV</t>
  </si>
  <si>
    <t xml:space="preserve">Total project benefits - No-build - PV</t>
  </si>
  <si>
    <t xml:space="preserve">BENEFIT-COST RATIO</t>
  </si>
  <si>
    <t xml:space="preserve">Total benefits</t>
  </si>
  <si>
    <t xml:space="preserve">Net present value</t>
  </si>
  <si>
    <t xml:space="preserve">Benefit-cost ratio</t>
  </si>
  <si>
    <t xml:space="preserve">Results Library</t>
  </si>
  <si>
    <t xml:space="preserve">Scenario list</t>
  </si>
  <si>
    <t xml:space="preserve">A</t>
  </si>
  <si>
    <t xml:space="preserve">B</t>
  </si>
  <si>
    <t xml:space="preserve">C</t>
  </si>
  <si>
    <t xml:space="preserve">D</t>
  </si>
  <si>
    <t xml:space="preserve">E</t>
  </si>
  <si>
    <t xml:space="preserve">Save as scenario</t>
  </si>
  <si>
    <t xml:space="preserve">Position in library</t>
  </si>
  <si>
    <t xml:space="preserve">Live Links</t>
  </si>
  <si>
    <t xml:space="preserve">Library</t>
  </si>
  <si>
    <t xml:space="preserve">A1</t>
  </si>
  <si>
    <t xml:space="preserve">A2</t>
  </si>
  <si>
    <t xml:space="preserve">A3</t>
  </si>
  <si>
    <t xml:space="preserve">A4</t>
  </si>
  <si>
    <t xml:space="preserve">A5</t>
  </si>
  <si>
    <t xml:space="preserve">A6</t>
  </si>
  <si>
    <t xml:space="preserve">A7</t>
  </si>
  <si>
    <t xml:space="preserve">A8</t>
  </si>
  <si>
    <t xml:space="preserve">A9</t>
  </si>
  <si>
    <t xml:space="preserve">A10</t>
  </si>
  <si>
    <t xml:space="preserve">A11</t>
  </si>
  <si>
    <t xml:space="preserve">A12</t>
  </si>
  <si>
    <t xml:space="preserve">A13</t>
  </si>
  <si>
    <t xml:space="preserve">A14</t>
  </si>
  <si>
    <t xml:space="preserve">A15</t>
  </si>
  <si>
    <t xml:space="preserve">A16</t>
  </si>
  <si>
    <t xml:space="preserve">A17</t>
  </si>
  <si>
    <t xml:space="preserve">A18</t>
  </si>
  <si>
    <t xml:space="preserve">A19</t>
  </si>
  <si>
    <t xml:space="preserve">A20</t>
  </si>
  <si>
    <t xml:space="preserve">A21</t>
  </si>
  <si>
    <t xml:space="preserve">A22</t>
  </si>
  <si>
    <t xml:space="preserve">A23</t>
  </si>
  <si>
    <t xml:space="preserve">A24</t>
  </si>
  <si>
    <t xml:space="preserve">A25</t>
  </si>
  <si>
    <t xml:space="preserve">A26</t>
  </si>
  <si>
    <t xml:space="preserve">A27</t>
  </si>
  <si>
    <t xml:space="preserve">A28</t>
  </si>
  <si>
    <t xml:space="preserve">A29</t>
  </si>
  <si>
    <t xml:space="preserve">A30</t>
  </si>
  <si>
    <t xml:space="preserve">A31</t>
  </si>
  <si>
    <t xml:space="preserve">A32</t>
  </si>
  <si>
    <t xml:space="preserve">A33</t>
  </si>
  <si>
    <t xml:space="preserve">A34</t>
  </si>
  <si>
    <t xml:space="preserve">A35</t>
  </si>
  <si>
    <t xml:space="preserve">A36</t>
  </si>
  <si>
    <t xml:space="preserve">A37</t>
  </si>
  <si>
    <t xml:space="preserve">A38</t>
  </si>
  <si>
    <t xml:space="preserve">A39</t>
  </si>
  <si>
    <t xml:space="preserve">A40</t>
  </si>
  <si>
    <t xml:space="preserve">A41</t>
  </si>
  <si>
    <t xml:space="preserve">A42</t>
  </si>
  <si>
    <t xml:space="preserve">A43</t>
  </si>
  <si>
    <t xml:space="preserve">A44</t>
  </si>
  <si>
    <t xml:space="preserve">A45</t>
  </si>
  <si>
    <t xml:space="preserve">A46</t>
  </si>
  <si>
    <t xml:space="preserve">A47</t>
  </si>
  <si>
    <t xml:space="preserve">A48</t>
  </si>
  <si>
    <t xml:space="preserve">A49</t>
  </si>
  <si>
    <t xml:space="preserve">A50</t>
  </si>
  <si>
    <t xml:space="preserve">A51</t>
  </si>
  <si>
    <t xml:space="preserve">A52</t>
  </si>
  <si>
    <t xml:space="preserve">A53</t>
  </si>
  <si>
    <t xml:space="preserve">A54</t>
  </si>
  <si>
    <t xml:space="preserve">A55</t>
  </si>
  <si>
    <t xml:space="preserve">A56</t>
  </si>
  <si>
    <t xml:space="preserve">A57</t>
  </si>
  <si>
    <t xml:space="preserve">A58</t>
  </si>
  <si>
    <t xml:space="preserve">A59</t>
  </si>
  <si>
    <t xml:space="preserve">A60</t>
  </si>
  <si>
    <t xml:space="preserve">A61</t>
  </si>
  <si>
    <t xml:space="preserve">A62</t>
  </si>
  <si>
    <t xml:space="preserve">A63</t>
  </si>
  <si>
    <t xml:space="preserve">A64</t>
  </si>
  <si>
    <t xml:space="preserve">A65</t>
  </si>
  <si>
    <t xml:space="preserve">A66</t>
  </si>
  <si>
    <t xml:space="preserve">A67</t>
  </si>
  <si>
    <t xml:space="preserve">A68</t>
  </si>
  <si>
    <t xml:space="preserve">A69</t>
  </si>
  <si>
    <t xml:space="preserve">A70</t>
  </si>
  <si>
    <t xml:space="preserve">A71</t>
  </si>
  <si>
    <t xml:space="preserve">A72</t>
  </si>
  <si>
    <t xml:space="preserve">A73</t>
  </si>
  <si>
    <t xml:space="preserve">A74</t>
  </si>
  <si>
    <t xml:space="preserve">A75</t>
  </si>
  <si>
    <t xml:space="preserve">A76</t>
  </si>
  <si>
    <t xml:space="preserve">A77</t>
  </si>
  <si>
    <t xml:space="preserve">A78</t>
  </si>
  <si>
    <t xml:space="preserve">A79</t>
  </si>
  <si>
    <t xml:space="preserve">A80</t>
  </si>
  <si>
    <t xml:space="preserve">A81</t>
  </si>
  <si>
    <t xml:space="preserve">A82</t>
  </si>
  <si>
    <t xml:space="preserve">A83</t>
  </si>
  <si>
    <t xml:space="preserve">A84</t>
  </si>
  <si>
    <t xml:space="preserve">A85</t>
  </si>
  <si>
    <t xml:space="preserve">A86</t>
  </si>
  <si>
    <t xml:space="preserve">A87</t>
  </si>
  <si>
    <t xml:space="preserve">A88</t>
  </si>
  <si>
    <t xml:space="preserve">A89</t>
  </si>
  <si>
    <t xml:space="preserve">A90</t>
  </si>
  <si>
    <t xml:space="preserve">A91</t>
  </si>
  <si>
    <t xml:space="preserve">A92</t>
  </si>
  <si>
    <t xml:space="preserve">A93</t>
  </si>
  <si>
    <t xml:space="preserve">A94</t>
  </si>
  <si>
    <t xml:space="preserve">A95</t>
  </si>
  <si>
    <t xml:space="preserve">A96</t>
  </si>
  <si>
    <t xml:space="preserve">A97</t>
  </si>
  <si>
    <t xml:space="preserve">A98</t>
  </si>
  <si>
    <t xml:space="preserve">A99</t>
  </si>
  <si>
    <t xml:space="preserve">A100</t>
  </si>
  <si>
    <t xml:space="preserve">A101</t>
  </si>
  <si>
    <t xml:space="preserve">A102</t>
  </si>
  <si>
    <t xml:space="preserve">A103</t>
  </si>
  <si>
    <t xml:space="preserve">A104</t>
  </si>
  <si>
    <t xml:space="preserve">A105</t>
  </si>
  <si>
    <t xml:space="preserve">A106</t>
  </si>
  <si>
    <t xml:space="preserve">A107</t>
  </si>
  <si>
    <t xml:space="preserve">A108</t>
  </si>
  <si>
    <t xml:space="preserve">A109</t>
  </si>
  <si>
    <t xml:space="preserve">A110</t>
  </si>
  <si>
    <t xml:space="preserve">A111</t>
  </si>
  <si>
    <t xml:space="preserve">A112</t>
  </si>
  <si>
    <t xml:space="preserve">A113</t>
  </si>
  <si>
    <t xml:space="preserve">A114</t>
  </si>
  <si>
    <t xml:space="preserve">A115</t>
  </si>
  <si>
    <t xml:space="preserve">A116</t>
  </si>
  <si>
    <t xml:space="preserve">A117</t>
  </si>
  <si>
    <t xml:space="preserve">A118</t>
  </si>
  <si>
    <t xml:space="preserve">A119</t>
  </si>
  <si>
    <t xml:space="preserve">A120</t>
  </si>
  <si>
    <t xml:space="preserve">A121</t>
  </si>
  <si>
    <t xml:space="preserve">A122</t>
  </si>
  <si>
    <t xml:space="preserve">A123</t>
  </si>
  <si>
    <t xml:space="preserve">A124</t>
  </si>
  <si>
    <t xml:space="preserve">A125</t>
  </si>
  <si>
    <t xml:space="preserve">A126</t>
  </si>
  <si>
    <t xml:space="preserve">A127</t>
  </si>
  <si>
    <t xml:space="preserve">A128</t>
  </si>
  <si>
    <t xml:space="preserve">A129</t>
  </si>
  <si>
    <t xml:space="preserve">A130</t>
  </si>
  <si>
    <t xml:space="preserve">A131</t>
  </si>
  <si>
    <t xml:space="preserve">A132</t>
  </si>
  <si>
    <t xml:space="preserve">A133</t>
  </si>
  <si>
    <t xml:space="preserve">A134</t>
  </si>
  <si>
    <t xml:space="preserve">A135</t>
  </si>
  <si>
    <t xml:space="preserve">A136</t>
  </si>
  <si>
    <t xml:space="preserve">A137</t>
  </si>
  <si>
    <t xml:space="preserve">A138</t>
  </si>
  <si>
    <t xml:space="preserve">A139</t>
  </si>
  <si>
    <t xml:space="preserve">A140</t>
  </si>
  <si>
    <t xml:space="preserve">A141</t>
  </si>
  <si>
    <t xml:space="preserve">A142</t>
  </si>
  <si>
    <t xml:space="preserve">A143</t>
  </si>
  <si>
    <t xml:space="preserve">A144</t>
  </si>
  <si>
    <t xml:space="preserve">A145</t>
  </si>
  <si>
    <t xml:space="preserve">A146</t>
  </si>
  <si>
    <t xml:space="preserve">A147</t>
  </si>
  <si>
    <t xml:space="preserve">A148</t>
  </si>
  <si>
    <t xml:space="preserve">A149</t>
  </si>
  <si>
    <t xml:space="preserve">A150</t>
  </si>
  <si>
    <t xml:space="preserve">B1</t>
  </si>
  <si>
    <t xml:space="preserve">B2</t>
  </si>
  <si>
    <t xml:space="preserve">B3</t>
  </si>
  <si>
    <t xml:space="preserve">B4</t>
  </si>
  <si>
    <t xml:space="preserve">B5</t>
  </si>
  <si>
    <t xml:space="preserve">B6</t>
  </si>
  <si>
    <t xml:space="preserve">B7</t>
  </si>
  <si>
    <t xml:space="preserve">B8</t>
  </si>
  <si>
    <t xml:space="preserve">B9</t>
  </si>
  <si>
    <t xml:space="preserve">B10</t>
  </si>
  <si>
    <t xml:space="preserve">B11</t>
  </si>
  <si>
    <t xml:space="preserve">B12</t>
  </si>
  <si>
    <t xml:space="preserve">B13</t>
  </si>
  <si>
    <t xml:space="preserve">B14</t>
  </si>
  <si>
    <t xml:space="preserve">B15</t>
  </si>
  <si>
    <t xml:space="preserve">B16</t>
  </si>
  <si>
    <t xml:space="preserve">B17</t>
  </si>
  <si>
    <t xml:space="preserve">B18</t>
  </si>
  <si>
    <t xml:space="preserve">B19</t>
  </si>
  <si>
    <t xml:space="preserve">B20</t>
  </si>
  <si>
    <t xml:space="preserve">B21</t>
  </si>
  <si>
    <t xml:space="preserve">B22</t>
  </si>
  <si>
    <t xml:space="preserve">B23</t>
  </si>
  <si>
    <t xml:space="preserve">B24</t>
  </si>
  <si>
    <t xml:space="preserve">B25</t>
  </si>
  <si>
    <t xml:space="preserve">B26</t>
  </si>
  <si>
    <t xml:space="preserve">B27</t>
  </si>
  <si>
    <t xml:space="preserve">B28</t>
  </si>
  <si>
    <t xml:space="preserve">B29</t>
  </si>
  <si>
    <t xml:space="preserve">B30</t>
  </si>
  <si>
    <t xml:space="preserve">B31</t>
  </si>
  <si>
    <t xml:space="preserve">B32</t>
  </si>
  <si>
    <t xml:space="preserve">B33</t>
  </si>
  <si>
    <t xml:space="preserve">B34</t>
  </si>
  <si>
    <t xml:space="preserve">B35</t>
  </si>
  <si>
    <t xml:space="preserve">B36</t>
  </si>
  <si>
    <t xml:space="preserve">B37</t>
  </si>
  <si>
    <t xml:space="preserve">B38</t>
  </si>
  <si>
    <t xml:space="preserve">B39</t>
  </si>
  <si>
    <t xml:space="preserve">B40</t>
  </si>
  <si>
    <t xml:space="preserve">B41</t>
  </si>
  <si>
    <t xml:space="preserve">B42</t>
  </si>
  <si>
    <t xml:space="preserve">B43</t>
  </si>
  <si>
    <t xml:space="preserve">B44</t>
  </si>
  <si>
    <t xml:space="preserve">B45</t>
  </si>
  <si>
    <t xml:space="preserve">B46</t>
  </si>
  <si>
    <t xml:space="preserve">B47</t>
  </si>
  <si>
    <t xml:space="preserve">B48</t>
  </si>
  <si>
    <t xml:space="preserve">B49</t>
  </si>
  <si>
    <t xml:space="preserve">B50</t>
  </si>
  <si>
    <t xml:space="preserve">B51</t>
  </si>
  <si>
    <t xml:space="preserve">B52</t>
  </si>
  <si>
    <t xml:space="preserve">B53</t>
  </si>
  <si>
    <t xml:space="preserve">B54</t>
  </si>
  <si>
    <t xml:space="preserve">B55</t>
  </si>
  <si>
    <t xml:space="preserve">B56</t>
  </si>
  <si>
    <t xml:space="preserve">B57</t>
  </si>
  <si>
    <t xml:space="preserve">B58</t>
  </si>
  <si>
    <t xml:space="preserve">B59</t>
  </si>
  <si>
    <t xml:space="preserve">B60</t>
  </si>
  <si>
    <t xml:space="preserve">B61</t>
  </si>
  <si>
    <t xml:space="preserve">B62</t>
  </si>
  <si>
    <t xml:space="preserve">B63</t>
  </si>
  <si>
    <t xml:space="preserve">B64</t>
  </si>
  <si>
    <t xml:space="preserve">B65</t>
  </si>
  <si>
    <t xml:space="preserve">B66</t>
  </si>
  <si>
    <t xml:space="preserve">B67</t>
  </si>
  <si>
    <t xml:space="preserve">B68</t>
  </si>
  <si>
    <t xml:space="preserve">B69</t>
  </si>
  <si>
    <t xml:space="preserve">B70</t>
  </si>
  <si>
    <t xml:space="preserve">B71</t>
  </si>
  <si>
    <t xml:space="preserve">B72</t>
  </si>
  <si>
    <t xml:space="preserve">B73</t>
  </si>
  <si>
    <t xml:space="preserve">B74</t>
  </si>
  <si>
    <t xml:space="preserve">B75</t>
  </si>
  <si>
    <t xml:space="preserve">B76</t>
  </si>
  <si>
    <t xml:space="preserve">B77</t>
  </si>
  <si>
    <t xml:space="preserve">B78</t>
  </si>
  <si>
    <t xml:space="preserve">B79</t>
  </si>
  <si>
    <t xml:space="preserve">B80</t>
  </si>
  <si>
    <t xml:space="preserve">B81</t>
  </si>
  <si>
    <t xml:space="preserve">B82</t>
  </si>
  <si>
    <t xml:space="preserve">B83</t>
  </si>
  <si>
    <t xml:space="preserve">B84</t>
  </si>
  <si>
    <t xml:space="preserve">B85</t>
  </si>
  <si>
    <t xml:space="preserve">B86</t>
  </si>
  <si>
    <t xml:space="preserve">B87</t>
  </si>
  <si>
    <t xml:space="preserve">B88</t>
  </si>
  <si>
    <t xml:space="preserve">B89</t>
  </si>
  <si>
    <t xml:space="preserve">B90</t>
  </si>
  <si>
    <t xml:space="preserve">B91</t>
  </si>
  <si>
    <t xml:space="preserve">B92</t>
  </si>
  <si>
    <t xml:space="preserve">B93</t>
  </si>
  <si>
    <t xml:space="preserve">B94</t>
  </si>
  <si>
    <t xml:space="preserve">B95</t>
  </si>
  <si>
    <t xml:space="preserve">B96</t>
  </si>
  <si>
    <t xml:space="preserve">B97</t>
  </si>
  <si>
    <t xml:space="preserve">B98</t>
  </si>
  <si>
    <t xml:space="preserve">B99</t>
  </si>
  <si>
    <t xml:space="preserve">B100</t>
  </si>
  <si>
    <t xml:space="preserve">B101</t>
  </si>
  <si>
    <t xml:space="preserve">B102</t>
  </si>
  <si>
    <t xml:space="preserve">B103</t>
  </si>
  <si>
    <t xml:space="preserve">B104</t>
  </si>
  <si>
    <t xml:space="preserve">B105</t>
  </si>
  <si>
    <t xml:space="preserve">B106</t>
  </si>
  <si>
    <t xml:space="preserve">B107</t>
  </si>
  <si>
    <t xml:space="preserve">B108</t>
  </si>
  <si>
    <t xml:space="preserve">B109</t>
  </si>
  <si>
    <t xml:space="preserve">B110</t>
  </si>
  <si>
    <t xml:space="preserve">B111</t>
  </si>
  <si>
    <t xml:space="preserve">B112</t>
  </si>
  <si>
    <t xml:space="preserve">B113</t>
  </si>
  <si>
    <t xml:space="preserve">B114</t>
  </si>
  <si>
    <t xml:space="preserve">B115</t>
  </si>
  <si>
    <t xml:space="preserve">B116</t>
  </si>
  <si>
    <t xml:space="preserve">B117</t>
  </si>
  <si>
    <t xml:space="preserve">B118</t>
  </si>
  <si>
    <t xml:space="preserve">B119</t>
  </si>
  <si>
    <t xml:space="preserve">B120</t>
  </si>
  <si>
    <t xml:space="preserve">B121</t>
  </si>
  <si>
    <t xml:space="preserve">B122</t>
  </si>
  <si>
    <t xml:space="preserve">B123</t>
  </si>
  <si>
    <t xml:space="preserve">B124</t>
  </si>
  <si>
    <t xml:space="preserve">B125</t>
  </si>
  <si>
    <t xml:space="preserve">B126</t>
  </si>
  <si>
    <t xml:space="preserve">B127</t>
  </si>
  <si>
    <t xml:space="preserve">B128</t>
  </si>
  <si>
    <t xml:space="preserve">B129</t>
  </si>
  <si>
    <t xml:space="preserve">B130</t>
  </si>
  <si>
    <t xml:space="preserve">B131</t>
  </si>
  <si>
    <t xml:space="preserve">B132</t>
  </si>
  <si>
    <t xml:space="preserve">B133</t>
  </si>
  <si>
    <t xml:space="preserve">B134</t>
  </si>
  <si>
    <t xml:space="preserve">B135</t>
  </si>
  <si>
    <t xml:space="preserve">B136</t>
  </si>
  <si>
    <t xml:space="preserve">B137</t>
  </si>
  <si>
    <t xml:space="preserve">B138</t>
  </si>
  <si>
    <t xml:space="preserve">B139</t>
  </si>
  <si>
    <t xml:space="preserve">B140</t>
  </si>
  <si>
    <t xml:space="preserve">B141</t>
  </si>
  <si>
    <t xml:space="preserve">B142</t>
  </si>
  <si>
    <t xml:space="preserve">B143</t>
  </si>
  <si>
    <t xml:space="preserve">B144</t>
  </si>
  <si>
    <t xml:space="preserve">B145</t>
  </si>
  <si>
    <t xml:space="preserve">B146</t>
  </si>
  <si>
    <t xml:space="preserve">B147</t>
  </si>
  <si>
    <t xml:space="preserve">B148</t>
  </si>
  <si>
    <t xml:space="preserve">B149</t>
  </si>
  <si>
    <t xml:space="preserve">B150</t>
  </si>
  <si>
    <t xml:space="preserve">C1</t>
  </si>
  <si>
    <t xml:space="preserve">C2</t>
  </si>
  <si>
    <t xml:space="preserve">C3</t>
  </si>
  <si>
    <t xml:space="preserve">C4</t>
  </si>
  <si>
    <t xml:space="preserve">C5</t>
  </si>
  <si>
    <t xml:space="preserve">C6</t>
  </si>
  <si>
    <t xml:space="preserve">C7</t>
  </si>
  <si>
    <t xml:space="preserve">C8</t>
  </si>
  <si>
    <t xml:space="preserve">C9</t>
  </si>
  <si>
    <t xml:space="preserve">C10</t>
  </si>
  <si>
    <t xml:space="preserve">C11</t>
  </si>
  <si>
    <t xml:space="preserve">C12</t>
  </si>
  <si>
    <t xml:space="preserve">C13</t>
  </si>
  <si>
    <t xml:space="preserve">C14</t>
  </si>
  <si>
    <t xml:space="preserve">C15</t>
  </si>
  <si>
    <t xml:space="preserve">C16</t>
  </si>
  <si>
    <t xml:space="preserve">C17</t>
  </si>
  <si>
    <t xml:space="preserve">C18</t>
  </si>
  <si>
    <t xml:space="preserve">C19</t>
  </si>
  <si>
    <t xml:space="preserve">C20</t>
  </si>
  <si>
    <t xml:space="preserve">C21</t>
  </si>
  <si>
    <t xml:space="preserve">C22</t>
  </si>
  <si>
    <t xml:space="preserve">C23</t>
  </si>
  <si>
    <t xml:space="preserve">C24</t>
  </si>
  <si>
    <t xml:space="preserve">C25</t>
  </si>
  <si>
    <t xml:space="preserve">C26</t>
  </si>
  <si>
    <t xml:space="preserve">C27</t>
  </si>
  <si>
    <t xml:space="preserve">C28</t>
  </si>
  <si>
    <t xml:space="preserve">C29</t>
  </si>
  <si>
    <t xml:space="preserve">C30</t>
  </si>
  <si>
    <t xml:space="preserve">C31</t>
  </si>
  <si>
    <t xml:space="preserve">C32</t>
  </si>
  <si>
    <t xml:space="preserve">C33</t>
  </si>
  <si>
    <t xml:space="preserve">C34</t>
  </si>
  <si>
    <t xml:space="preserve">C35</t>
  </si>
  <si>
    <t xml:space="preserve">C36</t>
  </si>
  <si>
    <t xml:space="preserve">C37</t>
  </si>
  <si>
    <t xml:space="preserve">C38</t>
  </si>
  <si>
    <t xml:space="preserve">C39</t>
  </si>
  <si>
    <t xml:space="preserve">C40</t>
  </si>
  <si>
    <t xml:space="preserve">C41</t>
  </si>
  <si>
    <t xml:space="preserve">C42</t>
  </si>
  <si>
    <t xml:space="preserve">C43</t>
  </si>
  <si>
    <t xml:space="preserve">C44</t>
  </si>
  <si>
    <t xml:space="preserve">C45</t>
  </si>
  <si>
    <t xml:space="preserve">C46</t>
  </si>
  <si>
    <t xml:space="preserve">C47</t>
  </si>
  <si>
    <t xml:space="preserve">C48</t>
  </si>
  <si>
    <t xml:space="preserve">C49</t>
  </si>
  <si>
    <t xml:space="preserve">C50</t>
  </si>
  <si>
    <t xml:space="preserve">C51</t>
  </si>
  <si>
    <t xml:space="preserve">C52</t>
  </si>
  <si>
    <t xml:space="preserve">C53</t>
  </si>
  <si>
    <t xml:space="preserve">C54</t>
  </si>
  <si>
    <t xml:space="preserve">C55</t>
  </si>
  <si>
    <t xml:space="preserve">C56</t>
  </si>
  <si>
    <t xml:space="preserve">C57</t>
  </si>
  <si>
    <t xml:space="preserve">C58</t>
  </si>
  <si>
    <t xml:space="preserve">C59</t>
  </si>
  <si>
    <t xml:space="preserve">C60</t>
  </si>
  <si>
    <t xml:space="preserve">C61</t>
  </si>
  <si>
    <t xml:space="preserve">C62</t>
  </si>
  <si>
    <t xml:space="preserve">C63</t>
  </si>
  <si>
    <t xml:space="preserve">C64</t>
  </si>
  <si>
    <t xml:space="preserve">C65</t>
  </si>
  <si>
    <t xml:space="preserve">C66</t>
  </si>
  <si>
    <t xml:space="preserve">C67</t>
  </si>
  <si>
    <t xml:space="preserve">C68</t>
  </si>
  <si>
    <t xml:space="preserve">C69</t>
  </si>
  <si>
    <t xml:space="preserve">C70</t>
  </si>
  <si>
    <t xml:space="preserve">C71</t>
  </si>
  <si>
    <t xml:space="preserve">C72</t>
  </si>
  <si>
    <t xml:space="preserve">C73</t>
  </si>
  <si>
    <t xml:space="preserve">C74</t>
  </si>
  <si>
    <t xml:space="preserve">C75</t>
  </si>
  <si>
    <t xml:space="preserve">C76</t>
  </si>
  <si>
    <t xml:space="preserve">C77</t>
  </si>
  <si>
    <t xml:space="preserve">C78</t>
  </si>
  <si>
    <t xml:space="preserve">C79</t>
  </si>
  <si>
    <t xml:space="preserve">C80</t>
  </si>
  <si>
    <t xml:space="preserve">C81</t>
  </si>
  <si>
    <t xml:space="preserve">C82</t>
  </si>
  <si>
    <t xml:space="preserve">C83</t>
  </si>
  <si>
    <t xml:space="preserve">C84</t>
  </si>
  <si>
    <t xml:space="preserve">C85</t>
  </si>
  <si>
    <t xml:space="preserve">C86</t>
  </si>
  <si>
    <t xml:space="preserve">C87</t>
  </si>
  <si>
    <t xml:space="preserve">C88</t>
  </si>
  <si>
    <t xml:space="preserve">C89</t>
  </si>
  <si>
    <t xml:space="preserve">C90</t>
  </si>
  <si>
    <t xml:space="preserve">C91</t>
  </si>
  <si>
    <t xml:space="preserve">C92</t>
  </si>
  <si>
    <t xml:space="preserve">C93</t>
  </si>
  <si>
    <t xml:space="preserve">C94</t>
  </si>
  <si>
    <t xml:space="preserve">C95</t>
  </si>
  <si>
    <t xml:space="preserve">C96</t>
  </si>
  <si>
    <t xml:space="preserve">C97</t>
  </si>
  <si>
    <t xml:space="preserve">C98</t>
  </si>
  <si>
    <t xml:space="preserve">C99</t>
  </si>
  <si>
    <t xml:space="preserve">C100</t>
  </si>
  <si>
    <t xml:space="preserve">C101</t>
  </si>
  <si>
    <t xml:space="preserve">C102</t>
  </si>
  <si>
    <t xml:space="preserve">C103</t>
  </si>
  <si>
    <t xml:space="preserve">C104</t>
  </si>
  <si>
    <t xml:space="preserve">C105</t>
  </si>
  <si>
    <t xml:space="preserve">C106</t>
  </si>
  <si>
    <t xml:space="preserve">C107</t>
  </si>
  <si>
    <t xml:space="preserve">C108</t>
  </si>
  <si>
    <t xml:space="preserve">C109</t>
  </si>
  <si>
    <t xml:space="preserve">C110</t>
  </si>
  <si>
    <t xml:space="preserve">C111</t>
  </si>
  <si>
    <t xml:space="preserve">C112</t>
  </si>
  <si>
    <t xml:space="preserve">C113</t>
  </si>
  <si>
    <t xml:space="preserve">C114</t>
  </si>
  <si>
    <t xml:space="preserve">C115</t>
  </si>
  <si>
    <t xml:space="preserve">C116</t>
  </si>
  <si>
    <t xml:space="preserve">C117</t>
  </si>
  <si>
    <t xml:space="preserve">C118</t>
  </si>
  <si>
    <t xml:space="preserve">C119</t>
  </si>
  <si>
    <t xml:space="preserve">C120</t>
  </si>
  <si>
    <t xml:space="preserve">C121</t>
  </si>
  <si>
    <t xml:space="preserve">C122</t>
  </si>
  <si>
    <t xml:space="preserve">C123</t>
  </si>
  <si>
    <t xml:space="preserve">C124</t>
  </si>
  <si>
    <t xml:space="preserve">C125</t>
  </si>
  <si>
    <t xml:space="preserve">C126</t>
  </si>
  <si>
    <t xml:space="preserve">C127</t>
  </si>
  <si>
    <t xml:space="preserve">C128</t>
  </si>
  <si>
    <t xml:space="preserve">C129</t>
  </si>
  <si>
    <t xml:space="preserve">C130</t>
  </si>
  <si>
    <t xml:space="preserve">C131</t>
  </si>
  <si>
    <t xml:space="preserve">C132</t>
  </si>
  <si>
    <t xml:space="preserve">C133</t>
  </si>
  <si>
    <t xml:space="preserve">C134</t>
  </si>
  <si>
    <t xml:space="preserve">C135</t>
  </si>
  <si>
    <t xml:space="preserve">C136</t>
  </si>
  <si>
    <t xml:space="preserve">C137</t>
  </si>
  <si>
    <t xml:space="preserve">C138</t>
  </si>
  <si>
    <t xml:space="preserve">C139</t>
  </si>
  <si>
    <t xml:space="preserve">C140</t>
  </si>
  <si>
    <t xml:space="preserve">C141</t>
  </si>
  <si>
    <t xml:space="preserve">C142</t>
  </si>
  <si>
    <t xml:space="preserve">C143</t>
  </si>
  <si>
    <t xml:space="preserve">C144</t>
  </si>
  <si>
    <t xml:space="preserve">C145</t>
  </si>
  <si>
    <t xml:space="preserve">C146</t>
  </si>
  <si>
    <t xml:space="preserve">C147</t>
  </si>
  <si>
    <t xml:space="preserve">C148</t>
  </si>
  <si>
    <t xml:space="preserve">C149</t>
  </si>
  <si>
    <t xml:space="preserve">C150</t>
  </si>
  <si>
    <t xml:space="preserve">D1</t>
  </si>
  <si>
    <t xml:space="preserve">D2</t>
  </si>
  <si>
    <t xml:space="preserve">D3</t>
  </si>
  <si>
    <t xml:space="preserve">D4</t>
  </si>
  <si>
    <t xml:space="preserve">D5</t>
  </si>
  <si>
    <t xml:space="preserve">D6</t>
  </si>
  <si>
    <t xml:space="preserve">D7</t>
  </si>
  <si>
    <t xml:space="preserve">D8</t>
  </si>
  <si>
    <t xml:space="preserve">D9</t>
  </si>
  <si>
    <t xml:space="preserve">D10</t>
  </si>
  <si>
    <t xml:space="preserve">D11</t>
  </si>
  <si>
    <t xml:space="preserve">D12</t>
  </si>
  <si>
    <t xml:space="preserve">D13</t>
  </si>
  <si>
    <t xml:space="preserve">D14</t>
  </si>
  <si>
    <t xml:space="preserve">D15</t>
  </si>
  <si>
    <t xml:space="preserve">D16</t>
  </si>
  <si>
    <t xml:space="preserve">D17</t>
  </si>
  <si>
    <t xml:space="preserve">D18</t>
  </si>
  <si>
    <t xml:space="preserve">D19</t>
  </si>
  <si>
    <t xml:space="preserve">D20</t>
  </si>
  <si>
    <t xml:space="preserve">D21</t>
  </si>
  <si>
    <t xml:space="preserve">D22</t>
  </si>
  <si>
    <t xml:space="preserve">D23</t>
  </si>
  <si>
    <t xml:space="preserve">D24</t>
  </si>
  <si>
    <t xml:space="preserve">D25</t>
  </si>
  <si>
    <t xml:space="preserve">D26</t>
  </si>
  <si>
    <t xml:space="preserve">D27</t>
  </si>
  <si>
    <t xml:space="preserve">D28</t>
  </si>
  <si>
    <t xml:space="preserve">D29</t>
  </si>
  <si>
    <t xml:space="preserve">D30</t>
  </si>
  <si>
    <t xml:space="preserve">D31</t>
  </si>
  <si>
    <t xml:space="preserve">D32</t>
  </si>
  <si>
    <t xml:space="preserve">D33</t>
  </si>
  <si>
    <t xml:space="preserve">D34</t>
  </si>
  <si>
    <t xml:space="preserve">D35</t>
  </si>
  <si>
    <t xml:space="preserve">D36</t>
  </si>
  <si>
    <t xml:space="preserve">D37</t>
  </si>
  <si>
    <t xml:space="preserve">D38</t>
  </si>
  <si>
    <t xml:space="preserve">D39</t>
  </si>
  <si>
    <t xml:space="preserve">D40</t>
  </si>
  <si>
    <t xml:space="preserve">D41</t>
  </si>
  <si>
    <t xml:space="preserve">D42</t>
  </si>
  <si>
    <t xml:space="preserve">D43</t>
  </si>
  <si>
    <t xml:space="preserve">D44</t>
  </si>
  <si>
    <t xml:space="preserve">D45</t>
  </si>
  <si>
    <t xml:space="preserve">D46</t>
  </si>
  <si>
    <t xml:space="preserve">D47</t>
  </si>
  <si>
    <t xml:space="preserve">D48</t>
  </si>
  <si>
    <t xml:space="preserve">D49</t>
  </si>
  <si>
    <t xml:space="preserve">D50</t>
  </si>
  <si>
    <t xml:space="preserve">D51</t>
  </si>
  <si>
    <t xml:space="preserve">D52</t>
  </si>
  <si>
    <t xml:space="preserve">D53</t>
  </si>
  <si>
    <t xml:space="preserve">D54</t>
  </si>
  <si>
    <t xml:space="preserve">D55</t>
  </si>
  <si>
    <t xml:space="preserve">D56</t>
  </si>
  <si>
    <t xml:space="preserve">D57</t>
  </si>
  <si>
    <t xml:space="preserve">D58</t>
  </si>
  <si>
    <t xml:space="preserve">D59</t>
  </si>
  <si>
    <t xml:space="preserve">D60</t>
  </si>
  <si>
    <t xml:space="preserve">D61</t>
  </si>
  <si>
    <t xml:space="preserve">D62</t>
  </si>
  <si>
    <t xml:space="preserve">D63</t>
  </si>
  <si>
    <t xml:space="preserve">D64</t>
  </si>
  <si>
    <t xml:space="preserve">D65</t>
  </si>
  <si>
    <t xml:space="preserve">D66</t>
  </si>
  <si>
    <t xml:space="preserve">D67</t>
  </si>
  <si>
    <t xml:space="preserve">D68</t>
  </si>
  <si>
    <t xml:space="preserve">D69</t>
  </si>
  <si>
    <t xml:space="preserve">D70</t>
  </si>
  <si>
    <t xml:space="preserve">D71</t>
  </si>
  <si>
    <t xml:space="preserve">D72</t>
  </si>
  <si>
    <t xml:space="preserve">D73</t>
  </si>
  <si>
    <t xml:space="preserve">D74</t>
  </si>
  <si>
    <t xml:space="preserve">D75</t>
  </si>
  <si>
    <t xml:space="preserve">D76</t>
  </si>
  <si>
    <t xml:space="preserve">D77</t>
  </si>
  <si>
    <t xml:space="preserve">D78</t>
  </si>
  <si>
    <t xml:space="preserve">D79</t>
  </si>
  <si>
    <t xml:space="preserve">D80</t>
  </si>
  <si>
    <t xml:space="preserve">D81</t>
  </si>
  <si>
    <t xml:space="preserve">D82</t>
  </si>
  <si>
    <t xml:space="preserve">D83</t>
  </si>
  <si>
    <t xml:space="preserve">D84</t>
  </si>
  <si>
    <t xml:space="preserve">D85</t>
  </si>
  <si>
    <t xml:space="preserve">D86</t>
  </si>
  <si>
    <t xml:space="preserve">D87</t>
  </si>
  <si>
    <t xml:space="preserve">D88</t>
  </si>
  <si>
    <t xml:space="preserve">D89</t>
  </si>
  <si>
    <t xml:space="preserve">D90</t>
  </si>
  <si>
    <t xml:space="preserve">D91</t>
  </si>
  <si>
    <t xml:space="preserve">D92</t>
  </si>
  <si>
    <t xml:space="preserve">D93</t>
  </si>
  <si>
    <t xml:space="preserve">D94</t>
  </si>
  <si>
    <t xml:space="preserve">D95</t>
  </si>
  <si>
    <t xml:space="preserve">D96</t>
  </si>
  <si>
    <t xml:space="preserve">D97</t>
  </si>
  <si>
    <t xml:space="preserve">D98</t>
  </si>
  <si>
    <t xml:space="preserve">D99</t>
  </si>
  <si>
    <t xml:space="preserve">D100</t>
  </si>
  <si>
    <t xml:space="preserve">D101</t>
  </si>
  <si>
    <t xml:space="preserve">D102</t>
  </si>
  <si>
    <t xml:space="preserve">D103</t>
  </si>
  <si>
    <t xml:space="preserve">D104</t>
  </si>
  <si>
    <t xml:space="preserve">D105</t>
  </si>
  <si>
    <t xml:space="preserve">D106</t>
  </si>
  <si>
    <t xml:space="preserve">D107</t>
  </si>
  <si>
    <t xml:space="preserve">D108</t>
  </si>
  <si>
    <t xml:space="preserve">D109</t>
  </si>
  <si>
    <t xml:space="preserve">D110</t>
  </si>
  <si>
    <t xml:space="preserve">D111</t>
  </si>
  <si>
    <t xml:space="preserve">D112</t>
  </si>
  <si>
    <t xml:space="preserve">D113</t>
  </si>
  <si>
    <t xml:space="preserve">D114</t>
  </si>
  <si>
    <t xml:space="preserve">D115</t>
  </si>
  <si>
    <t xml:space="preserve">D116</t>
  </si>
  <si>
    <t xml:space="preserve">D117</t>
  </si>
  <si>
    <t xml:space="preserve">D118</t>
  </si>
  <si>
    <t xml:space="preserve">D119</t>
  </si>
  <si>
    <t xml:space="preserve">D120</t>
  </si>
  <si>
    <t xml:space="preserve">D121</t>
  </si>
  <si>
    <t xml:space="preserve">D122</t>
  </si>
  <si>
    <t xml:space="preserve">D123</t>
  </si>
  <si>
    <t xml:space="preserve">D124</t>
  </si>
  <si>
    <t xml:space="preserve">D125</t>
  </si>
  <si>
    <t xml:space="preserve">D126</t>
  </si>
  <si>
    <t xml:space="preserve">D127</t>
  </si>
  <si>
    <t xml:space="preserve">D128</t>
  </si>
  <si>
    <t xml:space="preserve">D129</t>
  </si>
  <si>
    <t xml:space="preserve">D130</t>
  </si>
  <si>
    <t xml:space="preserve">D131</t>
  </si>
  <si>
    <t xml:space="preserve">D132</t>
  </si>
  <si>
    <t xml:space="preserve">D133</t>
  </si>
  <si>
    <t xml:space="preserve">D134</t>
  </si>
  <si>
    <t xml:space="preserve">D135</t>
  </si>
  <si>
    <t xml:space="preserve">D136</t>
  </si>
  <si>
    <t xml:space="preserve">D137</t>
  </si>
  <si>
    <t xml:space="preserve">D138</t>
  </si>
  <si>
    <t xml:space="preserve">D139</t>
  </si>
  <si>
    <t xml:space="preserve">D140</t>
  </si>
  <si>
    <t xml:space="preserve">D141</t>
  </si>
  <si>
    <t xml:space="preserve">D142</t>
  </si>
  <si>
    <t xml:space="preserve">D143</t>
  </si>
  <si>
    <t xml:space="preserve">D144</t>
  </si>
  <si>
    <t xml:space="preserve">D145</t>
  </si>
  <si>
    <t xml:space="preserve">D146</t>
  </si>
  <si>
    <t xml:space="preserve">D147</t>
  </si>
  <si>
    <t xml:space="preserve">D148</t>
  </si>
  <si>
    <t xml:space="preserve">D149</t>
  </si>
  <si>
    <t xml:space="preserve">D150</t>
  </si>
  <si>
    <t xml:space="preserve">E1</t>
  </si>
  <si>
    <t xml:space="preserve">E2</t>
  </si>
  <si>
    <t xml:space="preserve">E3</t>
  </si>
  <si>
    <t xml:space="preserve">E4</t>
  </si>
  <si>
    <t xml:space="preserve">E5</t>
  </si>
  <si>
    <t xml:space="preserve">E6</t>
  </si>
  <si>
    <t xml:space="preserve">E7</t>
  </si>
  <si>
    <t xml:space="preserve">E8</t>
  </si>
  <si>
    <t xml:space="preserve">E9</t>
  </si>
  <si>
    <t xml:space="preserve">E10</t>
  </si>
  <si>
    <t xml:space="preserve">E11</t>
  </si>
  <si>
    <t xml:space="preserve">E12</t>
  </si>
  <si>
    <t xml:space="preserve">E13</t>
  </si>
  <si>
    <t xml:space="preserve">E14</t>
  </si>
  <si>
    <t xml:space="preserve">E15</t>
  </si>
  <si>
    <t xml:space="preserve">E16</t>
  </si>
  <si>
    <t xml:space="preserve">E17</t>
  </si>
  <si>
    <t xml:space="preserve">E18</t>
  </si>
  <si>
    <t xml:space="preserve">E19</t>
  </si>
  <si>
    <t xml:space="preserve">E20</t>
  </si>
  <si>
    <t xml:space="preserve">E21</t>
  </si>
  <si>
    <t xml:space="preserve">E22</t>
  </si>
  <si>
    <t xml:space="preserve">E23</t>
  </si>
  <si>
    <t xml:space="preserve">E24</t>
  </si>
  <si>
    <t xml:space="preserve">E25</t>
  </si>
  <si>
    <t xml:space="preserve">E26</t>
  </si>
  <si>
    <t xml:space="preserve">E27</t>
  </si>
  <si>
    <t xml:space="preserve">E28</t>
  </si>
  <si>
    <t xml:space="preserve">E29</t>
  </si>
  <si>
    <t xml:space="preserve">E30</t>
  </si>
  <si>
    <t xml:space="preserve">E31</t>
  </si>
  <si>
    <t xml:space="preserve">E32</t>
  </si>
  <si>
    <t xml:space="preserve">E33</t>
  </si>
  <si>
    <t xml:space="preserve">E34</t>
  </si>
  <si>
    <t xml:space="preserve">E35</t>
  </si>
  <si>
    <t xml:space="preserve">E36</t>
  </si>
  <si>
    <t xml:space="preserve">E37</t>
  </si>
  <si>
    <t xml:space="preserve">E38</t>
  </si>
  <si>
    <t xml:space="preserve">E39</t>
  </si>
  <si>
    <t xml:space="preserve">E40</t>
  </si>
  <si>
    <t xml:space="preserve">E41</t>
  </si>
  <si>
    <t xml:space="preserve">E42</t>
  </si>
  <si>
    <t xml:space="preserve">E43</t>
  </si>
  <si>
    <t xml:space="preserve">E44</t>
  </si>
  <si>
    <t xml:space="preserve">E45</t>
  </si>
  <si>
    <t xml:space="preserve">E46</t>
  </si>
  <si>
    <t xml:space="preserve">E47</t>
  </si>
  <si>
    <t xml:space="preserve">E48</t>
  </si>
  <si>
    <t xml:space="preserve">E49</t>
  </si>
  <si>
    <t xml:space="preserve">E50</t>
  </si>
  <si>
    <t xml:space="preserve">E51</t>
  </si>
  <si>
    <t xml:space="preserve">E52</t>
  </si>
  <si>
    <t xml:space="preserve">E53</t>
  </si>
  <si>
    <t xml:space="preserve">E54</t>
  </si>
  <si>
    <t xml:space="preserve">E55</t>
  </si>
  <si>
    <t xml:space="preserve">E56</t>
  </si>
  <si>
    <t xml:space="preserve">E57</t>
  </si>
  <si>
    <t xml:space="preserve">E58</t>
  </si>
  <si>
    <t xml:space="preserve">E59</t>
  </si>
  <si>
    <t xml:space="preserve">E60</t>
  </si>
  <si>
    <t xml:space="preserve">E61</t>
  </si>
  <si>
    <t xml:space="preserve">E62</t>
  </si>
  <si>
    <t xml:space="preserve">E63</t>
  </si>
  <si>
    <t xml:space="preserve">E64</t>
  </si>
  <si>
    <t xml:space="preserve">E65</t>
  </si>
  <si>
    <t xml:space="preserve">E66</t>
  </si>
  <si>
    <t xml:space="preserve">E67</t>
  </si>
  <si>
    <t xml:space="preserve">E68</t>
  </si>
  <si>
    <t xml:space="preserve">E69</t>
  </si>
  <si>
    <t xml:space="preserve">E70</t>
  </si>
  <si>
    <t xml:space="preserve">E71</t>
  </si>
  <si>
    <t xml:space="preserve">E72</t>
  </si>
  <si>
    <t xml:space="preserve">E73</t>
  </si>
  <si>
    <t xml:space="preserve">E74</t>
  </si>
  <si>
    <t xml:space="preserve">E75</t>
  </si>
  <si>
    <t xml:space="preserve">E76</t>
  </si>
  <si>
    <t xml:space="preserve">E77</t>
  </si>
  <si>
    <t xml:space="preserve">E78</t>
  </si>
  <si>
    <t xml:space="preserve">E79</t>
  </si>
  <si>
    <t xml:space="preserve">E80</t>
  </si>
  <si>
    <t xml:space="preserve">E81</t>
  </si>
  <si>
    <t xml:space="preserve">E82</t>
  </si>
  <si>
    <t xml:space="preserve">E83</t>
  </si>
  <si>
    <t xml:space="preserve">E84</t>
  </si>
  <si>
    <t xml:space="preserve">E85</t>
  </si>
  <si>
    <t xml:space="preserve">E86</t>
  </si>
  <si>
    <t xml:space="preserve">E87</t>
  </si>
  <si>
    <t xml:space="preserve">E88</t>
  </si>
  <si>
    <t xml:space="preserve">E89</t>
  </si>
  <si>
    <t xml:space="preserve">E90</t>
  </si>
  <si>
    <t xml:space="preserve">E91</t>
  </si>
  <si>
    <t xml:space="preserve">E92</t>
  </si>
  <si>
    <t xml:space="preserve">E93</t>
  </si>
  <si>
    <t xml:space="preserve">E94</t>
  </si>
  <si>
    <t xml:space="preserve">E95</t>
  </si>
  <si>
    <t xml:space="preserve">E96</t>
  </si>
  <si>
    <t xml:space="preserve">E97</t>
  </si>
  <si>
    <t xml:space="preserve">E98</t>
  </si>
  <si>
    <t xml:space="preserve">E99</t>
  </si>
  <si>
    <t xml:space="preserve">E100</t>
  </si>
  <si>
    <t xml:space="preserve">E101</t>
  </si>
  <si>
    <t xml:space="preserve">E102</t>
  </si>
  <si>
    <t xml:space="preserve">E103</t>
  </si>
  <si>
    <t xml:space="preserve">E104</t>
  </si>
  <si>
    <t xml:space="preserve">E105</t>
  </si>
  <si>
    <t xml:space="preserve">E106</t>
  </si>
  <si>
    <t xml:space="preserve">E107</t>
  </si>
  <si>
    <t xml:space="preserve">E108</t>
  </si>
  <si>
    <t xml:space="preserve">E109</t>
  </si>
  <si>
    <t xml:space="preserve">E110</t>
  </si>
  <si>
    <t xml:space="preserve">E111</t>
  </si>
  <si>
    <t xml:space="preserve">E112</t>
  </si>
  <si>
    <t xml:space="preserve">E113</t>
  </si>
  <si>
    <t xml:space="preserve">E114</t>
  </si>
  <si>
    <t xml:space="preserve">E115</t>
  </si>
  <si>
    <t xml:space="preserve">E116</t>
  </si>
  <si>
    <t xml:space="preserve">E117</t>
  </si>
  <si>
    <t xml:space="preserve">E118</t>
  </si>
  <si>
    <t xml:space="preserve">E119</t>
  </si>
  <si>
    <t xml:space="preserve">E120</t>
  </si>
  <si>
    <t xml:space="preserve">E121</t>
  </si>
  <si>
    <t xml:space="preserve">E122</t>
  </si>
  <si>
    <t xml:space="preserve">E123</t>
  </si>
  <si>
    <t xml:space="preserve">E124</t>
  </si>
  <si>
    <t xml:space="preserve">E125</t>
  </si>
  <si>
    <t xml:space="preserve">E126</t>
  </si>
  <si>
    <t xml:space="preserve">E127</t>
  </si>
  <si>
    <t xml:space="preserve">E128</t>
  </si>
  <si>
    <t xml:space="preserve">E129</t>
  </si>
  <si>
    <t xml:space="preserve">E130</t>
  </si>
  <si>
    <t xml:space="preserve">E131</t>
  </si>
  <si>
    <t xml:space="preserve">E132</t>
  </si>
  <si>
    <t xml:space="preserve">E133</t>
  </si>
  <si>
    <t xml:space="preserve">E134</t>
  </si>
  <si>
    <t xml:space="preserve">E135</t>
  </si>
  <si>
    <t xml:space="preserve">E136</t>
  </si>
  <si>
    <t xml:space="preserve">E137</t>
  </si>
  <si>
    <t xml:space="preserve">E138</t>
  </si>
  <si>
    <t xml:space="preserve">E139</t>
  </si>
  <si>
    <t xml:space="preserve">E140</t>
  </si>
  <si>
    <t xml:space="preserve">E141</t>
  </si>
  <si>
    <t xml:space="preserve">E142</t>
  </si>
  <si>
    <t xml:space="preserve">E143</t>
  </si>
  <si>
    <t xml:space="preserve">E144</t>
  </si>
  <si>
    <t xml:space="preserve">E145</t>
  </si>
  <si>
    <t xml:space="preserve">E146</t>
  </si>
  <si>
    <t xml:space="preserve">E147</t>
  </si>
  <si>
    <t xml:space="preserve">E148</t>
  </si>
  <si>
    <t xml:space="preserve">E149</t>
  </si>
  <si>
    <t xml:space="preserve">E150</t>
  </si>
  <si>
    <t xml:space="preserve">Checks and Alerts</t>
  </si>
  <si>
    <t xml:space="preserve">Error Checks</t>
  </si>
  <si>
    <t xml:space="preserve">Alerts</t>
  </si>
  <si>
    <t xml:space="preserve">CHECK SUMMARY</t>
  </si>
  <si>
    <t xml:space="preserve">Total checks</t>
  </si>
  <si>
    <t xml:space="preserve">check </t>
  </si>
  <si>
    <t xml:space="preserve">[do not delete row]</t>
  </si>
  <si>
    <t xml:space="preserve">Check #1</t>
  </si>
  <si>
    <t xml:space="preserve">check</t>
  </si>
  <si>
    <t xml:space="preserve">Check #2</t>
  </si>
  <si>
    <t xml:space="preserve">ALERT SUMMARY</t>
  </si>
  <si>
    <t xml:space="preserve">Total alerts</t>
  </si>
  <si>
    <t xml:space="preserve">alert </t>
  </si>
  <si>
    <t xml:space="preserve">Alert #1</t>
  </si>
  <si>
    <t xml:space="preserve">alert</t>
  </si>
  <si>
    <t xml:space="preserve">Alert #2</t>
  </si>
  <si>
    <t xml:space="preserve">TERMINAL 5 GATE COMPLEX 
DRAFT 60% ESTIMATE OF PROBABLE CAPITAL CONSTRUCTION COST</t>
  </si>
  <si>
    <t xml:space="preserve">Project:</t>
  </si>
  <si>
    <t xml:space="preserve">Terminal 5 Gate Complex</t>
  </si>
  <si>
    <t xml:space="preserve">Subject:</t>
  </si>
  <si>
    <t xml:space="preserve">DRAFT 60% Estimate of Probable Capital Construction Cost</t>
  </si>
  <si>
    <t xml:space="preserve">DRAFT</t>
  </si>
  <si>
    <t xml:space="preserve">Client:</t>
  </si>
  <si>
    <t xml:space="preserve">SSA Terminals LLC.</t>
  </si>
  <si>
    <t xml:space="preserve">By: </t>
  </si>
  <si>
    <t xml:space="preserve">E. Nielsen, P.E., N. Watson, P.E.</t>
  </si>
  <si>
    <t xml:space="preserve">Job #</t>
  </si>
  <si>
    <t xml:space="preserve">Date:</t>
  </si>
  <si>
    <t xml:space="preserve">T5 Gate Complex</t>
  </si>
  <si>
    <t xml:space="preserve">ITEM NO.</t>
  </si>
  <si>
    <t xml:space="preserve">DESCRIPTION OF SITE WORK</t>
  </si>
  <si>
    <t xml:space="preserve">UNITS</t>
  </si>
  <si>
    <t xml:space="preserve">QUANT</t>
  </si>
  <si>
    <t xml:space="preserve">UNIT PRICE</t>
  </si>
  <si>
    <t xml:space="preserve">Mobilization and Demobilization</t>
  </si>
  <si>
    <t xml:space="preserve">LS</t>
  </si>
  <si>
    <t xml:space="preserve">Survey </t>
  </si>
  <si>
    <t xml:space="preserve">Material Testing</t>
  </si>
  <si>
    <t xml:space="preserve">Temporary Erosion and Sediment Control</t>
  </si>
  <si>
    <t xml:space="preserve">Temporary Water Treatment and Disposal</t>
  </si>
  <si>
    <t xml:space="preserve">Temporary Stormwater Reroute</t>
  </si>
  <si>
    <t xml:space="preserve">Construction Dewatering</t>
  </si>
  <si>
    <t xml:space="preserve">Site Demolition</t>
  </si>
  <si>
    <t xml:space="preserve">Construction</t>
  </si>
  <si>
    <t xml:space="preserve">Existing Gate Canopy Demolition</t>
  </si>
  <si>
    <t xml:space="preserve">Contingency (15%) + Sales tax (10.25%)</t>
  </si>
  <si>
    <t xml:space="preserve">Shoring and Trench Safety Systems</t>
  </si>
  <si>
    <t xml:space="preserve">Owner furnished items</t>
  </si>
  <si>
    <t xml:space="preserve">Earthwork </t>
  </si>
  <si>
    <t xml:space="preserve">Soil Transportation and Disposal</t>
  </si>
  <si>
    <t xml:space="preserve">TONS</t>
  </si>
  <si>
    <t xml:space="preserve">Quarry Spalls</t>
  </si>
  <si>
    <t xml:space="preserve">Crushed Surfacing Base Course</t>
  </si>
  <si>
    <t xml:space="preserve">Bituminous Concrete Pavement</t>
  </si>
  <si>
    <t xml:space="preserve">PCC Paving</t>
  </si>
  <si>
    <t xml:space="preserve">CY</t>
  </si>
  <si>
    <t xml:space="preserve">Storm Drainage Utilities</t>
  </si>
  <si>
    <t xml:space="preserve">Waterline Reroute</t>
  </si>
  <si>
    <t xml:space="preserve">Restroom Waterline</t>
  </si>
  <si>
    <t xml:space="preserve">Restroom Sanitary Sewer</t>
  </si>
  <si>
    <t xml:space="preserve">Bollards - 12-inch diam with rub rail</t>
  </si>
  <si>
    <t xml:space="preserve">EA</t>
  </si>
  <si>
    <t xml:space="preserve">Bollards - 6-inch diam with rub rail</t>
  </si>
  <si>
    <t xml:space="preserve">K-Rail</t>
  </si>
  <si>
    <t xml:space="preserve">Concrete Scale Pits, Curbs, and Pedestals</t>
  </si>
  <si>
    <t xml:space="preserve">Trouble Parking Restroom Foundation</t>
  </si>
  <si>
    <t xml:space="preserve">Pavement Markings</t>
  </si>
  <si>
    <t xml:space="preserve">Electrical</t>
  </si>
  <si>
    <t xml:space="preserve">Phasing and Temporary Striping</t>
  </si>
  <si>
    <t xml:space="preserve">Unknown Obstructions</t>
  </si>
  <si>
    <t xml:space="preserve">FA</t>
  </si>
  <si>
    <t xml:space="preserve">Covid-19 Safety Allowance</t>
  </si>
  <si>
    <t xml:space="preserve">ALLOW</t>
  </si>
  <si>
    <t xml:space="preserve">Contractor Subtotal (Base):</t>
  </si>
  <si>
    <t xml:space="preserve">Contingency</t>
  </si>
  <si>
    <t xml:space="preserve">Washigton Sales Tax (10.25%)</t>
  </si>
  <si>
    <t xml:space="preserve">Contractor Subtotal (Base+WSST):</t>
  </si>
  <si>
    <t xml:space="preserve">Owner Furnished Items:</t>
  </si>
  <si>
    <t xml:space="preserve">Tideworks Equipment</t>
  </si>
  <si>
    <t xml:space="preserve">Truck Scales and Equipment relocation</t>
  </si>
  <si>
    <t xml:space="preserve">Trouble Parking Restroom Facility (Romtec)</t>
  </si>
  <si>
    <t xml:space="preserve">Trouble Parking Restroom Facility Installation (Romtec)</t>
  </si>
  <si>
    <t xml:space="preserve">Owner Furnished Items Subtotal:</t>
  </si>
  <si>
    <t xml:space="preserve">Base Scope Subtotal :</t>
  </si>
  <si>
    <t xml:space="preserve">SSA Additional Items for 4 future scales</t>
  </si>
  <si>
    <t xml:space="preserve">11'</t>
  </si>
  <si>
    <t xml:space="preserve">Additional Excavation Required for Future Scales</t>
  </si>
  <si>
    <t xml:space="preserve">12'</t>
  </si>
  <si>
    <t xml:space="preserve">Additional Soil Transportation and Disposal for Future Scales</t>
  </si>
  <si>
    <t xml:space="preserve">24'</t>
  </si>
  <si>
    <t xml:space="preserve">Additional Concrete Scale Pits, Curbs, and Pedestals</t>
  </si>
  <si>
    <t xml:space="preserve">SSA Added Items Construction Subtotal</t>
  </si>
  <si>
    <t xml:space="preserve">SSA Added Items Subtotal (Base+WSST):</t>
  </si>
  <si>
    <t xml:space="preserve">T5 Gate Complex Total (Base Scope + SSA Additional):</t>
  </si>
  <si>
    <t xml:space="preserve">Total Construction</t>
  </si>
  <si>
    <t xml:space="preserve">Design, Permitting, and Construction Management and Inspection</t>
  </si>
  <si>
    <t xml:space="preserve">TOTAL PROJECT</t>
  </si>
  <si>
    <t xml:space="preserve">NOTES:</t>
  </si>
  <si>
    <t xml:space="preserve">General</t>
  </si>
  <si>
    <t xml:space="preserve">All unit rates and lump sum values are fully loaded inclusive of all contractor overhead and profit.</t>
  </si>
  <si>
    <t xml:space="preserve">Totals are rounded up to the nearest one thousand.</t>
  </si>
  <si>
    <t xml:space="preserve">All unit prices have been escalated approximately 6% to an assumed construction year 2023.</t>
  </si>
  <si>
    <t xml:space="preserve">Owner furnished items include sales tax and contingency</t>
  </si>
  <si>
    <t xml:space="preserve">Mobilization is assumed to be 9.5% based on previous T5 Bid Tabs and WSDOT mobilization criteria.</t>
  </si>
  <si>
    <t xml:space="preserve">Assume all excavated material will be Subtitle D disposal and no on site material will be reused as backfill unless otherwise noted. </t>
  </si>
  <si>
    <t xml:space="preserve">Tideworks Equipment cost is a placeholder for additional Fiber Switches required to utilize existing fiber from M&amp;R Shop to Admin Bldg</t>
  </si>
  <si>
    <t xml:space="preserve">SSA Added Items will be part of the contractors bid, but separated here for reimbursement negotiation.</t>
  </si>
  <si>
    <t xml:space="preserve">T5 Gate Complex Total is a summation of line items 39 and 43</t>
  </si>
  <si>
    <t xml:space="preserve">45-46</t>
  </si>
  <si>
    <t xml:space="preserve">Cost estimate is consistent with a Class 1/2 estimate per the AACE Cost Classification System. </t>
  </si>
  <si>
    <t xml:space="preserve">A +5% to -5% range has been applied to the project site work.</t>
  </si>
  <si>
    <t xml:space="preserve">PROJECT:</t>
  </si>
  <si>
    <t xml:space="preserve">T5 CY Expansion</t>
  </si>
  <si>
    <t xml:space="preserve">Estimate By : Thais Howard</t>
  </si>
  <si>
    <t xml:space="preserve">5/6/2022</t>
  </si>
  <si>
    <t xml:space="preserve">No.</t>
  </si>
  <si>
    <t xml:space="preserve">Description</t>
  </si>
  <si>
    <t xml:space="preserve">Qty</t>
  </si>
  <si>
    <t xml:space="preserve">Unit Price</t>
  </si>
  <si>
    <t xml:space="preserve">Ext. Price</t>
  </si>
  <si>
    <t xml:space="preserve">Component Costs</t>
  </si>
  <si>
    <t xml:space="preserve">COMMENTS</t>
  </si>
  <si>
    <t xml:space="preserve">WORK COMPONENT ONE - Demo, Pave, Storm</t>
  </si>
  <si>
    <t xml:space="preserve">Mobilization</t>
  </si>
  <si>
    <t xml:space="preserve">CFS Demo</t>
  </si>
  <si>
    <t xml:space="preserve">CFS  Area Pavement Restoration</t>
  </si>
  <si>
    <t xml:space="preserve">Stormwater Infrastructure</t>
  </si>
  <si>
    <t xml:space="preserve">Acre</t>
  </si>
  <si>
    <t xml:space="preserve">Demo fuel stations</t>
  </si>
  <si>
    <t xml:space="preserve">Allowance only</t>
  </si>
  <si>
    <t xml:space="preserve">SUBTOTAL</t>
  </si>
  <si>
    <t xml:space="preserve">CONTINGENCY </t>
  </si>
  <si>
    <t xml:space="preserve">SUBTOTAL-CONSTRUCTION</t>
  </si>
  <si>
    <t xml:space="preserve">WSST @ 10.3%</t>
  </si>
  <si>
    <t xml:space="preserve">Port Staff (PM)</t>
  </si>
  <si>
    <t xml:space="preserve">Design, Permitting, Construction Management</t>
  </si>
  <si>
    <t xml:space="preserve">Material Testing &amp; Inspection Services</t>
  </si>
  <si>
    <t xml:space="preserve">:  Total Estimated Costs</t>
  </si>
  <si>
    <t xml:space="preserve">WORK COMPONENT TWO - Grant Administration Costs</t>
  </si>
  <si>
    <t xml:space="preserve">Additional Permitting (i.e. NEPA)</t>
  </si>
  <si>
    <t xml:space="preserve">Grant Administration</t>
  </si>
  <si>
    <t xml:space="preserve">TOTAL COSTS</t>
  </si>
  <si>
    <t xml:space="preserve">Level 1 - Conceptual</t>
  </si>
  <si>
    <t xml:space="preserve">Level 2 - Schematic</t>
  </si>
  <si>
    <t xml:space="preserve">Level 3 - Design Development</t>
  </si>
  <si>
    <t xml:space="preserve">Level 4 - Construction Documents</t>
  </si>
  <si>
    <t xml:space="preserve">Mike Adams</t>
  </si>
  <si>
    <t xml:space="preserve">Sarah Armstrong</t>
  </si>
  <si>
    <t xml:space="preserve">Scott Bickle</t>
  </si>
  <si>
    <t xml:space="preserve">Vincent Brown</t>
  </si>
  <si>
    <t xml:space="preserve">Frank Davidson</t>
  </si>
  <si>
    <t xml:space="preserve">Suzanne Dudziak</t>
  </si>
  <si>
    <t xml:space="preserve">Dick Gilmur</t>
  </si>
  <si>
    <t xml:space="preserve">John Kulju</t>
  </si>
  <si>
    <t xml:space="preserve">Trevor Thornsley</t>
  </si>
  <si>
    <t xml:space="preserve">Doug Saathoff</t>
  </si>
  <si>
    <t xml:space="preserve">Other (Specify)</t>
  </si>
  <si>
    <t xml:space="preserve">Enter Project Work Component Here</t>
  </si>
  <si>
    <t xml:space="preserve">CONTINGENCY @ 15%</t>
  </si>
  <si>
    <t xml:space="preserve">WSST @ 8.4%</t>
  </si>
  <si>
    <t xml:space="preserve">SUPERVISION &amp; ENGINEERING @12%</t>
  </si>
  <si>
    <t xml:space="preserve">     Design, Permitting, Construction Mgmt.</t>
  </si>
  <si>
    <t xml:space="preserve">[1] National Highway Freight Investment Program, grants administered by Washington State Department of Transportation (WSDOT).</t>
  </si>
  <si>
    <t xml:space="preserve">[2] National Surface Transportation Program, grants administered by Puget Sound Regional Council (PSRC).</t>
  </si>
  <si>
    <t xml:space="preserve">[3] National Port Infrastructure Development Program, grants administered by the US Department of Transportation’s Maritime Administration (MARAD).</t>
  </si>
  <si>
    <t xml:space="preserve">CPI</t>
  </si>
  <si>
    <t xml:space="preserve">Factor</t>
  </si>
  <si>
    <t xml:space="preserve">Source:</t>
  </si>
  <si>
    <t xml:space="preserve">https://knoema.com/kyaewad/us-inflation-forecast-2022-2023-and-long-term-to-2030-data-and-charts</t>
  </si>
  <si>
    <t xml:space="preserve">Project Cost</t>
  </si>
  <si>
    <t xml:space="preserve">PIDP Ask</t>
  </si>
  <si>
    <r>
      <rPr>
        <b val="true"/>
        <sz val="12"/>
        <color rgb="FF000000"/>
        <rFont val="Calibri"/>
        <family val="2"/>
        <charset val="1"/>
      </rPr>
      <t xml:space="preserve">Match (NWSA)</t>
    </r>
    <r>
      <rPr>
        <sz val="8"/>
        <color rgb="FF000000"/>
        <rFont val="Calibri"/>
        <family val="2"/>
        <charset val="1"/>
      </rPr>
      <t xml:space="preserve"> </t>
    </r>
  </si>
  <si>
    <t xml:space="preserve">Truck Gate Complex</t>
  </si>
  <si>
    <t xml:space="preserve">Yard Expansion</t>
  </si>
  <si>
    <t xml:space="preserve">Percent Ask / Match</t>
  </si>
  <si>
    <t xml:space="preserve"> </t>
  </si>
  <si>
    <t xml:space="preserve">Eligible</t>
  </si>
  <si>
    <t xml:space="preserve">Terminal 5 (T5) TEU Forecast</t>
  </si>
  <si>
    <t xml:space="preserve">1.8% increase</t>
  </si>
  <si>
    <t xml:space="preserve">Import</t>
  </si>
  <si>
    <t xml:space="preserve">Export</t>
  </si>
  <si>
    <t xml:space="preserve">Caveats</t>
  </si>
  <si>
    <t xml:space="preserve">SSA has not given an indication as to which carrier(s) will move  to T5 once Phase Two is complete</t>
  </si>
  <si>
    <t xml:space="preserve">But the assumption is a that second unknown (international) steamship line will  move to T5</t>
  </si>
  <si>
    <t xml:space="preserve">Phase Two set to open the beginning of 2023</t>
  </si>
  <si>
    <t xml:space="preserve">Import/Export Ratio based on average (see Import/Export Ratio worksheet)</t>
  </si>
  <si>
    <t xml:space="preserve">Average Annual Growth Rate of 1.8%</t>
  </si>
  <si>
    <t xml:space="preserve">International TEUs</t>
  </si>
  <si>
    <t xml:space="preserve">2004</t>
  </si>
  <si>
    <t xml:space="preserve">2005</t>
  </si>
  <si>
    <t xml:space="preserve">2006</t>
  </si>
  <si>
    <t xml:space="preserve">2007</t>
  </si>
  <si>
    <t xml:space="preserve">2008</t>
  </si>
  <si>
    <t xml:space="preserve">2009</t>
  </si>
  <si>
    <t xml:space="preserve">2010</t>
  </si>
  <si>
    <t xml:space="preserve">2011</t>
  </si>
  <si>
    <t xml:space="preserve">2012</t>
  </si>
  <si>
    <t xml:space="preserve">2013</t>
  </si>
  <si>
    <t xml:space="preserve">2014</t>
  </si>
  <si>
    <t xml:space="preserve">2015</t>
  </si>
  <si>
    <t xml:space="preserve">2016</t>
  </si>
  <si>
    <t xml:space="preserve">2017</t>
  </si>
  <si>
    <t xml:space="preserve">2018</t>
  </si>
  <si>
    <t xml:space="preserve">2019</t>
  </si>
  <si>
    <t xml:space="preserve">2020</t>
  </si>
  <si>
    <t xml:space="preserve">2021</t>
  </si>
  <si>
    <t xml:space="preserve">2022</t>
  </si>
  <si>
    <t xml:space="preserve">Average</t>
  </si>
  <si>
    <t xml:space="preserve">Table 13. 2000 Pavement, Congestion, Crash, Air Pollution, and Noise Costs for Illustrative Vehicles Under Specific Conditions</t>
  </si>
  <si>
    <t xml:space="preserve">Vehicle Class/Highway Class</t>
  </si>
  <si>
    <t xml:space="preserve">Cents per Mile</t>
  </si>
  <si>
    <t xml:space="preserve">Pavement</t>
  </si>
  <si>
    <t xml:space="preserve">Crash</t>
  </si>
  <si>
    <t xml:space="preserve">Air Pollution</t>
  </si>
  <si>
    <t xml:space="preserve">Autos/Rural Interstate</t>
  </si>
  <si>
    <t xml:space="preserve">Autos/Urban Interstate</t>
  </si>
  <si>
    <t xml:space="preserve">40 kip 4-axle S.U. Truck/Rural Interstate</t>
  </si>
  <si>
    <t xml:space="preserve">40 kip 4-axle S.U. Truck/Urban Interstate</t>
  </si>
  <si>
    <t xml:space="preserve">60 kip 4-axle S.U. Truck/Rural Interstate</t>
  </si>
  <si>
    <t xml:space="preserve">60 kip 4-axle S.U. Truck/Urban Interstate</t>
  </si>
  <si>
    <t xml:space="preserve">60 kip 5-axle Comb/Rural Interstate</t>
  </si>
  <si>
    <t xml:space="preserve">60 kip 5-axle Comb/Urban Interstate</t>
  </si>
  <si>
    <t xml:space="preserve">80 kip 5-axle Comb/Rural Interstate</t>
  </si>
  <si>
    <t xml:space="preserve">80 kip 5-axle Comb/Urban Interstate</t>
  </si>
  <si>
    <t xml:space="preserve">NOTE: S.U. = Single Unit, Comb. = Combination; Air pollution costs are averages of costs of travel on all rural and urban highway classes, not just Interstate. Available data do not allow differences in air pollution costs for heavy truck classes to be distinguished.</t>
  </si>
  <si>
    <t xml:space="preserve">Miles</t>
  </si>
  <si>
    <t xml:space="preserve">Share</t>
  </si>
  <si>
    <t xml:space="preserve">Rural</t>
  </si>
  <si>
    <t xml:space="preserve">Urban</t>
  </si>
  <si>
    <t xml:space="preserve">Weighted average</t>
  </si>
  <si>
    <t xml:space="preserve">GDP Inflator</t>
  </si>
  <si>
    <t xml:space="preserve">cents per mile (2020 USD)</t>
  </si>
  <si>
    <t xml:space="preserve">Source: http://www.dot.state.oh.us/Divisions/Planning/TechServ/TIM/Documents/RI339/RI339.pdf (pg. 89)</t>
  </si>
  <si>
    <t xml:space="preserve">Table 1.1.9. Implicit Price Deflators for Gross Domestic Product</t>
  </si>
  <si>
    <t xml:space="preserve">[Index numbers, 2012=100]</t>
  </si>
  <si>
    <t xml:space="preserve">Bureau of Economic Analysis</t>
  </si>
  <si>
    <t xml:space="preserve">Last Revised on: February 24, 2022 - Next Release Date March 30, 2022</t>
  </si>
  <si>
    <t xml:space="preserve">Line</t>
  </si>
  <si>
    <t xml:space="preserve">1994</t>
  </si>
  <si>
    <t xml:space="preserve">1995</t>
  </si>
  <si>
    <t xml:space="preserve">1996</t>
  </si>
  <si>
    <t xml:space="preserve">1997</t>
  </si>
  <si>
    <t xml:space="preserve">1998</t>
  </si>
  <si>
    <t xml:space="preserve">1999</t>
  </si>
  <si>
    <t xml:space="preserve">2000</t>
  </si>
  <si>
    <t xml:space="preserve">2001</t>
  </si>
  <si>
    <t xml:space="preserve">2002</t>
  </si>
  <si>
    <t xml:space="preserve">2003</t>
  </si>
  <si>
    <t xml:space="preserve">1</t>
  </si>
  <si>
    <t xml:space="preserve">        Gross domestic product</t>
  </si>
  <si>
    <t xml:space="preserve">2</t>
  </si>
  <si>
    <t xml:space="preserve">Personal consumption expenditures</t>
  </si>
  <si>
    <t xml:space="preserve">3</t>
  </si>
  <si>
    <t xml:space="preserve">    Goods</t>
  </si>
  <si>
    <t xml:space="preserve">4</t>
  </si>
  <si>
    <t xml:space="preserve">        Durable goods</t>
  </si>
  <si>
    <t xml:space="preserve">5</t>
  </si>
  <si>
    <t xml:space="preserve">        Nondurable goods</t>
  </si>
  <si>
    <t xml:space="preserve">6</t>
  </si>
  <si>
    <t xml:space="preserve">    Services</t>
  </si>
  <si>
    <t xml:space="preserve">7</t>
  </si>
  <si>
    <t xml:space="preserve">Gross private domestic investment</t>
  </si>
  <si>
    <t xml:space="preserve">8</t>
  </si>
  <si>
    <t xml:space="preserve">    Fixed investment</t>
  </si>
  <si>
    <t xml:space="preserve">9</t>
  </si>
  <si>
    <t xml:space="preserve">        Nonresidential</t>
  </si>
  <si>
    <t xml:space="preserve">10</t>
  </si>
  <si>
    <t xml:space="preserve">            Structures</t>
  </si>
  <si>
    <t xml:space="preserve">11</t>
  </si>
  <si>
    <t xml:space="preserve">            Equipment</t>
  </si>
  <si>
    <t xml:space="preserve">12</t>
  </si>
  <si>
    <t xml:space="preserve">            Intellectual property products</t>
  </si>
  <si>
    <t xml:space="preserve">13</t>
  </si>
  <si>
    <t xml:space="preserve">        Residential</t>
  </si>
  <si>
    <t xml:space="preserve">14</t>
  </si>
  <si>
    <t xml:space="preserve">    Change in private inventories</t>
  </si>
  <si>
    <t xml:space="preserve">---</t>
  </si>
  <si>
    <t xml:space="preserve">15</t>
  </si>
  <si>
    <t xml:space="preserve">Net exports of goods and services</t>
  </si>
  <si>
    <t xml:space="preserve">16</t>
  </si>
  <si>
    <t xml:space="preserve">    Exports</t>
  </si>
  <si>
    <t xml:space="preserve">17</t>
  </si>
  <si>
    <t xml:space="preserve">        Goods</t>
  </si>
  <si>
    <t xml:space="preserve">18</t>
  </si>
  <si>
    <t xml:space="preserve">        Services</t>
  </si>
  <si>
    <t xml:space="preserve">19</t>
  </si>
  <si>
    <t xml:space="preserve">    Imports</t>
  </si>
  <si>
    <t xml:space="preserve">20</t>
  </si>
  <si>
    <t xml:space="preserve">21</t>
  </si>
  <si>
    <t xml:space="preserve">22</t>
  </si>
  <si>
    <t xml:space="preserve">Government consumption expenditures and gross investment</t>
  </si>
  <si>
    <t xml:space="preserve">23</t>
  </si>
  <si>
    <t xml:space="preserve">    Federal</t>
  </si>
  <si>
    <t xml:space="preserve">24</t>
  </si>
  <si>
    <t xml:space="preserve">        National defense</t>
  </si>
  <si>
    <t xml:space="preserve">25</t>
  </si>
  <si>
    <t xml:space="preserve">        Nondefense</t>
  </si>
  <si>
    <t xml:space="preserve">26</t>
  </si>
  <si>
    <t xml:space="preserve">    State and local</t>
  </si>
  <si>
    <t xml:space="preserve">Addendum:</t>
  </si>
  <si>
    <t xml:space="preserve">27</t>
  </si>
  <si>
    <t xml:space="preserve">    Gross national product</t>
  </si>
  <si>
    <t xml:space="preserve">Source: EMFAC2021 (v1.0.0) Emission Rates</t>
  </si>
  <si>
    <t xml:space="preserve">Region Type: Statewide</t>
  </si>
  <si>
    <t xml:space="preserve">Region: California</t>
  </si>
  <si>
    <t xml:space="preserve">Calendar Year: 2019, 2020, 2021, 2022, 2023, 2024, 2025, 2026, 2027, 2028, 2029, 2030, 2031, 2032, 2033, 2034, 2035, 2036, 2037, 2038, 2039, 2040, 2041, 2042, 2043, 2044, 2045, 2046, 2047, 2048, 2049, 2050</t>
  </si>
  <si>
    <t xml:space="preserve">Season: Annual</t>
  </si>
  <si>
    <t xml:space="preserve">Vehicle Classification: EMFAC202x Categories</t>
  </si>
  <si>
    <t xml:space="preserve">Units:  miles/day for CVMT and EVMT, g/mile for RUNEX, PMBW and PMTW, mph for Speed</t>
  </si>
  <si>
    <t xml:space="preserve">Region</t>
  </si>
  <si>
    <t xml:space="preserve">Calendar Year</t>
  </si>
  <si>
    <t xml:space="preserve">Vehicle Category</t>
  </si>
  <si>
    <t xml:space="preserve">Model Year</t>
  </si>
  <si>
    <t xml:space="preserve">Speed</t>
  </si>
  <si>
    <t xml:space="preserve">Fuel</t>
  </si>
  <si>
    <t xml:space="preserve">Total VMT</t>
  </si>
  <si>
    <t xml:space="preserve">CVMT</t>
  </si>
  <si>
    <t xml:space="preserve">EVMT</t>
  </si>
  <si>
    <t xml:space="preserve">NOx_RUNEX</t>
  </si>
  <si>
    <t xml:space="preserve">PM2.5_RUNEX</t>
  </si>
  <si>
    <t xml:space="preserve">PM10_RUNEX</t>
  </si>
  <si>
    <t xml:space="preserve">CO2_RUNEX</t>
  </si>
  <si>
    <t xml:space="preserve">CH4_RUNEX</t>
  </si>
  <si>
    <t xml:space="preserve">N2O_RUNEX</t>
  </si>
  <si>
    <t xml:space="preserve">ROG_RUNEX</t>
  </si>
  <si>
    <t xml:space="preserve">TOG_RUNEX</t>
  </si>
  <si>
    <t xml:space="preserve">CO_RUNEX</t>
  </si>
  <si>
    <t xml:space="preserve">SOx_RUNEX</t>
  </si>
  <si>
    <t xml:space="preserve">NH3_RUNEX</t>
  </si>
  <si>
    <t xml:space="preserve">PM10_PMBW</t>
  </si>
  <si>
    <t xml:space="preserve">PM2.5_PMBW</t>
  </si>
  <si>
    <t xml:space="preserve">Statewide</t>
  </si>
  <si>
    <t xml:space="preserve">T7 NOOS Class 8</t>
  </si>
  <si>
    <t xml:space="preserve">Aggregate</t>
  </si>
  <si>
    <t xml:space="preserve">Diesel</t>
  </si>
  <si>
    <t xml:space="preserve">MSC Agricultural Exports via NWSA </t>
  </si>
  <si>
    <t xml:space="preserve">Year of 2021</t>
  </si>
  <si>
    <t xml:space="preserve"> Non-Ag </t>
  </si>
  <si>
    <t xml:space="preserve">Volumes in TEUs</t>
  </si>
  <si>
    <t xml:space="preserve"> Ag </t>
  </si>
  <si>
    <t xml:space="preserve">of MSC exports that are ag</t>
  </si>
  <si>
    <t xml:space="preserve">Data Source: PIERS</t>
  </si>
  <si>
    <t xml:space="preserve"> Total </t>
  </si>
  <si>
    <t xml:space="preserve">Ship Line Name</t>
  </si>
  <si>
    <t xml:space="preserve">Commodity Group</t>
  </si>
  <si>
    <t xml:space="preserve">MEDITERRANEAN SHIPPING COMPANY</t>
  </si>
  <si>
    <t xml:space="preserve">HAY &amp; FORAGE</t>
  </si>
  <si>
    <t xml:space="preserve">FROZEN POTATO PRODUCTS</t>
  </si>
  <si>
    <t xml:space="preserve">LEGUMES (PEAS, BEANS, LENTILS)</t>
  </si>
  <si>
    <t xml:space="preserve">SCRAP PAPER</t>
  </si>
  <si>
    <t xml:space="preserve">OTHER FOODSTUFFS</t>
  </si>
  <si>
    <t xml:space="preserve">PORK</t>
  </si>
  <si>
    <t xml:space="preserve">APPLES</t>
  </si>
  <si>
    <t xml:space="preserve">BEEF</t>
  </si>
  <si>
    <t xml:space="preserve">SOYBEANS</t>
  </si>
  <si>
    <t xml:space="preserve">DAIRY PRODUCTS</t>
  </si>
  <si>
    <t xml:space="preserve">PAPER &amp; PAPERBOARD</t>
  </si>
  <si>
    <t xml:space="preserve">FISH</t>
  </si>
  <si>
    <t xml:space="preserve">OTHER VEGETABLES</t>
  </si>
  <si>
    <t xml:space="preserve">POULTRY</t>
  </si>
  <si>
    <t xml:space="preserve">GRASS SEED</t>
  </si>
  <si>
    <t xml:space="preserve">CEREALS (EXCLUDING CORN)</t>
  </si>
  <si>
    <t xml:space="preserve">ANIMAL FEED</t>
  </si>
  <si>
    <t xml:space="preserve">PLANTS &amp; FLOWERS</t>
  </si>
  <si>
    <t xml:space="preserve">WOOD PULP</t>
  </si>
  <si>
    <t xml:space="preserve">LUMBER</t>
  </si>
  <si>
    <t xml:space="preserve">FLOUR, MEAL &amp; OTHER MILLED PRODUCTS</t>
  </si>
  <si>
    <t xml:space="preserve">FRESH POTATOES</t>
  </si>
  <si>
    <t xml:space="preserve">OTHER SEEDS</t>
  </si>
  <si>
    <t xml:space="preserve">PEARS, QUINCES</t>
  </si>
  <si>
    <t xml:space="preserve">LOGS</t>
  </si>
  <si>
    <t xml:space="preserve">OTHER FRUITS</t>
  </si>
  <si>
    <t xml:space="preserve">NUTS</t>
  </si>
  <si>
    <t xml:space="preserve">HOPS &amp; HOP EXTRACT</t>
  </si>
  <si>
    <t xml:space="preserve">OTHER MEAT</t>
  </si>
  <si>
    <t xml:space="preserve">DRIED DISTILLERS GRAIN (DDGS)</t>
  </si>
  <si>
    <t xml:space="preserve">WINE</t>
  </si>
  <si>
    <t xml:space="preserve">SHELLFISH (CRUSTACEANS, MOLLUSKS)</t>
  </si>
  <si>
    <t xml:space="preserve">OTHER WOOD PRODUCTS</t>
  </si>
  <si>
    <t xml:space="preserve">OCTOPUS, SQUID, CUTTLE FISH</t>
  </si>
  <si>
    <t xml:space="preserve">SPIRITS &amp; LIQUEURS</t>
  </si>
  <si>
    <t xml:space="preserve">OTHER ANIMAL PRODUCTS</t>
  </si>
  <si>
    <t xml:space="preserve">CORN</t>
  </si>
  <si>
    <t xml:space="preserve">COFFEE BEANS</t>
  </si>
  <si>
    <t xml:space="preserve">BOTTLED WATER</t>
  </si>
  <si>
    <t xml:space="preserve">PLYWOOD</t>
  </si>
  <si>
    <t xml:space="preserve">EXTRACTS</t>
  </si>
  <si>
    <t xml:space="preserve">FLOORING</t>
  </si>
  <si>
    <t xml:space="preserve">BEER</t>
  </si>
  <si>
    <t xml:space="preserve">FINISHED PAPER PRODUCTS</t>
  </si>
  <si>
    <t xml:space="preserve">FOOD STUFFS</t>
  </si>
  <si>
    <t xml:space="preserve">BASKETWARE</t>
  </si>
</sst>
</file>

<file path=xl/styles.xml><?xml version="1.0" encoding="utf-8"?>
<styleSheet xmlns="http://schemas.openxmlformats.org/spreadsheetml/2006/main">
  <numFmts count="32">
    <numFmt numFmtId="164" formatCode="#,##0_);\(#,##0\);&quot;-  &quot;;\ @\ "/>
    <numFmt numFmtId="165" formatCode="_(* #,##0.00_);_(* \(#,##0.00\);_(* \-??_);_(@_)"/>
    <numFmt numFmtId="166" formatCode="#,##0_);\(#,##0\);&quot;-  &quot;;\ @"/>
    <numFmt numFmtId="167" formatCode="_(\$* #,##0.00_);_(\$* \(#,##0.00\);_(\$* \-??_);_(@_)"/>
    <numFmt numFmtId="168" formatCode="dd\ mmm\ yyyy_);\(###0\);&quot;-  &quot;;\ @\ "/>
    <numFmt numFmtId="169" formatCode="dd\ mmm\ yy_);\(###0\);&quot;-  &quot;;\ @\ "/>
    <numFmt numFmtId="170" formatCode="#,##0.0000_);\(#,##0.0000\);&quot;-  &quot;;\ @\ "/>
    <numFmt numFmtId="171" formatCode="General"/>
    <numFmt numFmtId="172" formatCode="General_)"/>
    <numFmt numFmtId="173" formatCode="0%"/>
    <numFmt numFmtId="174" formatCode="0.00_)%_);\(0.00\)%_);&quot;-  &quot;;\ @\ "/>
    <numFmt numFmtId="175" formatCode="###0_);\(###0\);&quot;-  &quot;;\ @\ "/>
    <numFmt numFmtId="176" formatCode="0"/>
    <numFmt numFmtId="177" formatCode="\$#,##0_);[RED]&quot;($&quot;#,##0\)"/>
    <numFmt numFmtId="178" formatCode="#,##0.00_);\(#,##0.00\);&quot;-  &quot;;\ @\ "/>
    <numFmt numFmtId="179" formatCode="\$#,##0.00_);[RED]&quot;($&quot;#,##0.00\)"/>
    <numFmt numFmtId="180" formatCode="#,##0.0_);\(#,##0.0\);&quot;-  &quot;;\ @\ "/>
    <numFmt numFmtId="181" formatCode="_(* #,##0_);_(* \(#,##0\);_(* \-??_);_(@_)"/>
    <numFmt numFmtId="182" formatCode="0.00%_);\-0.00%_);&quot;-  &quot;;\ @\ "/>
    <numFmt numFmtId="183" formatCode="0%_);\-0%_);&quot;-  &quot;;\ @\ "/>
    <numFmt numFmtId="184" formatCode="#,##0"/>
    <numFmt numFmtId="185" formatCode="#,##0.00"/>
    <numFmt numFmtId="186" formatCode="General"/>
    <numFmt numFmtId="187" formatCode="d\-mmm\-yy"/>
    <numFmt numFmtId="188" formatCode="_(\$* #,##0_);_(\$* \(#,##0\);_(\$* \-??_);_(@_)"/>
    <numFmt numFmtId="189" formatCode="0.00%"/>
    <numFmt numFmtId="190" formatCode="@"/>
    <numFmt numFmtId="191" formatCode="0.0%"/>
    <numFmt numFmtId="192" formatCode="\$#,##0"/>
    <numFmt numFmtId="193" formatCode="#,##0.00_);\(#,##0.00\)"/>
    <numFmt numFmtId="194" formatCode="0_)"/>
    <numFmt numFmtId="195" formatCode="_(* #,##0_);_(* \(#,##0\);_(* \-???_);_(@_)"/>
  </numFmts>
  <fonts count="80">
    <font>
      <sz val="10"/>
      <name val="Arial"/>
      <family val="2"/>
    </font>
    <font>
      <sz val="10"/>
      <name val="Arial"/>
      <family val="0"/>
    </font>
    <font>
      <sz val="10"/>
      <name val="Arial"/>
      <family val="0"/>
    </font>
    <font>
      <sz val="10"/>
      <name val="Arial"/>
      <family val="0"/>
    </font>
    <font>
      <sz val="11"/>
      <color rgb="FF000000"/>
      <name val="Calibri"/>
      <family val="2"/>
      <charset val="1"/>
    </font>
    <font>
      <sz val="10"/>
      <name val="Courier New"/>
      <family val="0"/>
      <charset val="1"/>
    </font>
    <font>
      <sz val="10"/>
      <name val="Arial"/>
      <family val="2"/>
      <charset val="1"/>
    </font>
    <font>
      <b val="true"/>
      <sz val="11"/>
      <name val="Calibri"/>
      <family val="2"/>
      <charset val="1"/>
    </font>
    <font>
      <u val="single"/>
      <sz val="11"/>
      <name val="Calibri"/>
      <family val="2"/>
      <charset val="1"/>
    </font>
    <font>
      <sz val="11"/>
      <name val="Calibri"/>
      <family val="2"/>
      <charset val="1"/>
    </font>
    <font>
      <b val="true"/>
      <sz val="11"/>
      <name val="Tohma"/>
      <family val="0"/>
      <charset val="1"/>
    </font>
    <font>
      <u val="single"/>
      <sz val="11"/>
      <name val="Tohma"/>
      <family val="0"/>
      <charset val="1"/>
    </font>
    <font>
      <sz val="11"/>
      <name val="Tohma"/>
      <family val="0"/>
      <charset val="1"/>
    </font>
    <font>
      <b val="true"/>
      <sz val="10"/>
      <name val="Tohma"/>
      <family val="0"/>
      <charset val="1"/>
    </font>
    <font>
      <u val="single"/>
      <sz val="10"/>
      <name val="Tohma"/>
      <family val="0"/>
      <charset val="1"/>
    </font>
    <font>
      <sz val="10"/>
      <name val="Tohma"/>
      <family val="0"/>
      <charset val="1"/>
    </font>
    <font>
      <b val="true"/>
      <sz val="10"/>
      <name val="Tahoma"/>
      <family val="2"/>
      <charset val="1"/>
    </font>
    <font>
      <b val="true"/>
      <sz val="11"/>
      <color rgb="FFFF0000"/>
      <name val="Calibri"/>
      <family val="2"/>
      <charset val="1"/>
    </font>
    <font>
      <sz val="12"/>
      <color rgb="FF0D92B4"/>
      <name val="Arial"/>
      <family val="2"/>
    </font>
    <font>
      <sz val="8"/>
      <color rgb="FF000000"/>
      <name val="Arial"/>
      <family val="2"/>
    </font>
    <font>
      <sz val="9"/>
      <color rgb="FF000000"/>
      <name val="Arial"/>
      <family val="2"/>
    </font>
    <font>
      <sz val="7"/>
      <color rgb="FF000000"/>
      <name val="Arial"/>
      <family val="2"/>
    </font>
    <font>
      <sz val="12"/>
      <color rgb="FF000000"/>
      <name val="Calibri"/>
      <family val="2"/>
      <charset val="1"/>
    </font>
    <font>
      <b val="true"/>
      <sz val="12"/>
      <color rgb="FFFFFFFF"/>
      <name val="Calibri"/>
      <family val="2"/>
      <charset val="1"/>
    </font>
    <font>
      <b val="true"/>
      <sz val="12"/>
      <color rgb="FF000000"/>
      <name val="Calibri"/>
      <family val="2"/>
      <charset val="1"/>
    </font>
    <font>
      <vertAlign val="subscript"/>
      <sz val="12"/>
      <color rgb="FF000000"/>
      <name val="Calibri"/>
      <family val="2"/>
      <charset val="1"/>
    </font>
    <font>
      <b val="true"/>
      <sz val="11"/>
      <color rgb="FFFFFFFF"/>
      <name val="Calibri"/>
      <family val="2"/>
      <charset val="1"/>
    </font>
    <font>
      <sz val="11"/>
      <color rgb="FF0000FF"/>
      <name val="Calibri"/>
      <family val="2"/>
      <charset val="1"/>
    </font>
    <font>
      <sz val="9"/>
      <color rgb="FF404040"/>
      <name val="Calibri"/>
      <family val="2"/>
    </font>
    <font>
      <sz val="9"/>
      <color rgb="FF595959"/>
      <name val="Calibri"/>
      <family val="2"/>
    </font>
    <font>
      <sz val="10"/>
      <color rgb="FF595959"/>
      <name val="Calibri"/>
      <family val="2"/>
    </font>
    <font>
      <b val="true"/>
      <sz val="11"/>
      <color rgb="FF000000"/>
      <name val="Arial"/>
      <family val="2"/>
      <charset val="1"/>
    </font>
    <font>
      <u val="single"/>
      <sz val="11"/>
      <color rgb="FF000000"/>
      <name val="Arial"/>
      <family val="2"/>
      <charset val="1"/>
    </font>
    <font>
      <sz val="11"/>
      <color rgb="FF000000"/>
      <name val="Arial"/>
      <family val="2"/>
      <charset val="1"/>
    </font>
    <font>
      <b val="true"/>
      <sz val="20"/>
      <color rgb="FF000000"/>
      <name val="Arial"/>
      <family val="2"/>
      <charset val="1"/>
    </font>
    <font>
      <sz val="11"/>
      <name val="Arial"/>
      <family val="2"/>
      <charset val="1"/>
    </font>
    <font>
      <i val="true"/>
      <sz val="11"/>
      <color rgb="FF000000"/>
      <name val="Arial"/>
      <family val="2"/>
      <charset val="1"/>
    </font>
    <font>
      <b val="true"/>
      <sz val="11"/>
      <color rgb="FFFFFFFF"/>
      <name val="Arial"/>
      <family val="2"/>
      <charset val="1"/>
    </font>
    <font>
      <sz val="11"/>
      <color rgb="FFFFFFFF"/>
      <name val="Arial"/>
      <family val="2"/>
      <charset val="1"/>
    </font>
    <font>
      <b val="true"/>
      <sz val="11"/>
      <name val="Arial"/>
      <family val="2"/>
      <charset val="1"/>
    </font>
    <font>
      <u val="single"/>
      <sz val="11"/>
      <color rgb="FF0563C1"/>
      <name val="Calibri"/>
      <family val="2"/>
      <charset val="1"/>
    </font>
    <font>
      <u val="single"/>
      <sz val="11"/>
      <name val="Arial"/>
      <family val="2"/>
      <charset val="1"/>
    </font>
    <font>
      <b val="true"/>
      <i val="true"/>
      <sz val="11"/>
      <color rgb="FF000000"/>
      <name val="Arial"/>
      <family val="2"/>
      <charset val="1"/>
    </font>
    <font>
      <sz val="11"/>
      <color rgb="FF0000FF"/>
      <name val="Arial"/>
      <family val="2"/>
      <charset val="1"/>
    </font>
    <font>
      <b val="true"/>
      <u val="single"/>
      <sz val="11"/>
      <color rgb="FFFFFFFF"/>
      <name val="Arial"/>
      <family val="2"/>
      <charset val="1"/>
    </font>
    <font>
      <b val="true"/>
      <sz val="11"/>
      <color rgb="FFFF0000"/>
      <name val="Arial"/>
      <family val="2"/>
      <charset val="1"/>
    </font>
    <font>
      <u val="single"/>
      <sz val="11"/>
      <color rgb="FFFF0000"/>
      <name val="Arial"/>
      <family val="2"/>
      <charset val="1"/>
    </font>
    <font>
      <sz val="11"/>
      <color rgb="FFFF0000"/>
      <name val="Arial"/>
      <family val="2"/>
      <charset val="1"/>
    </font>
    <font>
      <b val="true"/>
      <u val="single"/>
      <sz val="11"/>
      <color rgb="FF000000"/>
      <name val="Arial"/>
      <family val="2"/>
      <charset val="1"/>
    </font>
    <font>
      <sz val="11"/>
      <color rgb="FF000000"/>
      <name val="Calibri"/>
      <family val="0"/>
      <charset val="1"/>
    </font>
    <font>
      <b val="true"/>
      <sz val="11"/>
      <color rgb="FF0000FF"/>
      <name val="Arial"/>
      <family val="2"/>
      <charset val="1"/>
    </font>
    <font>
      <u val="single"/>
      <sz val="11"/>
      <color rgb="FF0000FF"/>
      <name val="Arial"/>
      <family val="2"/>
      <charset val="1"/>
    </font>
    <font>
      <i val="true"/>
      <sz val="9"/>
      <name val="Calibri"/>
      <family val="2"/>
      <charset val="1"/>
    </font>
    <font>
      <sz val="10"/>
      <name val="Calibri"/>
      <family val="2"/>
      <charset val="1"/>
    </font>
    <font>
      <b val="true"/>
      <sz val="11"/>
      <color rgb="FF000000"/>
      <name val="Calibri"/>
      <family val="2"/>
      <charset val="1"/>
    </font>
    <font>
      <sz val="11"/>
      <color rgb="FF3F3F76"/>
      <name val="Calibri"/>
      <family val="2"/>
      <charset val="1"/>
    </font>
    <font>
      <b val="true"/>
      <sz val="24"/>
      <color rgb="FF000000"/>
      <name val="Calibri"/>
      <family val="2"/>
      <charset val="1"/>
    </font>
    <font>
      <i val="true"/>
      <sz val="11"/>
      <color rgb="FF000000"/>
      <name val="Calibri"/>
      <family val="2"/>
      <charset val="1"/>
    </font>
    <font>
      <sz val="11"/>
      <color rgb="FFFF0000"/>
      <name val="Calibri"/>
      <family val="2"/>
      <charset val="1"/>
    </font>
    <font>
      <b val="true"/>
      <sz val="14"/>
      <color rgb="FF000000"/>
      <name val="Calibri"/>
      <family val="2"/>
      <charset val="1"/>
    </font>
    <font>
      <i val="true"/>
      <sz val="9"/>
      <color rgb="FF000000"/>
      <name val="Calibri"/>
      <family val="0"/>
    </font>
    <font>
      <sz val="10"/>
      <name val="Arial Narrow"/>
      <family val="2"/>
      <charset val="1"/>
    </font>
    <font>
      <b val="true"/>
      <sz val="12"/>
      <name val="Arial Narrow"/>
      <family val="2"/>
      <charset val="1"/>
    </font>
    <font>
      <b val="true"/>
      <u val="single"/>
      <sz val="12"/>
      <name val="Arial Narrow"/>
      <family val="2"/>
      <charset val="1"/>
    </font>
    <font>
      <b val="true"/>
      <sz val="10"/>
      <name val="Arial Narrow"/>
      <family val="2"/>
      <charset val="1"/>
    </font>
    <font>
      <b val="true"/>
      <sz val="11"/>
      <name val="Arial Narrow"/>
      <family val="2"/>
      <charset val="1"/>
    </font>
    <font>
      <sz val="11"/>
      <name val="Arial Narrow"/>
      <family val="2"/>
      <charset val="1"/>
    </font>
    <font>
      <sz val="10"/>
      <color rgb="FFFF0000"/>
      <name val="Arial Narrow"/>
      <family val="2"/>
      <charset val="1"/>
    </font>
    <font>
      <b val="true"/>
      <sz val="11"/>
      <color rgb="FF000000"/>
      <name val="Arial Narrow"/>
      <family val="2"/>
      <charset val="1"/>
    </font>
    <font>
      <b val="true"/>
      <sz val="10"/>
      <color rgb="FFFF0000"/>
      <name val="Arial Narrow"/>
      <family val="2"/>
      <charset val="1"/>
    </font>
    <font>
      <b val="true"/>
      <sz val="10"/>
      <color rgb="FF333399"/>
      <name val="Arial Narrow"/>
      <family val="2"/>
      <charset val="1"/>
    </font>
    <font>
      <sz val="12"/>
      <color rgb="FF0000FF"/>
      <name val="Calibri"/>
      <family val="2"/>
      <charset val="1"/>
    </font>
    <font>
      <sz val="12"/>
      <color rgb="FFFF0000"/>
      <name val="Calibri"/>
      <family val="2"/>
      <charset val="1"/>
    </font>
    <font>
      <sz val="8"/>
      <color rgb="FF000000"/>
      <name val="Calibri"/>
      <family val="2"/>
      <charset val="1"/>
    </font>
    <font>
      <b val="true"/>
      <sz val="10"/>
      <name val="Arial"/>
      <family val="2"/>
      <charset val="1"/>
    </font>
    <font>
      <b val="true"/>
      <sz val="7.5"/>
      <color rgb="FF000000"/>
      <name val="Arial"/>
      <family val="2"/>
      <charset val="1"/>
    </font>
    <font>
      <sz val="7.5"/>
      <color rgb="FF000000"/>
      <name val="Arial"/>
      <family val="2"/>
      <charset val="1"/>
    </font>
    <font>
      <sz val="7.5"/>
      <color rgb="FF0000FF"/>
      <name val="Arial"/>
      <family val="2"/>
      <charset val="1"/>
    </font>
    <font>
      <i val="true"/>
      <sz val="7.5"/>
      <color rgb="FF000000"/>
      <name val="Arial"/>
      <family val="2"/>
      <charset val="1"/>
    </font>
    <font>
      <i val="true"/>
      <sz val="7.5"/>
      <color rgb="FF0000FF"/>
      <name val="Arial"/>
      <family val="2"/>
      <charset val="1"/>
    </font>
  </fonts>
  <fills count="17">
    <fill>
      <patternFill patternType="none"/>
    </fill>
    <fill>
      <patternFill patternType="gray125"/>
    </fill>
    <fill>
      <patternFill patternType="solid">
        <fgColor rgb="FFFFCC99"/>
        <bgColor rgb="FFD8D8D8"/>
      </patternFill>
    </fill>
    <fill>
      <patternFill patternType="solid">
        <fgColor rgb="FFC0C0C0"/>
        <bgColor rgb="FF9CC2E5"/>
      </patternFill>
    </fill>
    <fill>
      <patternFill patternType="solid">
        <fgColor rgb="FF0D92B4"/>
        <bgColor rgb="FF008080"/>
      </patternFill>
    </fill>
    <fill>
      <patternFill patternType="solid">
        <fgColor rgb="FFD9D9D9"/>
        <bgColor rgb="FFD8D8D8"/>
      </patternFill>
    </fill>
    <fill>
      <patternFill patternType="solid">
        <fgColor rgb="FF00FF00"/>
        <bgColor rgb="FF33CCCC"/>
      </patternFill>
    </fill>
    <fill>
      <patternFill patternType="solid">
        <fgColor rgb="FF5B9BD5"/>
        <bgColor rgb="FF4472C4"/>
      </patternFill>
    </fill>
    <fill>
      <patternFill patternType="solid">
        <fgColor rgb="FFFFFF99"/>
        <bgColor rgb="FFFFFFAF"/>
      </patternFill>
    </fill>
    <fill>
      <patternFill patternType="solid">
        <fgColor rgb="FFFFFFAF"/>
        <bgColor rgb="FFFFFF99"/>
      </patternFill>
    </fill>
    <fill>
      <patternFill patternType="solid">
        <fgColor rgb="FFA6A6A6"/>
        <bgColor rgb="FFC0C0C0"/>
      </patternFill>
    </fill>
    <fill>
      <patternFill patternType="solid">
        <fgColor rgb="FFFFFFFF"/>
        <bgColor rgb="FFFFFFAF"/>
      </patternFill>
    </fill>
    <fill>
      <patternFill patternType="solid">
        <fgColor rgb="FFD6DCE5"/>
        <bgColor rgb="FFD9D9D9"/>
      </patternFill>
    </fill>
    <fill>
      <patternFill patternType="solid">
        <fgColor rgb="FF92D050"/>
        <bgColor rgb="FFA6A6A6"/>
      </patternFill>
    </fill>
    <fill>
      <patternFill patternType="solid">
        <fgColor rgb="FFD9E1F2"/>
        <bgColor rgb="FFDAE3F3"/>
      </patternFill>
    </fill>
    <fill>
      <patternFill patternType="solid">
        <fgColor rgb="FFDAE3F3"/>
        <bgColor rgb="FFD9E1F2"/>
      </patternFill>
    </fill>
    <fill>
      <patternFill patternType="solid">
        <fgColor rgb="FF003366"/>
        <bgColor rgb="FF333399"/>
      </patternFill>
    </fill>
  </fills>
  <borders count="40">
    <border diagonalUp="false" diagonalDown="false">
      <left/>
      <right/>
      <top/>
      <bottom/>
      <diagonal/>
    </border>
    <border diagonalUp="false" diagonalDown="false">
      <left style="thin">
        <color rgb="FF7F7F7F"/>
      </left>
      <right style="thin">
        <color rgb="FF7F7F7F"/>
      </right>
      <top style="thin">
        <color rgb="FF7F7F7F"/>
      </top>
      <bottom style="thin">
        <color rgb="FF7F7F7F"/>
      </bottom>
      <diagonal/>
    </border>
    <border diagonalUp="false" diagonalDown="false">
      <left/>
      <right/>
      <top style="thin">
        <color rgb="FF808080"/>
      </top>
      <bottom style="thin">
        <color rgb="FF808080"/>
      </bottom>
      <diagonal/>
    </border>
    <border diagonalUp="false" diagonalDown="false">
      <left/>
      <right/>
      <top/>
      <bottom style="thin">
        <color rgb="FF808080"/>
      </bottom>
      <diagonal/>
    </border>
    <border diagonalUp="false" diagonalDown="false">
      <left style="medium"/>
      <right style="medium"/>
      <top style="medium"/>
      <bottom style="medium"/>
      <diagonal/>
    </border>
    <border diagonalUp="false" diagonalDown="false">
      <left style="thin"/>
      <right style="thin"/>
      <top style="thin"/>
      <bottom style="thin"/>
      <diagonal/>
    </border>
    <border diagonalUp="false" diagonalDown="false">
      <left style="thin"/>
      <right style="thin"/>
      <top/>
      <bottom style="thin"/>
      <diagonal/>
    </border>
    <border diagonalUp="false" diagonalDown="false">
      <left style="thin"/>
      <right/>
      <top style="thin"/>
      <bottom/>
      <diagonal/>
    </border>
    <border diagonalUp="false" diagonalDown="false">
      <left/>
      <right/>
      <top style="thin"/>
      <bottom/>
      <diagonal/>
    </border>
    <border diagonalUp="false" diagonalDown="false">
      <left/>
      <right/>
      <top/>
      <bottom style="thick"/>
      <diagonal/>
    </border>
    <border diagonalUp="false" diagonalDown="false">
      <left/>
      <right/>
      <top/>
      <bottom style="thin"/>
      <diagonal/>
    </border>
    <border diagonalUp="false" diagonalDown="false">
      <left/>
      <right/>
      <top style="thick"/>
      <bottom style="thin"/>
      <diagonal/>
    </border>
    <border diagonalUp="false" diagonalDown="false">
      <left/>
      <right/>
      <top style="thin"/>
      <bottom style="thin"/>
      <diagonal/>
    </border>
    <border diagonalUp="false" diagonalDown="false">
      <left style="thin"/>
      <right style="thin"/>
      <top style="thin"/>
      <bottom/>
      <diagonal/>
    </border>
    <border diagonalUp="false" diagonalDown="false">
      <left/>
      <right/>
      <top style="medium"/>
      <bottom style="medium"/>
      <diagonal/>
    </border>
    <border diagonalUp="false" diagonalDown="false">
      <left/>
      <right style="medium"/>
      <top style="medium"/>
      <bottom style="medium"/>
      <diagonal/>
    </border>
    <border diagonalUp="false" diagonalDown="false">
      <left style="medium"/>
      <right/>
      <top style="medium"/>
      <bottom style="medium"/>
      <diagonal/>
    </border>
    <border diagonalUp="false" diagonalDown="false">
      <left style="medium"/>
      <right/>
      <top/>
      <bottom/>
      <diagonal/>
    </border>
    <border diagonalUp="false" diagonalDown="false">
      <left/>
      <right style="medium"/>
      <top/>
      <bottom/>
      <diagonal/>
    </border>
    <border diagonalUp="false" diagonalDown="false">
      <left style="medium"/>
      <right/>
      <top/>
      <bottom style="medium"/>
      <diagonal/>
    </border>
    <border diagonalUp="false" diagonalDown="false">
      <left/>
      <right style="medium"/>
      <top/>
      <bottom style="medium"/>
      <diagonal/>
    </border>
    <border diagonalUp="false" diagonalDown="false">
      <left/>
      <right/>
      <top/>
      <bottom style="medium"/>
      <diagonal/>
    </border>
    <border diagonalUp="false" diagonalDown="false">
      <left style="medium"/>
      <right style="thin"/>
      <top style="medium"/>
      <bottom style="medium"/>
      <diagonal/>
    </border>
    <border diagonalUp="false" diagonalDown="false">
      <left style="thin"/>
      <right style="thin"/>
      <top style="medium"/>
      <bottom style="medium"/>
      <diagonal/>
    </border>
    <border diagonalUp="false" diagonalDown="false">
      <left style="thin"/>
      <right style="medium"/>
      <top style="medium"/>
      <bottom style="medium"/>
      <diagonal/>
    </border>
    <border diagonalUp="false" diagonalDown="false">
      <left/>
      <right/>
      <top style="hair"/>
      <bottom style="hair"/>
      <diagonal/>
    </border>
    <border diagonalUp="false" diagonalDown="false">
      <left/>
      <right style="hair"/>
      <top style="hair"/>
      <bottom style="hair"/>
      <diagonal/>
    </border>
    <border diagonalUp="false" diagonalDown="false">
      <left style="hair"/>
      <right style="hair"/>
      <top style="hair"/>
      <bottom style="hair"/>
      <diagonal/>
    </border>
    <border diagonalUp="false" diagonalDown="false">
      <left style="thick"/>
      <right style="thick"/>
      <top style="thick"/>
      <bottom style="thick"/>
      <diagonal/>
    </border>
    <border diagonalUp="false" diagonalDown="false">
      <left style="medium">
        <color rgb="FF5B9BD5"/>
      </left>
      <right/>
      <top style="medium">
        <color rgb="FF5B9BD5"/>
      </top>
      <bottom style="medium">
        <color rgb="FF5B9BD5"/>
      </bottom>
      <diagonal/>
    </border>
    <border diagonalUp="false" diagonalDown="false">
      <left/>
      <right/>
      <top style="medium">
        <color rgb="FF5B9BD5"/>
      </top>
      <bottom style="medium">
        <color rgb="FF5B9BD5"/>
      </bottom>
      <diagonal/>
    </border>
    <border diagonalUp="false" diagonalDown="false">
      <left/>
      <right style="medium">
        <color rgb="FF5B9BD5"/>
      </right>
      <top style="medium">
        <color rgb="FF5B9BD5"/>
      </top>
      <bottom style="medium">
        <color rgb="FF5B9BD5"/>
      </bottom>
      <diagonal/>
    </border>
    <border diagonalUp="false" diagonalDown="false">
      <left style="medium">
        <color rgb="FF9CC2E5"/>
      </left>
      <right style="medium">
        <color rgb="FF9CC2E5"/>
      </right>
      <top/>
      <bottom style="medium">
        <color rgb="FF9CC2E5"/>
      </bottom>
      <diagonal/>
    </border>
    <border diagonalUp="false" diagonalDown="false">
      <left/>
      <right style="medium">
        <color rgb="FF9CC2E5"/>
      </right>
      <top/>
      <bottom style="medium">
        <color rgb="FF9CC2E5"/>
      </bottom>
      <diagonal/>
    </border>
    <border diagonalUp="false" diagonalDown="false">
      <left style="medium"/>
      <right style="medium"/>
      <top style="medium"/>
      <bottom style="medium">
        <color rgb="FF4472C4"/>
      </bottom>
      <diagonal/>
    </border>
    <border diagonalUp="false" diagonalDown="false">
      <left/>
      <right style="medium"/>
      <top style="medium"/>
      <bottom style="medium">
        <color rgb="FF4472C4"/>
      </bottom>
      <diagonal/>
    </border>
    <border diagonalUp="false" diagonalDown="false">
      <left style="medium"/>
      <right style="medium"/>
      <top/>
      <bottom/>
      <diagonal/>
    </border>
    <border diagonalUp="false" diagonalDown="false">
      <left/>
      <right/>
      <top style="thin"/>
      <bottom style="double"/>
      <diagonal/>
    </border>
    <border diagonalUp="false" diagonalDown="false">
      <left style="thin"/>
      <right/>
      <top/>
      <bottom/>
      <diagonal/>
    </border>
    <border diagonalUp="false" diagonalDown="false">
      <left style="thin">
        <color rgb="FFFFFFFF"/>
      </left>
      <right style="thin">
        <color rgb="FFFFFFFF"/>
      </right>
      <top style="thin">
        <color rgb="FFFFFFFF"/>
      </top>
      <bottom style="thin">
        <color rgb="FFFFFFFF"/>
      </bottom>
      <diagonal/>
    </border>
  </borders>
  <cellStyleXfs count="56">
    <xf numFmtId="164" fontId="0" fillId="0" borderId="0" applyFont="true" applyBorder="true" applyAlignment="true" applyProtection="true">
      <alignment horizontal="general" vertical="top"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167" fontId="0" fillId="0" borderId="0" applyFont="false" applyBorder="false" applyAlignment="true" applyProtection="false">
      <alignment horizontal="general" vertical="top" textRotation="0" wrapText="false" indent="0" shrinkToFit="false"/>
    </xf>
    <xf numFmtId="42" fontId="1" fillId="0" borderId="0" applyFont="true" applyBorder="false" applyAlignment="false" applyProtection="false"/>
    <xf numFmtId="182" fontId="0" fillId="0" borderId="0" applyFont="false" applyBorder="false" applyAlignment="true" applyProtection="false">
      <alignment horizontal="general" vertical="top" textRotation="0" wrapText="false" indent="0" shrinkToFit="false"/>
    </xf>
    <xf numFmtId="164" fontId="40" fillId="0" borderId="0" applyFont="true" applyBorder="false" applyAlignment="true" applyProtection="false">
      <alignment horizontal="general" vertical="top" textRotation="0" wrapText="false" indent="0" shrinkToFit="false"/>
    </xf>
    <xf numFmtId="165" fontId="0" fillId="0" borderId="0" applyFont="false" applyBorder="false" applyAlignment="true" applyProtection="false">
      <alignment horizontal="general" vertical="top" textRotation="0" wrapText="false" indent="0" shrinkToFit="false"/>
    </xf>
    <xf numFmtId="166" fontId="0" fillId="0" borderId="0" applyFont="false" applyBorder="false" applyAlignment="true" applyProtection="false">
      <alignment horizontal="general" vertical="top" textRotation="0" wrapText="false" indent="0" shrinkToFit="false"/>
    </xf>
    <xf numFmtId="167" fontId="0" fillId="0" borderId="0" applyFont="false" applyBorder="false" applyAlignment="true" applyProtection="false">
      <alignment horizontal="general" vertical="top" textRotation="0" wrapText="false" indent="0" shrinkToFit="false"/>
    </xf>
    <xf numFmtId="168" fontId="0" fillId="0" borderId="0" applyFont="false" applyBorder="false" applyAlignment="true" applyProtection="false">
      <alignment horizontal="general" vertical="top" textRotation="0" wrapText="false" indent="0" shrinkToFit="false"/>
    </xf>
    <xf numFmtId="169" fontId="0" fillId="0" borderId="0" applyFont="false" applyBorder="false" applyAlignment="true" applyProtection="false">
      <alignment horizontal="general" vertical="top" textRotation="0" wrapText="false" indent="0" shrinkToFit="false"/>
    </xf>
    <xf numFmtId="170" fontId="0" fillId="0" borderId="0" applyFont="false" applyBorder="false" applyAlignment="true" applyProtection="false">
      <alignment horizontal="general" vertical="top" textRotation="0" wrapText="false" indent="0" shrinkToFit="false"/>
    </xf>
    <xf numFmtId="170" fontId="0" fillId="0" borderId="0" applyFont="false" applyBorder="false" applyAlignment="true" applyProtection="false">
      <alignment horizontal="general" vertical="top" textRotation="0" wrapText="false" indent="0" shrinkToFit="false"/>
    </xf>
    <xf numFmtId="164" fontId="0" fillId="0" borderId="0" applyFont="false" applyBorder="false" applyAlignment="true" applyProtection="false">
      <alignment horizontal="general" vertical="top" textRotation="0" wrapText="false" indent="0" shrinkToFit="false"/>
    </xf>
    <xf numFmtId="171" fontId="4" fillId="0" borderId="0" applyFont="true" applyBorder="true" applyAlignment="true" applyProtection="true">
      <alignment horizontal="general" vertical="bottom" textRotation="0" wrapText="false" indent="0" shrinkToFit="false"/>
      <protection locked="true" hidden="false"/>
    </xf>
    <xf numFmtId="172" fontId="5" fillId="0" borderId="0" applyFont="true" applyBorder="true" applyAlignment="true" applyProtection="true">
      <alignment horizontal="general" vertical="bottom" textRotation="0" wrapText="false" indent="0" shrinkToFit="false"/>
      <protection locked="true" hidden="false"/>
    </xf>
    <xf numFmtId="171" fontId="4" fillId="0" borderId="0" applyFont="true" applyBorder="true" applyAlignment="true" applyProtection="true">
      <alignment horizontal="general" vertical="bottom" textRotation="0" wrapText="false" indent="0" shrinkToFit="false"/>
      <protection locked="true" hidden="false"/>
    </xf>
    <xf numFmtId="171" fontId="4" fillId="0" borderId="0" applyFont="true" applyBorder="true" applyAlignment="true" applyProtection="true">
      <alignment horizontal="general" vertical="bottom" textRotation="0" wrapText="false" indent="0" shrinkToFit="false"/>
      <protection locked="true" hidden="false"/>
    </xf>
    <xf numFmtId="171" fontId="6" fillId="0" borderId="0" applyFont="true" applyBorder="true" applyAlignment="true" applyProtection="true">
      <alignment horizontal="general" vertical="bottom" textRotation="0" wrapText="false" indent="0" shrinkToFit="false"/>
      <protection locked="true" hidden="false"/>
    </xf>
    <xf numFmtId="164" fontId="0" fillId="0" borderId="0" applyFont="false" applyBorder="false" applyAlignment="true" applyProtection="false">
      <alignment horizontal="general" vertical="top" textRotation="0" wrapText="false" indent="0" shrinkToFit="false"/>
    </xf>
    <xf numFmtId="171" fontId="4" fillId="0" borderId="0" applyFont="true" applyBorder="true" applyAlignment="true" applyProtection="true">
      <alignment horizontal="general" vertical="bottom" textRotation="0" wrapText="false" indent="0" shrinkToFit="false"/>
      <protection locked="true" hidden="false"/>
    </xf>
    <xf numFmtId="171" fontId="4" fillId="0" borderId="0" applyFont="true" applyBorder="true" applyAlignment="true" applyProtection="true">
      <alignment horizontal="general" vertical="bottom" textRotation="0" wrapText="false" indent="0" shrinkToFit="false"/>
      <protection locked="true" hidden="false"/>
    </xf>
    <xf numFmtId="171" fontId="4" fillId="0" borderId="0" applyFont="true" applyBorder="true" applyAlignment="true" applyProtection="true">
      <alignment horizontal="general" vertical="bottom" textRotation="0" wrapText="false" indent="0" shrinkToFit="false"/>
      <protection locked="true" hidden="false"/>
    </xf>
    <xf numFmtId="166" fontId="0" fillId="0" borderId="0" applyFont="false" applyBorder="false" applyAlignment="true" applyProtection="false">
      <alignment horizontal="general" vertical="top" textRotation="0" wrapText="false" indent="0" shrinkToFit="false"/>
    </xf>
    <xf numFmtId="171" fontId="4" fillId="0" borderId="0" applyFont="true" applyBorder="true" applyAlignment="true" applyProtection="true">
      <alignment horizontal="general" vertical="bottom" textRotation="0" wrapText="false" indent="0" shrinkToFit="false"/>
      <protection locked="true" hidden="false"/>
    </xf>
    <xf numFmtId="171" fontId="4" fillId="0" borderId="0" applyFont="true" applyBorder="true" applyAlignment="true" applyProtection="true">
      <alignment horizontal="general" vertical="bottom" textRotation="0" wrapText="false" indent="0" shrinkToFit="false"/>
      <protection locked="true" hidden="false"/>
    </xf>
    <xf numFmtId="171" fontId="4" fillId="0" borderId="0" applyFont="true" applyBorder="true" applyAlignment="true" applyProtection="true">
      <alignment horizontal="general" vertical="bottom" textRotation="0" wrapText="false" indent="0" shrinkToFit="false"/>
      <protection locked="true" hidden="false"/>
    </xf>
    <xf numFmtId="173" fontId="0" fillId="0" borderId="0" applyFont="false" applyBorder="false" applyAlignment="true" applyProtection="false">
      <alignment horizontal="general" vertical="top" textRotation="0" wrapText="false" indent="0" shrinkToFit="false"/>
    </xf>
    <xf numFmtId="173" fontId="0" fillId="0" borderId="0" applyFont="false" applyBorder="false" applyAlignment="true" applyProtection="false">
      <alignment horizontal="general" vertical="top" textRotation="0" wrapText="false" indent="0" shrinkToFit="false"/>
    </xf>
    <xf numFmtId="173" fontId="0" fillId="0" borderId="0" applyFont="false" applyBorder="false" applyAlignment="true" applyProtection="false">
      <alignment horizontal="general" vertical="top" textRotation="0" wrapText="false" indent="0" shrinkToFit="false"/>
    </xf>
    <xf numFmtId="173" fontId="0" fillId="0" borderId="0" applyFont="false" applyBorder="false" applyAlignment="true" applyProtection="false">
      <alignment horizontal="general" vertical="top" textRotation="0" wrapText="false" indent="0" shrinkToFit="false"/>
    </xf>
    <xf numFmtId="168" fontId="0" fillId="0" borderId="0" applyFont="false" applyBorder="false" applyAlignment="true" applyProtection="false">
      <alignment horizontal="general" vertical="top" textRotation="0" wrapText="false" indent="0" shrinkToFit="false"/>
    </xf>
    <xf numFmtId="169" fontId="0" fillId="0" borderId="0" applyFont="false" applyBorder="false" applyAlignment="true" applyProtection="false">
      <alignment horizontal="general" vertical="top" textRotation="0" wrapText="false" indent="0" shrinkToFit="false"/>
    </xf>
    <xf numFmtId="170" fontId="0" fillId="0" borderId="0" applyFont="false" applyBorder="false" applyAlignment="true" applyProtection="false">
      <alignment horizontal="general" vertical="top" textRotation="0" wrapText="false" indent="0" shrinkToFit="false"/>
    </xf>
    <xf numFmtId="164" fontId="0" fillId="0" borderId="0" applyFont="false" applyBorder="false" applyAlignment="true" applyProtection="false">
      <alignment horizontal="general" vertical="top" textRotation="0" wrapText="false" indent="0" shrinkToFit="false"/>
    </xf>
    <xf numFmtId="174" fontId="0" fillId="0" borderId="0" applyFont="false" applyBorder="false" applyAlignment="true" applyProtection="false">
      <alignment horizontal="general" vertical="top" textRotation="0" wrapText="false" indent="0" shrinkToFit="false"/>
    </xf>
    <xf numFmtId="175" fontId="0" fillId="0" borderId="0" applyFont="false" applyBorder="false" applyAlignment="true" applyProtection="false">
      <alignment horizontal="general" vertical="top" textRotation="0" wrapText="false" indent="0" shrinkToFit="false"/>
    </xf>
    <xf numFmtId="175" fontId="0" fillId="0" borderId="0" applyFont="false" applyBorder="false" applyAlignment="true" applyProtection="false">
      <alignment horizontal="general" vertical="top" textRotation="0" wrapText="false" indent="0" shrinkToFit="false"/>
    </xf>
    <xf numFmtId="175" fontId="0" fillId="0" borderId="0" applyFont="false" applyBorder="false" applyAlignment="true" applyProtection="false">
      <alignment horizontal="general" vertical="top" textRotation="0" wrapText="false" indent="0" shrinkToFit="false"/>
    </xf>
    <xf numFmtId="175" fontId="0" fillId="0" borderId="0" applyFont="false" applyBorder="false" applyAlignment="true" applyProtection="false">
      <alignment horizontal="general" vertical="top" textRotation="0" wrapText="false" indent="0" shrinkToFit="false"/>
    </xf>
    <xf numFmtId="164" fontId="55" fillId="2" borderId="1" applyFont="true" applyBorder="true" applyAlignment="true" applyProtection="false">
      <alignment horizontal="general" vertical="top" textRotation="0" wrapText="false" indent="0" shrinkToFit="false"/>
    </xf>
  </cellStyleXfs>
  <cellXfs count="521">
    <xf numFmtId="164" fontId="0" fillId="0" borderId="0" xfId="0" applyFont="false" applyBorder="false" applyAlignment="false" applyProtection="false">
      <alignment horizontal="general" vertical="top" textRotation="0" wrapText="false" indent="0" shrinkToFit="false"/>
      <protection locked="true" hidden="false"/>
    </xf>
    <xf numFmtId="166" fontId="7" fillId="3" borderId="0" xfId="38" applyFont="true" applyBorder="true" applyAlignment="false" applyProtection="true">
      <alignment horizontal="general" vertical="top" textRotation="0" wrapText="false" indent="0" shrinkToFit="false"/>
      <protection locked="true" hidden="false"/>
    </xf>
    <xf numFmtId="166" fontId="8" fillId="3" borderId="0" xfId="38" applyFont="true" applyBorder="true" applyAlignment="false" applyProtection="true">
      <alignment horizontal="general" vertical="top" textRotation="0" wrapText="false" indent="0" shrinkToFit="false"/>
      <protection locked="true" hidden="false"/>
    </xf>
    <xf numFmtId="166" fontId="9" fillId="3" borderId="0" xfId="38" applyFont="true" applyBorder="true" applyAlignment="true" applyProtection="true">
      <alignment horizontal="right" vertical="bottom" textRotation="0" wrapText="false" indent="0" shrinkToFit="false"/>
      <protection locked="true" hidden="false"/>
    </xf>
    <xf numFmtId="166" fontId="9" fillId="3" borderId="0" xfId="38" applyFont="true" applyBorder="true" applyAlignment="false" applyProtection="true">
      <alignment horizontal="general" vertical="top" textRotation="0" wrapText="false" indent="0" shrinkToFit="false"/>
      <protection locked="true" hidden="false"/>
    </xf>
    <xf numFmtId="166" fontId="10" fillId="3" borderId="0" xfId="38" applyFont="true" applyBorder="true" applyAlignment="false" applyProtection="true">
      <alignment horizontal="general" vertical="top" textRotation="0" wrapText="false" indent="0" shrinkToFit="false"/>
      <protection locked="true" hidden="false"/>
    </xf>
    <xf numFmtId="166" fontId="11" fillId="3" borderId="0" xfId="38" applyFont="true" applyBorder="true" applyAlignment="false" applyProtection="true">
      <alignment horizontal="general" vertical="top" textRotation="0" wrapText="false" indent="0" shrinkToFit="false"/>
      <protection locked="true" hidden="false"/>
    </xf>
    <xf numFmtId="166" fontId="12" fillId="3" borderId="0" xfId="38" applyFont="true" applyBorder="true" applyAlignment="true" applyProtection="true">
      <alignment horizontal="right" vertical="bottom" textRotation="0" wrapText="false" indent="0" shrinkToFit="false"/>
      <protection locked="true" hidden="false"/>
    </xf>
    <xf numFmtId="166" fontId="12" fillId="3" borderId="0" xfId="38" applyFont="true" applyBorder="true" applyAlignment="false" applyProtection="true">
      <alignment horizontal="general" vertical="top" textRotation="0" wrapText="false" indent="0" shrinkToFit="false"/>
      <protection locked="true" hidden="false"/>
    </xf>
    <xf numFmtId="166" fontId="13" fillId="3" borderId="0" xfId="38" applyFont="true" applyBorder="true" applyAlignment="false" applyProtection="true">
      <alignment horizontal="general" vertical="top" textRotation="0" wrapText="false" indent="0" shrinkToFit="false"/>
      <protection locked="true" hidden="false"/>
    </xf>
    <xf numFmtId="166" fontId="14" fillId="3" borderId="0" xfId="38" applyFont="true" applyBorder="true" applyAlignment="false" applyProtection="true">
      <alignment horizontal="general" vertical="top" textRotation="0" wrapText="false" indent="0" shrinkToFit="false"/>
      <protection locked="true" hidden="false"/>
    </xf>
    <xf numFmtId="166" fontId="15" fillId="3" borderId="0" xfId="38" applyFont="true" applyBorder="true" applyAlignment="true" applyProtection="true">
      <alignment horizontal="right" vertical="bottom" textRotation="0" wrapText="false" indent="0" shrinkToFit="false"/>
      <protection locked="true" hidden="false"/>
    </xf>
    <xf numFmtId="166" fontId="15" fillId="3" borderId="0" xfId="38" applyFont="true" applyBorder="true" applyAlignment="false" applyProtection="true">
      <alignment horizontal="general" vertical="top" textRotation="0" wrapText="false" indent="0" shrinkToFit="false"/>
      <protection locked="true" hidden="false"/>
    </xf>
    <xf numFmtId="176" fontId="16" fillId="3" borderId="0" xfId="38" applyFont="true" applyBorder="true" applyAlignment="false" applyProtection="true">
      <alignment horizontal="general" vertical="top" textRotation="0" wrapText="false" indent="0" shrinkToFit="false"/>
      <protection locked="true" hidden="false"/>
    </xf>
    <xf numFmtId="166" fontId="17" fillId="3" borderId="0" xfId="38" applyFont="true" applyBorder="true" applyAlignment="false" applyProtection="true">
      <alignment horizontal="general" vertical="top" textRotation="0" wrapText="false" indent="0" shrinkToFit="false"/>
      <protection locked="true" hidden="false"/>
    </xf>
    <xf numFmtId="164" fontId="22" fillId="0" borderId="0" xfId="0" applyFont="true" applyBorder="true" applyAlignment="true" applyProtection="true">
      <alignment horizontal="general" vertical="top" textRotation="0" wrapText="false" indent="0" shrinkToFit="false"/>
      <protection locked="true" hidden="false"/>
    </xf>
    <xf numFmtId="171" fontId="23" fillId="4" borderId="2" xfId="0" applyFont="true" applyBorder="true" applyAlignment="true" applyProtection="true">
      <alignment horizontal="center" vertical="center" textRotation="0" wrapText="false" indent="0" shrinkToFit="false"/>
      <protection locked="true" hidden="false"/>
    </xf>
    <xf numFmtId="164" fontId="22" fillId="5" borderId="0" xfId="0" applyFont="true" applyBorder="true" applyAlignment="false" applyProtection="true">
      <alignment horizontal="general" vertical="top" textRotation="0" wrapText="false" indent="0" shrinkToFit="false"/>
      <protection locked="true" hidden="false"/>
    </xf>
    <xf numFmtId="177" fontId="22" fillId="5" borderId="0" xfId="49" applyFont="true" applyBorder="true" applyAlignment="false" applyProtection="true">
      <alignment horizontal="general" vertical="top" textRotation="0" wrapText="false" indent="0" shrinkToFit="false"/>
      <protection locked="true" hidden="false"/>
    </xf>
    <xf numFmtId="164" fontId="22" fillId="0" borderId="0" xfId="0" applyFont="true" applyBorder="true" applyAlignment="false" applyProtection="true">
      <alignment horizontal="general" vertical="top" textRotation="0" wrapText="false" indent="0" shrinkToFit="false"/>
      <protection locked="true" hidden="false"/>
    </xf>
    <xf numFmtId="177" fontId="22" fillId="0" borderId="0" xfId="49" applyFont="true" applyBorder="true" applyAlignment="false" applyProtection="true">
      <alignment horizontal="general" vertical="top" textRotation="0" wrapText="false" indent="0" shrinkToFit="false"/>
      <protection locked="true" hidden="false"/>
    </xf>
    <xf numFmtId="164" fontId="24" fillId="0" borderId="2" xfId="0" applyFont="true" applyBorder="true" applyAlignment="false" applyProtection="true">
      <alignment horizontal="general" vertical="top" textRotation="0" wrapText="false" indent="0" shrinkToFit="false"/>
      <protection locked="true" hidden="false"/>
    </xf>
    <xf numFmtId="177" fontId="24" fillId="0" borderId="2" xfId="49" applyFont="true" applyBorder="true" applyAlignment="false" applyProtection="true">
      <alignment horizontal="general" vertical="top" textRotation="0" wrapText="false" indent="0" shrinkToFit="false"/>
      <protection locked="true" hidden="false"/>
    </xf>
    <xf numFmtId="164" fontId="24" fillId="5" borderId="2" xfId="0" applyFont="true" applyBorder="true" applyAlignment="false" applyProtection="true">
      <alignment horizontal="general" vertical="top" textRotation="0" wrapText="false" indent="0" shrinkToFit="false"/>
      <protection locked="true" hidden="false"/>
    </xf>
    <xf numFmtId="178" fontId="24" fillId="5" borderId="2" xfId="26" applyFont="true" applyBorder="true" applyAlignment="false" applyProtection="true">
      <alignment horizontal="general" vertical="top" textRotation="0" wrapText="false" indent="0" shrinkToFit="false"/>
      <protection locked="true" hidden="false"/>
    </xf>
    <xf numFmtId="179" fontId="22" fillId="5" borderId="0" xfId="49" applyFont="true" applyBorder="true" applyAlignment="false" applyProtection="true">
      <alignment horizontal="general" vertical="top" textRotation="0" wrapText="false" indent="0" shrinkToFit="false"/>
      <protection locked="true" hidden="false"/>
    </xf>
    <xf numFmtId="179" fontId="22" fillId="0" borderId="0" xfId="49" applyFont="true" applyBorder="true" applyAlignment="false" applyProtection="true">
      <alignment horizontal="general" vertical="top" textRotation="0" wrapText="false" indent="0" shrinkToFit="false"/>
      <protection locked="true" hidden="false"/>
    </xf>
    <xf numFmtId="179" fontId="24" fillId="0" borderId="2" xfId="49" applyFont="true" applyBorder="true" applyAlignment="false" applyProtection="true">
      <alignment horizontal="general" vertical="top" textRotation="0" wrapText="false" indent="0" shrinkToFit="false"/>
      <protection locked="true" hidden="false"/>
    </xf>
    <xf numFmtId="180" fontId="22" fillId="0" borderId="0" xfId="26" applyFont="true" applyBorder="true" applyAlignment="false" applyProtection="true">
      <alignment horizontal="general" vertical="top" textRotation="0" wrapText="false" indent="0" shrinkToFit="false"/>
      <protection locked="true" hidden="false"/>
    </xf>
    <xf numFmtId="180" fontId="22" fillId="5" borderId="0" xfId="26" applyFont="true" applyBorder="true" applyAlignment="false" applyProtection="true">
      <alignment horizontal="general" vertical="top" textRotation="0" wrapText="false" indent="0" shrinkToFit="false"/>
      <protection locked="true" hidden="false"/>
    </xf>
    <xf numFmtId="164" fontId="22" fillId="5" borderId="0" xfId="0" applyFont="true" applyBorder="true" applyAlignment="true" applyProtection="true">
      <alignment horizontal="general" vertical="top" textRotation="0" wrapText="false" indent="0" shrinkToFit="false"/>
      <protection locked="true" hidden="false"/>
    </xf>
    <xf numFmtId="164" fontId="24" fillId="0" borderId="2" xfId="0" applyFont="true" applyBorder="true" applyAlignment="true" applyProtection="true">
      <alignment horizontal="general" vertical="top" textRotation="0" wrapText="false" indent="0" shrinkToFit="false"/>
      <protection locked="true" hidden="false"/>
    </xf>
    <xf numFmtId="180" fontId="24" fillId="0" borderId="2" xfId="0" applyFont="true" applyBorder="true" applyAlignment="true" applyProtection="true">
      <alignment horizontal="general" vertical="top" textRotation="0" wrapText="false" indent="0" shrinkToFit="false"/>
      <protection locked="true" hidden="false"/>
    </xf>
    <xf numFmtId="181" fontId="22" fillId="0" borderId="0" xfId="0" applyFont="true" applyBorder="true" applyAlignment="false" applyProtection="true">
      <alignment horizontal="general" vertical="top" textRotation="0" wrapText="false" indent="0" shrinkToFit="false"/>
      <protection locked="true" hidden="false"/>
    </xf>
    <xf numFmtId="178" fontId="22" fillId="5" borderId="0" xfId="0" applyFont="true" applyBorder="true" applyAlignment="false" applyProtection="true">
      <alignment horizontal="general" vertical="top" textRotation="0" wrapText="false" indent="0" shrinkToFit="false"/>
      <protection locked="true" hidden="false"/>
    </xf>
    <xf numFmtId="178" fontId="22" fillId="0" borderId="0" xfId="0" applyFont="true" applyBorder="true" applyAlignment="false" applyProtection="true">
      <alignment horizontal="general" vertical="top" textRotation="0" wrapText="false" indent="0" shrinkToFit="false"/>
      <protection locked="true" hidden="false"/>
    </xf>
    <xf numFmtId="175" fontId="22" fillId="0" borderId="0" xfId="52" applyFont="true" applyBorder="true" applyAlignment="false" applyProtection="true">
      <alignment horizontal="general" vertical="top" textRotation="0" wrapText="false" indent="0" shrinkToFit="false"/>
      <protection locked="true" hidden="false"/>
    </xf>
    <xf numFmtId="164" fontId="24" fillId="5" borderId="2" xfId="0" applyFont="true" applyBorder="true" applyAlignment="true" applyProtection="true">
      <alignment horizontal="general" vertical="top" textRotation="0" wrapText="false" indent="0" shrinkToFit="false"/>
      <protection locked="true" hidden="false"/>
    </xf>
    <xf numFmtId="175" fontId="24" fillId="5" borderId="2" xfId="52" applyFont="true" applyBorder="true" applyAlignment="false" applyProtection="true">
      <alignment horizontal="general" vertical="top" textRotation="0" wrapText="false" indent="0" shrinkToFit="false"/>
      <protection locked="true" hidden="false"/>
    </xf>
    <xf numFmtId="183" fontId="22" fillId="5" borderId="0" xfId="19" applyFont="true" applyBorder="true" applyAlignment="false" applyProtection="true">
      <alignment horizontal="general" vertical="top" textRotation="0" wrapText="false" indent="0" shrinkToFit="false"/>
      <protection locked="true" hidden="false"/>
    </xf>
    <xf numFmtId="183" fontId="22" fillId="0" borderId="0" xfId="19" applyFont="true" applyBorder="true" applyAlignment="false" applyProtection="true">
      <alignment horizontal="general" vertical="top" textRotation="0" wrapText="false" indent="0" shrinkToFit="false"/>
      <protection locked="true" hidden="false"/>
    </xf>
    <xf numFmtId="164" fontId="22" fillId="0" borderId="0" xfId="0" applyFont="true" applyBorder="true" applyAlignment="false" applyProtection="true">
      <alignment horizontal="general" vertical="top" textRotation="0" wrapText="false" indent="0" shrinkToFit="false"/>
      <protection locked="true" hidden="false"/>
    </xf>
    <xf numFmtId="177" fontId="22" fillId="0" borderId="0" xfId="0" applyFont="true" applyBorder="true" applyAlignment="false" applyProtection="true">
      <alignment horizontal="general" vertical="top" textRotation="0" wrapText="false" indent="0" shrinkToFit="false"/>
      <protection locked="true" hidden="false"/>
    </xf>
    <xf numFmtId="177" fontId="22" fillId="5" borderId="0" xfId="0" applyFont="true" applyBorder="true" applyAlignment="false" applyProtection="true">
      <alignment horizontal="general" vertical="top" textRotation="0" wrapText="false" indent="0" shrinkToFit="false"/>
      <protection locked="true" hidden="false"/>
    </xf>
    <xf numFmtId="164" fontId="24" fillId="0" borderId="0" xfId="0" applyFont="true" applyBorder="true" applyAlignment="false" applyProtection="true">
      <alignment horizontal="general" vertical="top" textRotation="0" wrapText="false" indent="0" shrinkToFit="false"/>
      <protection locked="true" hidden="false"/>
    </xf>
    <xf numFmtId="178" fontId="24" fillId="0" borderId="0" xfId="0" applyFont="true" applyBorder="true" applyAlignment="false" applyProtection="true">
      <alignment horizontal="general" vertical="top" textRotation="0" wrapText="false" indent="0" shrinkToFit="false"/>
      <protection locked="true" hidden="false"/>
    </xf>
    <xf numFmtId="177" fontId="24" fillId="0" borderId="0" xfId="0" applyFont="true" applyBorder="true" applyAlignment="false" applyProtection="true">
      <alignment horizontal="general" vertical="top" textRotation="0" wrapText="false" indent="0" shrinkToFit="false"/>
      <protection locked="true" hidden="false"/>
    </xf>
    <xf numFmtId="164" fontId="24" fillId="0" borderId="0" xfId="0" applyFont="true" applyBorder="true" applyAlignment="true" applyProtection="true">
      <alignment horizontal="general" vertical="top" textRotation="0" wrapText="false" indent="0" shrinkToFit="false"/>
      <protection locked="true" hidden="false"/>
    </xf>
    <xf numFmtId="164" fontId="24" fillId="5" borderId="0" xfId="0" applyFont="true" applyBorder="true" applyAlignment="false" applyProtection="true">
      <alignment horizontal="general" vertical="top" textRotation="0" wrapText="false" indent="0" shrinkToFit="false"/>
      <protection locked="true" hidden="false"/>
    </xf>
    <xf numFmtId="177" fontId="24" fillId="5" borderId="0" xfId="0" applyFont="true" applyBorder="true" applyAlignment="false" applyProtection="true">
      <alignment horizontal="general" vertical="top" textRotation="0" wrapText="false" indent="0" shrinkToFit="false"/>
      <protection locked="true" hidden="false"/>
    </xf>
    <xf numFmtId="175" fontId="26" fillId="4" borderId="2" xfId="52" applyFont="true" applyBorder="true" applyAlignment="false" applyProtection="true">
      <alignment horizontal="general" vertical="top" textRotation="0" wrapText="false" indent="0" shrinkToFit="false"/>
      <protection locked="true" hidden="false"/>
    </xf>
    <xf numFmtId="181" fontId="27" fillId="0" borderId="0" xfId="0" applyFont="true" applyBorder="true" applyAlignment="true" applyProtection="true">
      <alignment horizontal="general" vertical="top" textRotation="0" wrapText="false" indent="0" shrinkToFit="false"/>
      <protection locked="true" hidden="false"/>
    </xf>
    <xf numFmtId="164" fontId="27" fillId="0" borderId="0" xfId="0" applyFont="true" applyBorder="true" applyAlignment="true" applyProtection="true">
      <alignment horizontal="general" vertical="top" textRotation="0" wrapText="false" indent="0" shrinkToFit="false"/>
      <protection locked="true" hidden="false"/>
    </xf>
    <xf numFmtId="164" fontId="31" fillId="0" borderId="0" xfId="0" applyFont="true" applyBorder="true" applyAlignment="true" applyProtection="true">
      <alignment horizontal="general" vertical="top" textRotation="0" wrapText="false" indent="0" shrinkToFit="false"/>
      <protection locked="true" hidden="false"/>
    </xf>
    <xf numFmtId="164" fontId="32" fillId="0" borderId="0" xfId="0" applyFont="true" applyBorder="true" applyAlignment="true" applyProtection="true">
      <alignment horizontal="general" vertical="top" textRotation="0" wrapText="false" indent="0" shrinkToFit="false"/>
      <protection locked="true" hidden="false"/>
    </xf>
    <xf numFmtId="164" fontId="33" fillId="0" borderId="0" xfId="0" applyFont="true" applyBorder="true" applyAlignment="true" applyProtection="true">
      <alignment horizontal="general" vertical="top" textRotation="0" wrapText="false" indent="0" shrinkToFit="false"/>
      <protection locked="true" hidden="false"/>
    </xf>
    <xf numFmtId="164" fontId="33" fillId="5" borderId="0" xfId="0" applyFont="true" applyBorder="true" applyAlignment="true" applyProtection="true">
      <alignment horizontal="general" vertical="top" textRotation="0" wrapText="false" indent="0" shrinkToFit="false"/>
      <protection locked="true" hidden="false"/>
    </xf>
    <xf numFmtId="171" fontId="34" fillId="0" borderId="0" xfId="0" applyFont="true" applyBorder="true" applyAlignment="true" applyProtection="true">
      <alignment horizontal="general" vertical="bottom" textRotation="0" wrapText="false" indent="0" shrinkToFit="false"/>
      <protection locked="true" hidden="false"/>
    </xf>
    <xf numFmtId="171" fontId="31" fillId="0" borderId="0" xfId="0" applyFont="true" applyBorder="true" applyAlignment="true" applyProtection="true">
      <alignment horizontal="general" vertical="bottom" textRotation="0" wrapText="false" indent="0" shrinkToFit="false"/>
      <protection locked="true" hidden="false"/>
    </xf>
    <xf numFmtId="171" fontId="32" fillId="0" borderId="0" xfId="0" applyFont="true" applyBorder="true" applyAlignment="true" applyProtection="true">
      <alignment horizontal="general" vertical="bottom" textRotation="0" wrapText="false" indent="0" shrinkToFit="false"/>
      <protection locked="true" hidden="false"/>
    </xf>
    <xf numFmtId="171" fontId="33" fillId="0" borderId="0" xfId="0" applyFont="true" applyBorder="true" applyAlignment="true" applyProtection="true">
      <alignment horizontal="general" vertical="bottom" textRotation="0" wrapText="false" indent="0" shrinkToFit="false"/>
      <protection locked="true" hidden="false"/>
    </xf>
    <xf numFmtId="186" fontId="33" fillId="5" borderId="0" xfId="0" applyFont="true" applyBorder="true" applyAlignment="true" applyProtection="true">
      <alignment horizontal="center" vertical="center" textRotation="0" wrapText="false" indent="0" shrinkToFit="false"/>
      <protection locked="true" hidden="false"/>
    </xf>
    <xf numFmtId="171" fontId="33" fillId="5" borderId="0" xfId="0" applyFont="true" applyBorder="true" applyAlignment="true" applyProtection="true">
      <alignment horizontal="general" vertical="bottom" textRotation="0" wrapText="false" indent="0" shrinkToFit="false"/>
      <protection locked="true" hidden="false"/>
    </xf>
    <xf numFmtId="164" fontId="35" fillId="6" borderId="0" xfId="0" applyFont="true" applyBorder="true" applyAlignment="false" applyProtection="true">
      <alignment horizontal="general" vertical="top" textRotation="0" wrapText="false" indent="0" shrinkToFit="false"/>
      <protection locked="true" hidden="false"/>
    </xf>
    <xf numFmtId="175" fontId="36" fillId="0" borderId="0" xfId="52" applyFont="true" applyBorder="true" applyAlignment="false" applyProtection="true">
      <alignment horizontal="general" vertical="top" textRotation="0" wrapText="false" indent="0" shrinkToFit="false"/>
      <protection locked="true" hidden="false"/>
    </xf>
    <xf numFmtId="164" fontId="35" fillId="0" borderId="0" xfId="0" applyFont="true" applyBorder="true" applyAlignment="false" applyProtection="true">
      <alignment horizontal="general" vertical="top" textRotation="0" wrapText="false" indent="0" shrinkToFit="false"/>
      <protection locked="true" hidden="false"/>
    </xf>
    <xf numFmtId="171" fontId="31" fillId="0" borderId="0" xfId="0" applyFont="true" applyBorder="true" applyAlignment="true" applyProtection="true">
      <alignment horizontal="center" vertical="bottom" textRotation="0" wrapText="false" indent="0" shrinkToFit="false"/>
      <protection locked="true" hidden="false"/>
    </xf>
    <xf numFmtId="171" fontId="37" fillId="4" borderId="0" xfId="0" applyFont="true" applyBorder="true" applyAlignment="true" applyProtection="true">
      <alignment horizontal="general" vertical="bottom" textRotation="0" wrapText="false" indent="0" shrinkToFit="false"/>
      <protection locked="true" hidden="false"/>
    </xf>
    <xf numFmtId="171" fontId="31" fillId="4" borderId="0" xfId="0" applyFont="true" applyBorder="true" applyAlignment="true" applyProtection="true">
      <alignment horizontal="general" vertical="bottom" textRotation="0" wrapText="false" indent="0" shrinkToFit="false"/>
      <protection locked="true" hidden="false"/>
    </xf>
    <xf numFmtId="171" fontId="32" fillId="4" borderId="0" xfId="0" applyFont="true" applyBorder="true" applyAlignment="true" applyProtection="true">
      <alignment horizontal="general" vertical="bottom" textRotation="0" wrapText="false" indent="0" shrinkToFit="false"/>
      <protection locked="true" hidden="false"/>
    </xf>
    <xf numFmtId="171" fontId="38" fillId="4" borderId="0" xfId="0" applyFont="true" applyBorder="true" applyAlignment="true" applyProtection="true">
      <alignment horizontal="general" vertical="bottom" textRotation="0" wrapText="false" indent="0" shrinkToFit="false"/>
      <protection locked="true" hidden="false"/>
    </xf>
    <xf numFmtId="171" fontId="38" fillId="5" borderId="0" xfId="0" applyFont="true" applyBorder="true" applyAlignment="true" applyProtection="true">
      <alignment horizontal="general" vertical="bottom" textRotation="0" wrapText="false" indent="0" shrinkToFit="false"/>
      <protection locked="true" hidden="false"/>
    </xf>
    <xf numFmtId="164" fontId="33" fillId="7" borderId="0" xfId="0" applyFont="true" applyBorder="true" applyAlignment="true" applyProtection="true">
      <alignment horizontal="general" vertical="top" textRotation="0" wrapText="false" indent="0" shrinkToFit="false"/>
      <protection locked="true" hidden="false"/>
    </xf>
    <xf numFmtId="164" fontId="33" fillId="8" borderId="0" xfId="0" applyFont="true" applyBorder="true" applyAlignment="true" applyProtection="true">
      <alignment horizontal="center" vertical="top" textRotation="0" wrapText="false" indent="0" shrinkToFit="false"/>
      <protection locked="true" hidden="false"/>
    </xf>
    <xf numFmtId="164" fontId="39" fillId="0" borderId="0" xfId="0" applyFont="true" applyBorder="true" applyAlignment="true" applyProtection="true">
      <alignment horizontal="general" vertical="top" textRotation="0" wrapText="false" indent="0" shrinkToFit="false"/>
      <protection locked="true" hidden="false"/>
    </xf>
    <xf numFmtId="164" fontId="4" fillId="0" borderId="0" xfId="0" applyFont="true" applyBorder="true" applyAlignment="true" applyProtection="true">
      <alignment horizontal="general" vertical="top" textRotation="0" wrapText="false" indent="0" shrinkToFit="false"/>
      <protection locked="true" hidden="false"/>
    </xf>
    <xf numFmtId="165" fontId="35" fillId="0" borderId="0" xfId="0" applyFont="true" applyBorder="true" applyAlignment="true" applyProtection="true">
      <alignment horizontal="general" vertical="top" textRotation="0" wrapText="false" indent="0" shrinkToFit="false"/>
      <protection locked="true" hidden="false"/>
    </xf>
    <xf numFmtId="169" fontId="35" fillId="0" borderId="0" xfId="0" applyFont="true" applyBorder="true" applyAlignment="true" applyProtection="true">
      <alignment horizontal="general" vertical="top" textRotation="0" wrapText="false" indent="0" shrinkToFit="false"/>
      <protection locked="true" hidden="false"/>
    </xf>
    <xf numFmtId="169" fontId="35" fillId="8" borderId="0" xfId="0" applyFont="true" applyBorder="true" applyAlignment="true" applyProtection="true">
      <alignment horizontal="general" vertical="top" textRotation="0" wrapText="false" indent="0" shrinkToFit="false"/>
      <protection locked="true" hidden="false"/>
    </xf>
    <xf numFmtId="175" fontId="31" fillId="0" borderId="0" xfId="52" applyFont="true" applyBorder="true" applyAlignment="false" applyProtection="true">
      <alignment horizontal="general" vertical="top" textRotation="0" wrapText="false" indent="0" shrinkToFit="false"/>
      <protection locked="true" hidden="false"/>
    </xf>
    <xf numFmtId="175" fontId="32" fillId="0" borderId="0" xfId="52" applyFont="true" applyBorder="true" applyAlignment="false" applyProtection="true">
      <alignment horizontal="general" vertical="top" textRotation="0" wrapText="false" indent="0" shrinkToFit="false"/>
      <protection locked="true" hidden="false"/>
    </xf>
    <xf numFmtId="175" fontId="33" fillId="0" borderId="0" xfId="52" applyFont="true" applyBorder="true" applyAlignment="false" applyProtection="true">
      <alignment horizontal="general" vertical="top" textRotation="0" wrapText="false" indent="0" shrinkToFit="false"/>
      <protection locked="true" hidden="false"/>
    </xf>
    <xf numFmtId="175" fontId="35" fillId="0" borderId="0" xfId="52" applyFont="true" applyBorder="true" applyAlignment="false" applyProtection="true">
      <alignment horizontal="general" vertical="top" textRotation="0" wrapText="false" indent="0" shrinkToFit="false"/>
      <protection locked="true" hidden="false"/>
    </xf>
    <xf numFmtId="175" fontId="35" fillId="8" borderId="0" xfId="52" applyFont="true" applyBorder="true" applyAlignment="false" applyProtection="true">
      <alignment horizontal="general" vertical="top" textRotation="0" wrapText="false" indent="0" shrinkToFit="false"/>
      <protection locked="true" hidden="false"/>
    </xf>
    <xf numFmtId="175" fontId="33" fillId="5" borderId="0" xfId="52" applyFont="true" applyBorder="true" applyAlignment="false" applyProtection="true">
      <alignment horizontal="general" vertical="top" textRotation="0" wrapText="false" indent="0" shrinkToFit="false"/>
      <protection locked="true" hidden="false"/>
    </xf>
    <xf numFmtId="164" fontId="35" fillId="0" borderId="0" xfId="0" applyFont="true" applyBorder="true" applyAlignment="true" applyProtection="true">
      <alignment horizontal="general" vertical="top" textRotation="0" wrapText="false" indent="0" shrinkToFit="false"/>
      <protection locked="true" hidden="false"/>
    </xf>
    <xf numFmtId="164" fontId="33" fillId="8" borderId="0" xfId="0" applyFont="true" applyBorder="true" applyAlignment="true" applyProtection="true">
      <alignment horizontal="general" vertical="top" textRotation="0" wrapText="false" indent="0" shrinkToFit="false"/>
      <protection locked="true" hidden="false"/>
    </xf>
    <xf numFmtId="164" fontId="35" fillId="8" borderId="0" xfId="0" applyFont="true" applyBorder="true" applyAlignment="true" applyProtection="true">
      <alignment horizontal="general" vertical="top" textRotation="0" wrapText="false" indent="0" shrinkToFit="false"/>
      <protection locked="true" hidden="false"/>
    </xf>
    <xf numFmtId="175" fontId="33" fillId="9" borderId="0" xfId="52" applyFont="true" applyBorder="true" applyAlignment="false" applyProtection="true">
      <alignment horizontal="general" vertical="top" textRotation="0" wrapText="false" indent="0" shrinkToFit="false"/>
      <protection locked="true" hidden="false"/>
    </xf>
    <xf numFmtId="182" fontId="33" fillId="9" borderId="0" xfId="19" applyFont="true" applyBorder="true" applyAlignment="false" applyProtection="true">
      <alignment horizontal="general" vertical="top" textRotation="0" wrapText="false" indent="0" shrinkToFit="false"/>
      <protection locked="true" hidden="false"/>
    </xf>
    <xf numFmtId="175" fontId="33" fillId="0" borderId="0" xfId="51" applyFont="true" applyBorder="true" applyAlignment="false" applyProtection="true">
      <alignment horizontal="general" vertical="top" textRotation="0" wrapText="false" indent="0" shrinkToFit="false"/>
      <protection locked="true" hidden="false"/>
    </xf>
    <xf numFmtId="170" fontId="33" fillId="8" borderId="0" xfId="26" applyFont="true" applyBorder="true" applyAlignment="false" applyProtection="true">
      <alignment horizontal="general" vertical="top" textRotation="0" wrapText="false" indent="0" shrinkToFit="false"/>
      <protection locked="true" hidden="false"/>
    </xf>
    <xf numFmtId="175" fontId="33" fillId="5" borderId="0" xfId="51" applyFont="true" applyBorder="true" applyAlignment="false" applyProtection="true">
      <alignment horizontal="general" vertical="top" textRotation="0" wrapText="false" indent="0" shrinkToFit="false"/>
      <protection locked="true" hidden="false"/>
    </xf>
    <xf numFmtId="182" fontId="33" fillId="0" borderId="0" xfId="19" applyFont="true" applyBorder="true" applyAlignment="false" applyProtection="true">
      <alignment horizontal="general" vertical="top" textRotation="0" wrapText="false" indent="0" shrinkToFit="false"/>
      <protection locked="true" hidden="false"/>
    </xf>
    <xf numFmtId="170" fontId="33" fillId="0" borderId="0" xfId="26" applyFont="true" applyBorder="true" applyAlignment="false" applyProtection="true">
      <alignment horizontal="general" vertical="top" textRotation="0" wrapText="false" indent="0" shrinkToFit="false"/>
      <protection locked="true" hidden="false"/>
    </xf>
    <xf numFmtId="170" fontId="33" fillId="9" borderId="0" xfId="26" applyFont="true" applyBorder="true" applyAlignment="false" applyProtection="true">
      <alignment horizontal="general" vertical="top" textRotation="0" wrapText="false" indent="0" shrinkToFit="false"/>
      <protection locked="true" hidden="false"/>
    </xf>
    <xf numFmtId="164" fontId="40" fillId="0" borderId="0" xfId="20" applyFont="false" applyBorder="true" applyAlignment="true" applyProtection="true">
      <alignment horizontal="general" vertical="top" textRotation="0" wrapText="false" indent="0" shrinkToFit="false"/>
      <protection locked="true" hidden="false"/>
    </xf>
    <xf numFmtId="166" fontId="37" fillId="4" borderId="0" xfId="22" applyFont="true" applyBorder="true" applyAlignment="false" applyProtection="true">
      <alignment horizontal="general" vertical="top" textRotation="0" wrapText="false" indent="0" shrinkToFit="false"/>
      <protection locked="true" hidden="false"/>
    </xf>
    <xf numFmtId="166" fontId="39" fillId="4" borderId="0" xfId="22" applyFont="true" applyBorder="true" applyAlignment="false" applyProtection="true">
      <alignment horizontal="general" vertical="top" textRotation="0" wrapText="false" indent="0" shrinkToFit="false"/>
      <protection locked="true" hidden="false"/>
    </xf>
    <xf numFmtId="166" fontId="41" fillId="4" borderId="0" xfId="22" applyFont="true" applyBorder="true" applyAlignment="false" applyProtection="true">
      <alignment horizontal="general" vertical="top" textRotation="0" wrapText="false" indent="0" shrinkToFit="false"/>
      <protection locked="true" hidden="false"/>
    </xf>
    <xf numFmtId="166" fontId="38" fillId="4" borderId="0" xfId="22" applyFont="true" applyBorder="true" applyAlignment="true" applyProtection="true">
      <alignment horizontal="right" vertical="top" textRotation="0" wrapText="false" indent="0" shrinkToFit="false"/>
      <protection locked="true" hidden="false"/>
    </xf>
    <xf numFmtId="164" fontId="38" fillId="4" borderId="0" xfId="0" applyFont="true" applyBorder="true" applyAlignment="false" applyProtection="true">
      <alignment horizontal="general" vertical="top" textRotation="0" wrapText="false" indent="0" shrinkToFit="false"/>
      <protection locked="true" hidden="false"/>
    </xf>
    <xf numFmtId="166" fontId="38" fillId="4" borderId="0" xfId="22" applyFont="true" applyBorder="true" applyAlignment="false" applyProtection="true">
      <alignment horizontal="general" vertical="top" textRotation="0" wrapText="false" indent="0" shrinkToFit="false"/>
      <protection locked="true" hidden="false"/>
    </xf>
    <xf numFmtId="166" fontId="38" fillId="5" borderId="0" xfId="22" applyFont="true" applyBorder="true" applyAlignment="false" applyProtection="true">
      <alignment horizontal="general" vertical="top" textRotation="0" wrapText="false" indent="0" shrinkToFit="false"/>
      <protection locked="true" hidden="false"/>
    </xf>
    <xf numFmtId="171" fontId="31" fillId="0" borderId="0" xfId="32" applyFont="true" applyBorder="false" applyAlignment="false" applyProtection="false">
      <alignment horizontal="general" vertical="bottom" textRotation="0" wrapText="false" indent="0" shrinkToFit="false"/>
      <protection locked="true" hidden="false"/>
    </xf>
    <xf numFmtId="171" fontId="32" fillId="0" borderId="0" xfId="32" applyFont="true" applyBorder="false" applyAlignment="false" applyProtection="false">
      <alignment horizontal="general" vertical="bottom" textRotation="0" wrapText="false" indent="0" shrinkToFit="false"/>
      <protection locked="true" hidden="false"/>
    </xf>
    <xf numFmtId="171" fontId="42" fillId="0" borderId="0" xfId="32" applyFont="true" applyBorder="false" applyAlignment="false" applyProtection="false">
      <alignment horizontal="general" vertical="bottom" textRotation="0" wrapText="false" indent="0" shrinkToFit="false"/>
      <protection locked="true" hidden="false"/>
    </xf>
    <xf numFmtId="164" fontId="33" fillId="0" borderId="0" xfId="0" applyFont="true" applyBorder="true" applyAlignment="false" applyProtection="true">
      <alignment horizontal="general" vertical="top" textRotation="0" wrapText="false" indent="0" shrinkToFit="false"/>
      <protection locked="true" hidden="false"/>
    </xf>
    <xf numFmtId="171" fontId="33" fillId="0" borderId="0" xfId="32" applyFont="true" applyBorder="false" applyAlignment="false" applyProtection="false">
      <alignment horizontal="general" vertical="bottom" textRotation="0" wrapText="false" indent="0" shrinkToFit="false"/>
      <protection locked="true" hidden="false"/>
    </xf>
    <xf numFmtId="171" fontId="33" fillId="5" borderId="0" xfId="32" applyFont="true" applyBorder="false" applyAlignment="false" applyProtection="false">
      <alignment horizontal="general" vertical="bottom" textRotation="0" wrapText="false" indent="0" shrinkToFit="false"/>
      <protection locked="true" hidden="false"/>
    </xf>
    <xf numFmtId="164" fontId="33" fillId="5" borderId="0" xfId="0" applyFont="true" applyBorder="true" applyAlignment="false" applyProtection="true">
      <alignment horizontal="general" vertical="top" textRotation="0" wrapText="false" indent="0" shrinkToFit="false"/>
      <protection locked="true" hidden="false"/>
    </xf>
    <xf numFmtId="175" fontId="42" fillId="0" borderId="0" xfId="52" applyFont="true" applyBorder="true" applyAlignment="false" applyProtection="true">
      <alignment horizontal="general" vertical="top" textRotation="0" wrapText="false" indent="0" shrinkToFit="false"/>
      <protection locked="true" hidden="false"/>
    </xf>
    <xf numFmtId="170" fontId="31" fillId="0" borderId="0" xfId="26" applyFont="true" applyBorder="true" applyAlignment="false" applyProtection="true">
      <alignment horizontal="general" vertical="top" textRotation="0" wrapText="false" indent="0" shrinkToFit="false"/>
      <protection locked="true" hidden="false"/>
    </xf>
    <xf numFmtId="170" fontId="32" fillId="0" borderId="0" xfId="26" applyFont="true" applyBorder="true" applyAlignment="false" applyProtection="true">
      <alignment horizontal="general" vertical="top" textRotation="0" wrapText="false" indent="0" shrinkToFit="false"/>
      <protection locked="true" hidden="false"/>
    </xf>
    <xf numFmtId="170" fontId="42" fillId="0" borderId="0" xfId="26" applyFont="true" applyBorder="true" applyAlignment="false" applyProtection="true">
      <alignment horizontal="general" vertical="top" textRotation="0" wrapText="false" indent="0" shrinkToFit="false"/>
      <protection locked="true" hidden="false"/>
    </xf>
    <xf numFmtId="170" fontId="33" fillId="5" borderId="0" xfId="26" applyFont="true" applyBorder="true" applyAlignment="false" applyProtection="true">
      <alignment horizontal="general" vertical="top" textRotation="0" wrapText="false" indent="0" shrinkToFit="false"/>
      <protection locked="true" hidden="false"/>
    </xf>
    <xf numFmtId="164" fontId="31" fillId="0" borderId="0" xfId="0" applyFont="true" applyBorder="true" applyAlignment="false" applyProtection="true">
      <alignment horizontal="general" vertical="top" textRotation="0" wrapText="false" indent="0" shrinkToFit="false"/>
      <protection locked="true" hidden="false"/>
    </xf>
    <xf numFmtId="164" fontId="32" fillId="0" borderId="0" xfId="0" applyFont="true" applyBorder="true" applyAlignment="false" applyProtection="true">
      <alignment horizontal="general" vertical="top" textRotation="0" wrapText="false" indent="0" shrinkToFit="false"/>
      <protection locked="true" hidden="false"/>
    </xf>
    <xf numFmtId="164" fontId="42" fillId="0" borderId="0" xfId="0" applyFont="true" applyBorder="true" applyAlignment="false" applyProtection="true">
      <alignment horizontal="general" vertical="top" textRotation="0" wrapText="false" indent="0" shrinkToFit="false"/>
      <protection locked="true" hidden="false"/>
    </xf>
    <xf numFmtId="164" fontId="33" fillId="9" borderId="0" xfId="0" applyFont="true" applyBorder="true" applyAlignment="false" applyProtection="true">
      <alignment horizontal="general" vertical="top" textRotation="0" wrapText="false" indent="0" shrinkToFit="false"/>
      <protection locked="true" hidden="false"/>
    </xf>
    <xf numFmtId="170" fontId="40" fillId="0" borderId="0" xfId="20" applyFont="true" applyBorder="true" applyAlignment="true" applyProtection="true">
      <alignment horizontal="general" vertical="top" textRotation="0" wrapText="false" indent="0" shrinkToFit="false"/>
      <protection locked="true" hidden="false"/>
    </xf>
    <xf numFmtId="170" fontId="35" fillId="0" borderId="0" xfId="26" applyFont="true" applyBorder="true" applyAlignment="false" applyProtection="true">
      <alignment horizontal="general" vertical="top" textRotation="0" wrapText="false" indent="0" shrinkToFit="false"/>
      <protection locked="true" hidden="false"/>
    </xf>
    <xf numFmtId="170" fontId="43" fillId="8" borderId="0" xfId="26" applyFont="true" applyBorder="true" applyAlignment="false" applyProtection="true">
      <alignment horizontal="general" vertical="top" textRotation="0" wrapText="false" indent="0" shrinkToFit="false"/>
      <protection locked="true" hidden="false"/>
    </xf>
    <xf numFmtId="170" fontId="31" fillId="0" borderId="0" xfId="48" applyFont="true" applyBorder="true" applyAlignment="false" applyProtection="true">
      <alignment horizontal="general" vertical="top" textRotation="0" wrapText="false" indent="0" shrinkToFit="false"/>
      <protection locked="true" hidden="false"/>
    </xf>
    <xf numFmtId="170" fontId="32" fillId="0" borderId="0" xfId="48" applyFont="true" applyBorder="true" applyAlignment="false" applyProtection="true">
      <alignment horizontal="general" vertical="top" textRotation="0" wrapText="false" indent="0" shrinkToFit="false"/>
      <protection locked="true" hidden="false"/>
    </xf>
    <xf numFmtId="170" fontId="33" fillId="0" borderId="0" xfId="48" applyFont="true" applyBorder="true" applyAlignment="false" applyProtection="true">
      <alignment horizontal="general" vertical="top" textRotation="0" wrapText="false" indent="0" shrinkToFit="false"/>
      <protection locked="true" hidden="false"/>
    </xf>
    <xf numFmtId="170" fontId="33" fillId="8" borderId="0" xfId="48" applyFont="true" applyBorder="true" applyAlignment="false" applyProtection="true">
      <alignment horizontal="general" vertical="top" textRotation="0" wrapText="false" indent="0" shrinkToFit="false"/>
      <protection locked="true" hidden="false"/>
    </xf>
    <xf numFmtId="170" fontId="33" fillId="5" borderId="0" xfId="48" applyFont="true" applyBorder="true" applyAlignment="false" applyProtection="true">
      <alignment horizontal="general" vertical="top" textRotation="0" wrapText="false" indent="0" shrinkToFit="false"/>
      <protection locked="true" hidden="false"/>
    </xf>
    <xf numFmtId="175" fontId="33" fillId="8" borderId="0" xfId="51" applyFont="true" applyBorder="true" applyAlignment="false" applyProtection="true">
      <alignment horizontal="general" vertical="top" textRotation="0" wrapText="false" indent="0" shrinkToFit="false"/>
      <protection locked="true" hidden="false"/>
    </xf>
    <xf numFmtId="166" fontId="31" fillId="0" borderId="0" xfId="22" applyFont="true" applyBorder="true" applyAlignment="false" applyProtection="true">
      <alignment horizontal="general" vertical="top" textRotation="0" wrapText="false" indent="0" shrinkToFit="false"/>
      <protection locked="true" hidden="false"/>
    </xf>
    <xf numFmtId="166" fontId="32" fillId="0" borderId="0" xfId="22" applyFont="true" applyBorder="true" applyAlignment="false" applyProtection="true">
      <alignment horizontal="general" vertical="top" textRotation="0" wrapText="false" indent="0" shrinkToFit="false"/>
      <protection locked="true" hidden="false"/>
    </xf>
    <xf numFmtId="166" fontId="33" fillId="0" borderId="0" xfId="22" applyFont="true" applyBorder="true" applyAlignment="true" applyProtection="true">
      <alignment horizontal="right" vertical="top" textRotation="0" wrapText="false" indent="0" shrinkToFit="false"/>
      <protection locked="true" hidden="false"/>
    </xf>
    <xf numFmtId="166" fontId="33" fillId="0" borderId="0" xfId="22" applyFont="true" applyBorder="true" applyAlignment="false" applyProtection="true">
      <alignment horizontal="general" vertical="top" textRotation="0" wrapText="false" indent="0" shrinkToFit="false"/>
      <protection locked="true" hidden="false"/>
    </xf>
    <xf numFmtId="166" fontId="33" fillId="5" borderId="0" xfId="22" applyFont="true" applyBorder="true" applyAlignment="false" applyProtection="true">
      <alignment horizontal="general" vertical="top" textRotation="0" wrapText="false" indent="0" shrinkToFit="false"/>
      <protection locked="true" hidden="false"/>
    </xf>
    <xf numFmtId="164" fontId="40" fillId="0" borderId="0" xfId="20" applyFont="true" applyBorder="true" applyAlignment="true" applyProtection="true">
      <alignment horizontal="general" vertical="bottom" textRotation="0" wrapText="false" indent="0" shrinkToFit="false"/>
      <protection locked="true" hidden="false"/>
    </xf>
    <xf numFmtId="182" fontId="31" fillId="0" borderId="0" xfId="19" applyFont="true" applyBorder="true" applyAlignment="false" applyProtection="true">
      <alignment horizontal="general" vertical="top" textRotation="0" wrapText="false" indent="0" shrinkToFit="false"/>
      <protection locked="true" hidden="false"/>
    </xf>
    <xf numFmtId="182" fontId="32" fillId="0" borderId="0" xfId="19" applyFont="true" applyBorder="true" applyAlignment="false" applyProtection="true">
      <alignment horizontal="general" vertical="top" textRotation="0" wrapText="false" indent="0" shrinkToFit="false"/>
      <protection locked="true" hidden="false"/>
    </xf>
    <xf numFmtId="182" fontId="42" fillId="0" borderId="0" xfId="19" applyFont="true" applyBorder="true" applyAlignment="false" applyProtection="true">
      <alignment horizontal="general" vertical="top" textRotation="0" wrapText="false" indent="0" shrinkToFit="false"/>
      <protection locked="true" hidden="false"/>
    </xf>
    <xf numFmtId="182" fontId="33" fillId="5" borderId="0" xfId="19" applyFont="true" applyBorder="true" applyAlignment="false" applyProtection="true">
      <alignment horizontal="general" vertical="top" textRotation="0" wrapText="false" indent="0" shrinkToFit="false"/>
      <protection locked="true" hidden="false"/>
    </xf>
    <xf numFmtId="183" fontId="35" fillId="0" borderId="0" xfId="19" applyFont="true" applyBorder="true" applyAlignment="false" applyProtection="true">
      <alignment horizontal="general" vertical="top" textRotation="0" wrapText="false" indent="0" shrinkToFit="false"/>
      <protection locked="true" hidden="false"/>
    </xf>
    <xf numFmtId="173" fontId="33" fillId="0" borderId="0" xfId="32" applyFont="true" applyBorder="false" applyAlignment="false" applyProtection="false">
      <alignment horizontal="general" vertical="bottom" textRotation="0" wrapText="false" indent="0" shrinkToFit="false"/>
      <protection locked="true" hidden="false"/>
    </xf>
    <xf numFmtId="166" fontId="37" fillId="0" borderId="0" xfId="22" applyFont="true" applyBorder="true" applyAlignment="false" applyProtection="true">
      <alignment horizontal="general" vertical="top" textRotation="0" wrapText="false" indent="0" shrinkToFit="false"/>
      <protection locked="true" hidden="false"/>
    </xf>
    <xf numFmtId="166" fontId="39" fillId="0" borderId="0" xfId="22" applyFont="true" applyBorder="true" applyAlignment="false" applyProtection="true">
      <alignment horizontal="general" vertical="top" textRotation="0" wrapText="false" indent="0" shrinkToFit="false"/>
      <protection locked="true" hidden="false"/>
    </xf>
    <xf numFmtId="166" fontId="41" fillId="0" borderId="0" xfId="22" applyFont="true" applyBorder="true" applyAlignment="false" applyProtection="true">
      <alignment horizontal="general" vertical="top" textRotation="0" wrapText="false" indent="0" shrinkToFit="false"/>
      <protection locked="true" hidden="false"/>
    </xf>
    <xf numFmtId="166" fontId="38" fillId="0" borderId="0" xfId="22" applyFont="true" applyBorder="true" applyAlignment="true" applyProtection="true">
      <alignment horizontal="right" vertical="top" textRotation="0" wrapText="false" indent="0" shrinkToFit="false"/>
      <protection locked="true" hidden="false"/>
    </xf>
    <xf numFmtId="164" fontId="38" fillId="0" borderId="0" xfId="0" applyFont="true" applyBorder="true" applyAlignment="false" applyProtection="true">
      <alignment horizontal="general" vertical="top" textRotation="0" wrapText="false" indent="0" shrinkToFit="false"/>
      <protection locked="true" hidden="false"/>
    </xf>
    <xf numFmtId="166" fontId="38" fillId="0" borderId="0" xfId="22" applyFont="true" applyBorder="true" applyAlignment="false" applyProtection="true">
      <alignment horizontal="general" vertical="top" textRotation="0" wrapText="false" indent="0" shrinkToFit="false"/>
      <protection locked="true" hidden="false"/>
    </xf>
    <xf numFmtId="166" fontId="33" fillId="9" borderId="0" xfId="22" applyFont="true" applyBorder="true" applyAlignment="false" applyProtection="true">
      <alignment horizontal="general" vertical="top" textRotation="0" wrapText="false" indent="0" shrinkToFit="false"/>
      <protection locked="true" hidden="false"/>
    </xf>
    <xf numFmtId="164" fontId="33" fillId="9" borderId="0" xfId="0" applyFont="true" applyBorder="true" applyAlignment="true" applyProtection="true">
      <alignment horizontal="general" vertical="top" textRotation="0" wrapText="false" indent="0" shrinkToFit="false"/>
      <protection locked="true" hidden="false"/>
    </xf>
    <xf numFmtId="169" fontId="31" fillId="0" borderId="0" xfId="0" applyFont="true" applyBorder="true" applyAlignment="true" applyProtection="true">
      <alignment horizontal="general" vertical="top" textRotation="0" wrapText="false" indent="0" shrinkToFit="false"/>
      <protection locked="true" hidden="false"/>
    </xf>
    <xf numFmtId="171" fontId="44" fillId="4" borderId="0" xfId="0" applyFont="true" applyBorder="true" applyAlignment="true" applyProtection="true">
      <alignment horizontal="general" vertical="bottom" textRotation="0" wrapText="false" indent="0" shrinkToFit="false"/>
      <protection locked="true" hidden="false"/>
    </xf>
    <xf numFmtId="170" fontId="43" fillId="9" borderId="0" xfId="26" applyFont="true" applyBorder="true" applyAlignment="false" applyProtection="true">
      <alignment horizontal="general" vertical="top" textRotation="0" wrapText="false" indent="0" shrinkToFit="false"/>
      <protection locked="true" hidden="false"/>
    </xf>
    <xf numFmtId="182" fontId="43" fillId="0" borderId="0" xfId="26" applyFont="true" applyBorder="true" applyAlignment="false" applyProtection="true">
      <alignment horizontal="general" vertical="top" textRotation="0" wrapText="false" indent="0" shrinkToFit="false"/>
      <protection locked="true" hidden="false"/>
    </xf>
    <xf numFmtId="164" fontId="43" fillId="9" borderId="0" xfId="0" applyFont="true" applyBorder="true" applyAlignment="false" applyProtection="true">
      <alignment horizontal="general" vertical="top" textRotation="0" wrapText="false" indent="0" shrinkToFit="false"/>
      <protection locked="true" hidden="false"/>
    </xf>
    <xf numFmtId="164" fontId="43" fillId="9" borderId="0" xfId="0" applyFont="true" applyBorder="true" applyAlignment="false" applyProtection="true">
      <alignment horizontal="general" vertical="top" textRotation="0" wrapText="false" indent="0" shrinkToFit="false"/>
      <protection locked="true" hidden="false"/>
    </xf>
    <xf numFmtId="171" fontId="45" fillId="0" borderId="0" xfId="0" applyFont="true" applyBorder="true" applyAlignment="true" applyProtection="true">
      <alignment horizontal="general" vertical="bottom" textRotation="0" wrapText="false" indent="0" shrinkToFit="false"/>
      <protection locked="true" hidden="false"/>
    </xf>
    <xf numFmtId="171" fontId="46" fillId="0" borderId="0" xfId="0" applyFont="true" applyBorder="true" applyAlignment="true" applyProtection="true">
      <alignment horizontal="general" vertical="bottom" textRotation="0" wrapText="false" indent="0" shrinkToFit="false"/>
      <protection locked="true" hidden="false"/>
    </xf>
    <xf numFmtId="171" fontId="47" fillId="0" borderId="0" xfId="0" applyFont="true" applyBorder="true" applyAlignment="true" applyProtection="true">
      <alignment horizontal="general" vertical="bottom" textRotation="0" wrapText="false" indent="0" shrinkToFit="false"/>
      <protection locked="true" hidden="false"/>
    </xf>
    <xf numFmtId="171" fontId="45" fillId="0" borderId="0" xfId="0" applyFont="true" applyBorder="true" applyAlignment="true" applyProtection="true">
      <alignment horizontal="center" vertical="bottom" textRotation="0" wrapText="false" indent="0" shrinkToFit="false"/>
      <protection locked="true" hidden="false"/>
    </xf>
    <xf numFmtId="164" fontId="47" fillId="0" borderId="0" xfId="0" applyFont="true" applyBorder="true" applyAlignment="true" applyProtection="true">
      <alignment horizontal="general" vertical="top" textRotation="0" wrapText="false" indent="0" shrinkToFit="false"/>
      <protection locked="true" hidden="false"/>
    </xf>
    <xf numFmtId="170" fontId="47" fillId="0" borderId="0" xfId="26" applyFont="true" applyBorder="true" applyAlignment="false" applyProtection="true">
      <alignment horizontal="general" vertical="top" textRotation="0" wrapText="false" indent="0" shrinkToFit="false"/>
      <protection locked="true" hidden="false"/>
    </xf>
    <xf numFmtId="181" fontId="43" fillId="9" borderId="0" xfId="0" applyFont="true" applyBorder="true" applyAlignment="false" applyProtection="true">
      <alignment horizontal="general" vertical="top" textRotation="0" wrapText="false" indent="0" shrinkToFit="false"/>
      <protection locked="true" hidden="false"/>
    </xf>
    <xf numFmtId="171" fontId="48" fillId="0" borderId="0" xfId="0" applyFont="true" applyBorder="true" applyAlignment="true" applyProtection="true">
      <alignment horizontal="general" vertical="bottom" textRotation="0" wrapText="false" indent="0" shrinkToFit="false"/>
      <protection locked="true" hidden="false"/>
    </xf>
    <xf numFmtId="171" fontId="37" fillId="0" borderId="0" xfId="0" applyFont="true" applyBorder="true" applyAlignment="true" applyProtection="true">
      <alignment horizontal="general" vertical="bottom" textRotation="0" wrapText="false" indent="0" shrinkToFit="false"/>
      <protection locked="true" hidden="false"/>
    </xf>
    <xf numFmtId="171" fontId="44" fillId="0" borderId="0" xfId="0" applyFont="true" applyBorder="true" applyAlignment="true" applyProtection="true">
      <alignment horizontal="general" vertical="bottom" textRotation="0" wrapText="false" indent="0" shrinkToFit="false"/>
      <protection locked="true" hidden="false"/>
    </xf>
    <xf numFmtId="170" fontId="33" fillId="9" borderId="0" xfId="48" applyFont="true" applyBorder="true" applyAlignment="false" applyProtection="true">
      <alignment horizontal="general" vertical="top" textRotation="0" wrapText="false" indent="0" shrinkToFit="false"/>
      <protection locked="true" hidden="false"/>
    </xf>
    <xf numFmtId="170" fontId="49" fillId="9" borderId="0" xfId="48" applyFont="true" applyBorder="true" applyAlignment="false" applyProtection="true">
      <alignment horizontal="general" vertical="top" textRotation="0" wrapText="false" indent="0" shrinkToFit="false"/>
      <protection locked="true" hidden="false"/>
    </xf>
    <xf numFmtId="164" fontId="33" fillId="4" borderId="0" xfId="0" applyFont="true" applyBorder="true" applyAlignment="true" applyProtection="true">
      <alignment horizontal="general" vertical="top" textRotation="0" wrapText="false" indent="0" shrinkToFit="false"/>
      <protection locked="true" hidden="false"/>
    </xf>
    <xf numFmtId="165" fontId="6" fillId="0" borderId="0" xfId="0" applyFont="true" applyBorder="true" applyAlignment="true" applyProtection="true">
      <alignment horizontal="general" vertical="top" textRotation="0" wrapText="false" indent="0" shrinkToFit="false"/>
      <protection locked="true" hidden="false"/>
    </xf>
    <xf numFmtId="164" fontId="33" fillId="3" borderId="0" xfId="0" applyFont="true" applyBorder="true" applyAlignment="true" applyProtection="true">
      <alignment horizontal="general" vertical="top" textRotation="0" wrapText="false" indent="0" shrinkToFit="false"/>
      <protection locked="true" hidden="false"/>
    </xf>
    <xf numFmtId="165" fontId="33" fillId="0" borderId="0" xfId="0" applyFont="true" applyBorder="true" applyAlignment="true" applyProtection="true">
      <alignment horizontal="general" vertical="top" textRotation="0" wrapText="false" indent="0" shrinkToFit="false"/>
      <protection locked="true" hidden="false"/>
    </xf>
    <xf numFmtId="169" fontId="43" fillId="0" borderId="0" xfId="0" applyFont="true" applyBorder="true" applyAlignment="true" applyProtection="true">
      <alignment horizontal="general" vertical="top" textRotation="0" wrapText="false" indent="0" shrinkToFit="false"/>
      <protection locked="true" hidden="false"/>
    </xf>
    <xf numFmtId="164" fontId="43" fillId="0" borderId="0" xfId="0" applyFont="true" applyBorder="true" applyAlignment="true" applyProtection="true">
      <alignment horizontal="general" vertical="top" textRotation="0" wrapText="false" indent="0" shrinkToFit="false"/>
      <protection locked="true" hidden="false"/>
    </xf>
    <xf numFmtId="169" fontId="32" fillId="0" borderId="0" xfId="0" applyFont="true" applyBorder="true" applyAlignment="true" applyProtection="true">
      <alignment horizontal="general" vertical="top" textRotation="0" wrapText="false" indent="0" shrinkToFit="false"/>
      <protection locked="true" hidden="false"/>
    </xf>
    <xf numFmtId="169" fontId="33" fillId="0" borderId="0" xfId="0" applyFont="true" applyBorder="true" applyAlignment="true" applyProtection="true">
      <alignment horizontal="general" vertical="top" textRotation="0" wrapText="false" indent="0" shrinkToFit="false"/>
      <protection locked="true" hidden="false"/>
    </xf>
    <xf numFmtId="169" fontId="33" fillId="5" borderId="0" xfId="0" applyFont="true" applyBorder="true" applyAlignment="true" applyProtection="true">
      <alignment horizontal="general" vertical="top" textRotation="0" wrapText="false" indent="0" shrinkToFit="false"/>
      <protection locked="true" hidden="false"/>
    </xf>
    <xf numFmtId="175" fontId="43" fillId="0" borderId="0" xfId="52" applyFont="true" applyBorder="true" applyAlignment="false" applyProtection="true">
      <alignment horizontal="general" vertical="top" textRotation="0" wrapText="false" indent="0" shrinkToFit="false"/>
      <protection locked="true" hidden="false"/>
    </xf>
    <xf numFmtId="169" fontId="33" fillId="0" borderId="0" xfId="0" applyFont="true" applyBorder="true" applyAlignment="true" applyProtection="true">
      <alignment horizontal="general" vertical="bottom" textRotation="0" wrapText="false" indent="0" shrinkToFit="false"/>
      <protection locked="true" hidden="false"/>
    </xf>
    <xf numFmtId="175" fontId="43" fillId="0" borderId="0" xfId="52" applyFont="true" applyBorder="true" applyAlignment="false" applyProtection="true">
      <alignment horizontal="general" vertical="top" textRotation="0" wrapText="false" indent="0" shrinkToFit="false"/>
      <protection locked="true" hidden="false"/>
    </xf>
    <xf numFmtId="164" fontId="43" fillId="0" borderId="0" xfId="52" applyFont="true" applyBorder="true" applyAlignment="false" applyProtection="true">
      <alignment horizontal="general" vertical="top" textRotation="0" wrapText="false" indent="0" shrinkToFit="false"/>
      <protection locked="true" hidden="false"/>
    </xf>
    <xf numFmtId="179" fontId="33" fillId="0" borderId="0" xfId="0" applyFont="true" applyBorder="true" applyAlignment="true" applyProtection="true">
      <alignment horizontal="general" vertical="top" textRotation="0" wrapText="false" indent="0" shrinkToFit="false"/>
      <protection locked="true" hidden="false"/>
    </xf>
    <xf numFmtId="175" fontId="35" fillId="0" borderId="0" xfId="0" applyFont="true" applyBorder="true" applyAlignment="true" applyProtection="true">
      <alignment horizontal="general" vertical="top" textRotation="0" wrapText="false" indent="0" shrinkToFit="false"/>
      <protection locked="true" hidden="false"/>
    </xf>
    <xf numFmtId="164" fontId="45" fillId="0" borderId="0" xfId="0" applyFont="true" applyBorder="true" applyAlignment="true" applyProtection="true">
      <alignment horizontal="general" vertical="top" textRotation="0" wrapText="false" indent="0" shrinkToFit="false"/>
      <protection locked="true" hidden="false"/>
    </xf>
    <xf numFmtId="164" fontId="46" fillId="0" borderId="0" xfId="0" applyFont="true" applyBorder="true" applyAlignment="true" applyProtection="true">
      <alignment horizontal="general" vertical="top" textRotation="0" wrapText="false" indent="0" shrinkToFit="false"/>
      <protection locked="true" hidden="false"/>
    </xf>
    <xf numFmtId="164" fontId="47" fillId="0" borderId="0" xfId="0" applyFont="true" applyBorder="true" applyAlignment="false" applyProtection="true">
      <alignment horizontal="general" vertical="top" textRotation="0" wrapText="false" indent="0" shrinkToFit="false"/>
      <protection locked="true" hidden="false"/>
    </xf>
    <xf numFmtId="164" fontId="33" fillId="0" borderId="0" xfId="0" applyFont="true" applyBorder="true" applyAlignment="true" applyProtection="true">
      <alignment horizontal="general" vertical="bottom" textRotation="0" wrapText="false" indent="0" shrinkToFit="false"/>
      <protection locked="true" hidden="false"/>
    </xf>
    <xf numFmtId="175" fontId="35" fillId="0" borderId="0" xfId="0" applyFont="true" applyBorder="true" applyAlignment="true" applyProtection="true">
      <alignment horizontal="general" vertical="bottom" textRotation="0" wrapText="false" indent="0" shrinkToFit="false"/>
      <protection locked="true" hidden="false"/>
    </xf>
    <xf numFmtId="175" fontId="45" fillId="0" borderId="0" xfId="52" applyFont="true" applyBorder="true" applyAlignment="false" applyProtection="true">
      <alignment horizontal="general" vertical="top" textRotation="0" wrapText="false" indent="0" shrinkToFit="false"/>
      <protection locked="true" hidden="false"/>
    </xf>
    <xf numFmtId="175" fontId="46" fillId="0" borderId="0" xfId="52" applyFont="true" applyBorder="true" applyAlignment="false" applyProtection="true">
      <alignment horizontal="general" vertical="top" textRotation="0" wrapText="false" indent="0" shrinkToFit="false"/>
      <protection locked="true" hidden="false"/>
    </xf>
    <xf numFmtId="175" fontId="47" fillId="0" borderId="0" xfId="52" applyFont="true" applyBorder="true" applyAlignment="false" applyProtection="true">
      <alignment horizontal="general" vertical="top" textRotation="0" wrapText="false" indent="0" shrinkToFit="false"/>
      <protection locked="true" hidden="false"/>
    </xf>
    <xf numFmtId="164" fontId="35" fillId="0" borderId="0" xfId="0" applyFont="true" applyBorder="true" applyAlignment="true" applyProtection="true">
      <alignment horizontal="general" vertical="bottom" textRotation="0" wrapText="false" indent="0" shrinkToFit="false"/>
      <protection locked="true" hidden="false"/>
    </xf>
    <xf numFmtId="164" fontId="45" fillId="0" borderId="0" xfId="0" applyFont="true" applyBorder="true" applyAlignment="false" applyProtection="true">
      <alignment horizontal="general" vertical="top" textRotation="0" wrapText="false" indent="0" shrinkToFit="false"/>
      <protection locked="true" hidden="false"/>
    </xf>
    <xf numFmtId="164" fontId="46" fillId="0" borderId="0" xfId="0" applyFont="true" applyBorder="true" applyAlignment="false" applyProtection="true">
      <alignment horizontal="general" vertical="top" textRotation="0" wrapText="false" indent="0" shrinkToFit="false"/>
      <protection locked="true" hidden="false"/>
    </xf>
    <xf numFmtId="164" fontId="47" fillId="0" borderId="0" xfId="0" applyFont="true" applyBorder="true" applyAlignment="true" applyProtection="true">
      <alignment horizontal="general" vertical="bottom" textRotation="0" wrapText="false" indent="0" shrinkToFit="false"/>
      <protection locked="true" hidden="false"/>
    </xf>
    <xf numFmtId="175" fontId="43" fillId="0" borderId="0" xfId="0" applyFont="true" applyBorder="true" applyAlignment="true" applyProtection="true">
      <alignment horizontal="general" vertical="top" textRotation="0" wrapText="false" indent="0" shrinkToFit="false"/>
      <protection locked="true" hidden="false"/>
    </xf>
    <xf numFmtId="164" fontId="35" fillId="0" borderId="0" xfId="52" applyFont="true" applyBorder="true" applyAlignment="false" applyProtection="true">
      <alignment horizontal="general" vertical="top" textRotation="0" wrapText="false" indent="0" shrinkToFit="false"/>
      <protection locked="true" hidden="false"/>
    </xf>
    <xf numFmtId="175" fontId="43" fillId="0" borderId="0" xfId="0" applyFont="true" applyBorder="true" applyAlignment="true" applyProtection="true">
      <alignment horizontal="general" vertical="bottom" textRotation="0" wrapText="false" indent="0" shrinkToFit="false"/>
      <protection locked="true" hidden="false"/>
    </xf>
    <xf numFmtId="182" fontId="43" fillId="0" borderId="0" xfId="19" applyFont="true" applyBorder="true" applyAlignment="false" applyProtection="true">
      <alignment horizontal="general" vertical="top" textRotation="0" wrapText="false" indent="0" shrinkToFit="false"/>
      <protection locked="true" hidden="false"/>
    </xf>
    <xf numFmtId="170" fontId="45" fillId="0" borderId="0" xfId="26" applyFont="true" applyBorder="true" applyAlignment="false" applyProtection="true">
      <alignment horizontal="general" vertical="top" textRotation="0" wrapText="false" indent="0" shrinkToFit="false"/>
      <protection locked="true" hidden="false"/>
    </xf>
    <xf numFmtId="170" fontId="46" fillId="0" borderId="0" xfId="26" applyFont="true" applyBorder="true" applyAlignment="false" applyProtection="true">
      <alignment horizontal="general" vertical="top" textRotation="0" wrapText="false" indent="0" shrinkToFit="false"/>
      <protection locked="true" hidden="false"/>
    </xf>
    <xf numFmtId="164" fontId="43" fillId="0" borderId="0" xfId="0" applyFont="true" applyBorder="true" applyAlignment="false" applyProtection="true">
      <alignment horizontal="general" vertical="top" textRotation="0" wrapText="false" indent="0" shrinkToFit="false"/>
      <protection locked="true" hidden="false"/>
    </xf>
    <xf numFmtId="164" fontId="43" fillId="5" borderId="0" xfId="0" applyFont="true" applyBorder="true" applyAlignment="false" applyProtection="true">
      <alignment horizontal="general" vertical="top" textRotation="0" wrapText="false" indent="0" shrinkToFit="false"/>
      <protection locked="true" hidden="false"/>
    </xf>
    <xf numFmtId="164" fontId="33" fillId="0" borderId="2" xfId="0" applyFont="true" applyBorder="true" applyAlignment="true" applyProtection="true">
      <alignment horizontal="general" vertical="top" textRotation="0" wrapText="false" indent="0" shrinkToFit="false"/>
      <protection locked="true" hidden="false"/>
    </xf>
    <xf numFmtId="182" fontId="43" fillId="0" borderId="0" xfId="19" applyFont="true" applyBorder="true" applyAlignment="false" applyProtection="true">
      <alignment horizontal="general" vertical="top" textRotation="0" wrapText="false" indent="0" shrinkToFit="false"/>
      <protection locked="true" hidden="false"/>
    </xf>
    <xf numFmtId="170" fontId="43" fillId="0" borderId="0" xfId="26" applyFont="true" applyBorder="true" applyAlignment="false" applyProtection="true">
      <alignment horizontal="general" vertical="top" textRotation="0" wrapText="false" indent="0" shrinkToFit="false"/>
      <protection locked="true" hidden="false"/>
    </xf>
    <xf numFmtId="164" fontId="50" fillId="0" borderId="0" xfId="0" applyFont="true" applyBorder="true" applyAlignment="true" applyProtection="true">
      <alignment horizontal="general" vertical="top" textRotation="0" wrapText="false" indent="0" shrinkToFit="false"/>
      <protection locked="true" hidden="false"/>
    </xf>
    <xf numFmtId="164" fontId="51" fillId="0" borderId="0" xfId="0" applyFont="true" applyBorder="true" applyAlignment="true" applyProtection="true">
      <alignment horizontal="general" vertical="top" textRotation="0" wrapText="false" indent="0" shrinkToFit="false"/>
      <protection locked="true" hidden="false"/>
    </xf>
    <xf numFmtId="164" fontId="43" fillId="0" borderId="0" xfId="0" applyFont="true" applyBorder="true" applyAlignment="false" applyProtection="true">
      <alignment horizontal="general" vertical="top" textRotation="0" wrapText="false" indent="0" shrinkToFit="false"/>
      <protection locked="true" hidden="false"/>
    </xf>
    <xf numFmtId="164" fontId="47" fillId="0" borderId="2" xfId="0" applyFont="true" applyBorder="true" applyAlignment="true" applyProtection="true">
      <alignment horizontal="general" vertical="top" textRotation="0" wrapText="false" indent="0" shrinkToFit="false"/>
      <protection locked="true" hidden="false"/>
    </xf>
    <xf numFmtId="164" fontId="47" fillId="0" borderId="2" xfId="0" applyFont="true" applyBorder="true" applyAlignment="false" applyProtection="true">
      <alignment horizontal="general" vertical="top" textRotation="0" wrapText="false" indent="0" shrinkToFit="false"/>
      <protection locked="true" hidden="false"/>
    </xf>
    <xf numFmtId="164" fontId="47" fillId="0" borderId="2" xfId="49" applyFont="true" applyBorder="true" applyAlignment="false" applyProtection="true">
      <alignment horizontal="general" vertical="top" textRotation="0" wrapText="false" indent="0" shrinkToFit="false"/>
      <protection locked="true" hidden="false"/>
    </xf>
    <xf numFmtId="180" fontId="43" fillId="0" borderId="0" xfId="0" applyFont="true" applyBorder="true" applyAlignment="true" applyProtection="true">
      <alignment horizontal="general" vertical="top" textRotation="0" wrapText="false" indent="0" shrinkToFit="false"/>
      <protection locked="true" hidden="false"/>
    </xf>
    <xf numFmtId="164" fontId="43" fillId="0" borderId="0" xfId="26" applyFont="true" applyBorder="true" applyAlignment="false" applyProtection="true">
      <alignment horizontal="general" vertical="top" textRotation="0" wrapText="false" indent="0" shrinkToFit="false"/>
      <protection locked="true" hidden="false"/>
    </xf>
    <xf numFmtId="170" fontId="43" fillId="0" borderId="0" xfId="26" applyFont="true" applyBorder="true" applyAlignment="false" applyProtection="true">
      <alignment horizontal="general" vertical="top" textRotation="0" wrapText="false" indent="0" shrinkToFit="false"/>
      <protection locked="true" hidden="false"/>
    </xf>
    <xf numFmtId="170" fontId="43" fillId="0" borderId="0" xfId="0" applyFont="true" applyBorder="true" applyAlignment="true" applyProtection="true">
      <alignment horizontal="general" vertical="top" textRotation="0" wrapText="false" indent="0" shrinkToFit="false"/>
      <protection locked="true" hidden="false"/>
    </xf>
    <xf numFmtId="170" fontId="43" fillId="0" borderId="0" xfId="0" applyFont="true" applyBorder="true" applyAlignment="false" applyProtection="true">
      <alignment horizontal="general" vertical="top" textRotation="0" wrapText="false" indent="0" shrinkToFit="false"/>
      <protection locked="true" hidden="false"/>
    </xf>
    <xf numFmtId="164" fontId="33" fillId="0" borderId="2" xfId="0" applyFont="true" applyBorder="true" applyAlignment="false" applyProtection="true">
      <alignment horizontal="general" vertical="top" textRotation="0" wrapText="false" indent="0" shrinkToFit="false"/>
      <protection locked="true" hidden="false"/>
    </xf>
    <xf numFmtId="164" fontId="31" fillId="0" borderId="0" xfId="49" applyFont="true" applyBorder="true" applyAlignment="false" applyProtection="true">
      <alignment horizontal="general" vertical="top" textRotation="0" wrapText="false" indent="0" shrinkToFit="false"/>
      <protection locked="true" hidden="false"/>
    </xf>
    <xf numFmtId="164" fontId="32" fillId="0" borderId="0" xfId="49" applyFont="true" applyBorder="true" applyAlignment="false" applyProtection="true">
      <alignment horizontal="general" vertical="top" textRotation="0" wrapText="false" indent="0" shrinkToFit="false"/>
      <protection locked="true" hidden="false"/>
    </xf>
    <xf numFmtId="164" fontId="33" fillId="0" borderId="0" xfId="49" applyFont="true" applyBorder="true" applyAlignment="false" applyProtection="true">
      <alignment horizontal="general" vertical="top" textRotation="0" wrapText="false" indent="0" shrinkToFit="false"/>
      <protection locked="true" hidden="false"/>
    </xf>
    <xf numFmtId="170" fontId="43" fillId="0" borderId="0" xfId="48" applyFont="true" applyBorder="true" applyAlignment="false" applyProtection="true">
      <alignment horizontal="general" vertical="top" textRotation="0" wrapText="false" indent="0" shrinkToFit="false"/>
      <protection locked="true" hidden="false"/>
    </xf>
    <xf numFmtId="164" fontId="43" fillId="0" borderId="0" xfId="49" applyFont="true" applyBorder="true" applyAlignment="false" applyProtection="true">
      <alignment horizontal="general" vertical="top" textRotation="0" wrapText="false" indent="0" shrinkToFit="false"/>
      <protection locked="true" hidden="false"/>
    </xf>
    <xf numFmtId="170" fontId="43" fillId="0" borderId="0" xfId="48" applyFont="true" applyBorder="true" applyAlignment="false" applyProtection="true">
      <alignment horizontal="general" vertical="top" textRotation="0" wrapText="false" indent="0" shrinkToFit="false"/>
      <protection locked="true" hidden="false"/>
    </xf>
    <xf numFmtId="178" fontId="33" fillId="0" borderId="0" xfId="0" applyFont="true" applyBorder="true" applyAlignment="true" applyProtection="true">
      <alignment horizontal="general" vertical="top" textRotation="0" wrapText="false" indent="0" shrinkToFit="false"/>
      <protection locked="true" hidden="false"/>
    </xf>
    <xf numFmtId="177" fontId="33" fillId="0" borderId="0" xfId="0" applyFont="true" applyBorder="true" applyAlignment="true" applyProtection="true">
      <alignment horizontal="general" vertical="top" textRotation="0" wrapText="false" indent="0" shrinkToFit="false"/>
      <protection locked="true" hidden="false"/>
    </xf>
    <xf numFmtId="177" fontId="47" fillId="0" borderId="2" xfId="0" applyFont="true" applyBorder="true" applyAlignment="true" applyProtection="true">
      <alignment horizontal="general" vertical="top" textRotation="0" wrapText="false" indent="0" shrinkToFit="false"/>
      <protection locked="true" hidden="false"/>
    </xf>
    <xf numFmtId="164" fontId="43" fillId="0" borderId="0" xfId="19" applyFont="true" applyBorder="true" applyAlignment="false" applyProtection="true">
      <alignment horizontal="general" vertical="top" textRotation="0" wrapText="false" indent="0" shrinkToFit="false"/>
      <protection locked="true" hidden="false"/>
    </xf>
    <xf numFmtId="164" fontId="43" fillId="0" borderId="3" xfId="0" applyFont="true" applyBorder="true" applyAlignment="false" applyProtection="true">
      <alignment horizontal="general" vertical="top" textRotation="0" wrapText="false" indent="0" shrinkToFit="false"/>
      <protection locked="true" hidden="false"/>
    </xf>
    <xf numFmtId="178" fontId="33" fillId="0" borderId="0" xfId="26" applyFont="true" applyBorder="true" applyAlignment="false" applyProtection="true">
      <alignment horizontal="general" vertical="top" textRotation="0" wrapText="false" indent="0" shrinkToFit="false"/>
      <protection locked="true" hidden="false"/>
    </xf>
    <xf numFmtId="164" fontId="33" fillId="0" borderId="0" xfId="0" applyFont="true" applyBorder="true" applyAlignment="true" applyProtection="true">
      <alignment horizontal="center" vertical="center" textRotation="0" wrapText="false" indent="0" shrinkToFit="false"/>
      <protection locked="true" hidden="false"/>
    </xf>
    <xf numFmtId="164" fontId="36" fillId="0" borderId="0" xfId="0" applyFont="true" applyBorder="true" applyAlignment="false" applyProtection="true">
      <alignment horizontal="general" vertical="top" textRotation="0" wrapText="false" indent="0" shrinkToFit="false"/>
      <protection locked="true" hidden="false"/>
    </xf>
    <xf numFmtId="171" fontId="37" fillId="5" borderId="0" xfId="0" applyFont="true" applyBorder="true" applyAlignment="true" applyProtection="true">
      <alignment horizontal="general" vertical="bottom" textRotation="0" wrapText="false" indent="0" shrinkToFit="false"/>
      <protection locked="true" hidden="false"/>
    </xf>
    <xf numFmtId="175" fontId="35" fillId="6" borderId="0" xfId="52" applyFont="true" applyBorder="true" applyAlignment="false" applyProtection="true">
      <alignment horizontal="general" vertical="top" textRotation="0" wrapText="false" indent="0" shrinkToFit="false"/>
      <protection locked="true" hidden="false"/>
    </xf>
    <xf numFmtId="171" fontId="33" fillId="0" borderId="0" xfId="32" applyFont="true" applyBorder="false" applyAlignment="true" applyProtection="false">
      <alignment horizontal="general" vertical="top" textRotation="0" wrapText="false" indent="0" shrinkToFit="false"/>
      <protection locked="true" hidden="false"/>
    </xf>
    <xf numFmtId="164" fontId="36" fillId="5" borderId="0" xfId="0" applyFont="true" applyBorder="true" applyAlignment="false" applyProtection="true">
      <alignment horizontal="general" vertical="top" textRotation="0" wrapText="false" indent="0" shrinkToFit="false"/>
      <protection locked="true" hidden="false"/>
    </xf>
    <xf numFmtId="175" fontId="39" fillId="5" borderId="0" xfId="52" applyFont="true" applyBorder="true" applyAlignment="false" applyProtection="true">
      <alignment horizontal="general" vertical="top" textRotation="0" wrapText="false" indent="0" shrinkToFit="false"/>
      <protection locked="true" hidden="false"/>
    </xf>
    <xf numFmtId="175" fontId="35" fillId="5" borderId="0" xfId="52" applyFont="true" applyBorder="true" applyAlignment="false" applyProtection="true">
      <alignment horizontal="general" vertical="top" textRotation="0" wrapText="false" indent="0" shrinkToFit="false"/>
      <protection locked="true" hidden="false"/>
    </xf>
    <xf numFmtId="171" fontId="35" fillId="0" borderId="0" xfId="32" applyFont="true" applyBorder="false" applyAlignment="true" applyProtection="false">
      <alignment horizontal="general" vertical="top" textRotation="0" wrapText="false" indent="0" shrinkToFit="false"/>
      <protection locked="true" hidden="false"/>
    </xf>
    <xf numFmtId="175" fontId="43" fillId="6" borderId="0" xfId="52" applyFont="true" applyBorder="true" applyAlignment="false" applyProtection="true">
      <alignment horizontal="general" vertical="top" textRotation="0" wrapText="false" indent="0" shrinkToFit="false"/>
      <protection locked="true" hidden="false"/>
    </xf>
    <xf numFmtId="164" fontId="31" fillId="5" borderId="0" xfId="0" applyFont="true" applyBorder="true" applyAlignment="false" applyProtection="true">
      <alignment horizontal="general" vertical="top" textRotation="0" wrapText="false" indent="0" shrinkToFit="false"/>
      <protection locked="true" hidden="false"/>
    </xf>
    <xf numFmtId="175" fontId="43" fillId="5" borderId="0" xfId="52" applyFont="true" applyBorder="true" applyAlignment="false" applyProtection="true">
      <alignment horizontal="general" vertical="top" textRotation="0" wrapText="false" indent="0" shrinkToFit="false"/>
      <protection locked="true" hidden="false"/>
    </xf>
    <xf numFmtId="164" fontId="39" fillId="5" borderId="0" xfId="0" applyFont="true" applyBorder="true" applyAlignment="false" applyProtection="true">
      <alignment horizontal="general" vertical="top" textRotation="0" wrapText="false" indent="0" shrinkToFit="false"/>
      <protection locked="true" hidden="false"/>
    </xf>
    <xf numFmtId="171" fontId="4" fillId="0" borderId="0" xfId="29" applyFont="false" applyBorder="false" applyAlignment="false" applyProtection="false">
      <alignment horizontal="general" vertical="bottom" textRotation="0" wrapText="false" indent="0" shrinkToFit="false"/>
      <protection locked="true" hidden="false"/>
    </xf>
    <xf numFmtId="171" fontId="52" fillId="0" borderId="0" xfId="33" applyFont="true" applyBorder="false" applyAlignment="true" applyProtection="false">
      <alignment horizontal="left" vertical="bottom" textRotation="0" wrapText="true" indent="0" shrinkToFit="false"/>
      <protection locked="true" hidden="false"/>
    </xf>
    <xf numFmtId="171" fontId="53" fillId="0" borderId="0" xfId="33" applyFont="true" applyBorder="false" applyAlignment="true" applyProtection="false">
      <alignment horizontal="left" vertical="bottom" textRotation="0" wrapText="false" indent="0" shrinkToFit="false"/>
      <protection locked="true" hidden="false"/>
    </xf>
    <xf numFmtId="171" fontId="6" fillId="0" borderId="0" xfId="33" applyFont="false" applyBorder="false" applyAlignment="true" applyProtection="false">
      <alignment horizontal="left" vertical="bottom" textRotation="0" wrapText="false" indent="0" shrinkToFit="false"/>
      <protection locked="true" hidden="false"/>
    </xf>
    <xf numFmtId="171" fontId="54" fillId="0" borderId="0" xfId="29" applyFont="true" applyBorder="false" applyAlignment="false" applyProtection="false">
      <alignment horizontal="general" vertical="bottom" textRotation="0" wrapText="false" indent="0" shrinkToFit="false"/>
      <protection locked="true" hidden="false"/>
    </xf>
    <xf numFmtId="171" fontId="6" fillId="0" borderId="0" xfId="33" applyFont="false" applyBorder="false" applyAlignment="false" applyProtection="false">
      <alignment horizontal="general" vertical="bottom" textRotation="0" wrapText="false" indent="0" shrinkToFit="false"/>
      <protection locked="true" hidden="false"/>
    </xf>
    <xf numFmtId="171" fontId="52" fillId="0" borderId="0" xfId="33" applyFont="true" applyBorder="false" applyAlignment="true" applyProtection="false">
      <alignment horizontal="general" vertical="bottom" textRotation="0" wrapText="true" indent="0" shrinkToFit="false"/>
      <protection locked="true" hidden="false"/>
    </xf>
    <xf numFmtId="171" fontId="4" fillId="0" borderId="0" xfId="29" applyFont="false" applyBorder="false" applyAlignment="true" applyProtection="false">
      <alignment horizontal="general" vertical="bottom" textRotation="0" wrapText="true" indent="0" shrinkToFit="false"/>
      <protection locked="true" hidden="false"/>
    </xf>
    <xf numFmtId="171" fontId="55" fillId="0" borderId="0" xfId="55" applyFont="false" applyBorder="true" applyAlignment="true" applyProtection="true">
      <alignment horizontal="right" vertical="bottom" textRotation="0" wrapText="true" indent="0" shrinkToFit="false"/>
      <protection locked="true" hidden="false"/>
    </xf>
    <xf numFmtId="171" fontId="6" fillId="0" borderId="0" xfId="33" applyFont="false" applyBorder="false" applyAlignment="true" applyProtection="false">
      <alignment horizontal="center" vertical="bottom" textRotation="0" wrapText="false" indent="0" shrinkToFit="false"/>
      <protection locked="true" hidden="false"/>
    </xf>
    <xf numFmtId="164" fontId="54" fillId="0" borderId="4" xfId="0" applyFont="true" applyBorder="true" applyAlignment="true" applyProtection="true">
      <alignment horizontal="center" vertical="center" textRotation="0" wrapText="true" indent="0" shrinkToFit="false"/>
      <protection locked="true" hidden="false"/>
    </xf>
    <xf numFmtId="171" fontId="54" fillId="0" borderId="0" xfId="29" applyFont="true" applyBorder="false" applyAlignment="true" applyProtection="false">
      <alignment horizontal="general" vertical="center" textRotation="0" wrapText="true" indent="0" shrinkToFit="false"/>
      <protection locked="true" hidden="false"/>
    </xf>
    <xf numFmtId="164" fontId="54" fillId="0" borderId="0" xfId="0" applyFont="true" applyBorder="true" applyAlignment="true" applyProtection="true">
      <alignment horizontal="center" vertical="center" textRotation="0" wrapText="true" indent="0" shrinkToFit="false"/>
      <protection locked="true" hidden="false"/>
    </xf>
    <xf numFmtId="171" fontId="9" fillId="0" borderId="0" xfId="33" applyFont="true" applyBorder="false" applyAlignment="true" applyProtection="false">
      <alignment horizontal="left" vertical="center" textRotation="0" wrapText="false" indent="0" shrinkToFit="false"/>
      <protection locked="true" hidden="false"/>
    </xf>
    <xf numFmtId="171" fontId="35" fillId="0" borderId="0" xfId="33" applyFont="true" applyBorder="false" applyAlignment="true" applyProtection="false">
      <alignment horizontal="left" vertical="center" textRotation="0" wrapText="false" indent="0" shrinkToFit="false"/>
      <protection locked="true" hidden="false"/>
    </xf>
    <xf numFmtId="164" fontId="49" fillId="0" borderId="0" xfId="0" applyFont="true" applyBorder="true" applyAlignment="true" applyProtection="true">
      <alignment horizontal="general" vertical="center" textRotation="0" wrapText="false" indent="0" shrinkToFit="false"/>
      <protection locked="true" hidden="false"/>
    </xf>
    <xf numFmtId="171" fontId="53" fillId="0" borderId="0" xfId="33" applyFont="true" applyBorder="false" applyAlignment="true" applyProtection="false">
      <alignment horizontal="left" vertical="center" textRotation="0" wrapText="false" indent="0" shrinkToFit="false"/>
      <protection locked="true" hidden="false"/>
    </xf>
    <xf numFmtId="171" fontId="6" fillId="0" borderId="0" xfId="33" applyFont="false" applyBorder="false" applyAlignment="true" applyProtection="false">
      <alignment horizontal="left" vertical="center" textRotation="0" wrapText="false" indent="0" shrinkToFit="false"/>
      <protection locked="true" hidden="false"/>
    </xf>
    <xf numFmtId="164" fontId="49" fillId="0" borderId="0" xfId="0" applyFont="true" applyBorder="true" applyAlignment="true" applyProtection="true">
      <alignment horizontal="general" vertical="bottom" textRotation="0" wrapText="false" indent="0" shrinkToFit="false"/>
      <protection locked="true" hidden="false"/>
    </xf>
    <xf numFmtId="171" fontId="6" fillId="0" borderId="0" xfId="33" applyFont="false" applyBorder="false" applyAlignment="true" applyProtection="false">
      <alignment horizontal="center" vertical="center" textRotation="0" wrapText="false" indent="0" shrinkToFit="false"/>
      <protection locked="true" hidden="false"/>
    </xf>
    <xf numFmtId="171" fontId="4" fillId="0" borderId="0" xfId="29" applyFont="false" applyBorder="false" applyAlignment="true" applyProtection="false">
      <alignment horizontal="general" vertical="center" textRotation="0" wrapText="false" indent="0" shrinkToFit="false"/>
      <protection locked="true" hidden="false"/>
    </xf>
    <xf numFmtId="164" fontId="56" fillId="0" borderId="0" xfId="0" applyFont="true" applyBorder="true" applyAlignment="true" applyProtection="true">
      <alignment horizontal="center" vertical="center" textRotation="0" wrapText="false" indent="0" shrinkToFit="false"/>
      <protection locked="true" hidden="false"/>
    </xf>
    <xf numFmtId="171" fontId="35" fillId="0" borderId="0" xfId="33" applyFont="true" applyBorder="false" applyAlignment="true" applyProtection="false">
      <alignment horizontal="general" vertical="center" textRotation="0" wrapText="false" indent="0" shrinkToFit="false"/>
      <protection locked="true" hidden="false"/>
    </xf>
    <xf numFmtId="164" fontId="49" fillId="0" borderId="0" xfId="0" applyFont="true" applyBorder="true" applyAlignment="true" applyProtection="true">
      <alignment horizontal="center" vertical="center" textRotation="0" wrapText="true" indent="0" shrinkToFit="false"/>
      <protection locked="true" hidden="false"/>
    </xf>
    <xf numFmtId="171" fontId="4" fillId="0" borderId="0" xfId="29" applyFont="false" applyBorder="false" applyAlignment="true" applyProtection="false">
      <alignment horizontal="center" vertical="center" textRotation="0" wrapText="true" indent="0" shrinkToFit="false"/>
      <protection locked="true" hidden="false"/>
    </xf>
    <xf numFmtId="187" fontId="35" fillId="0" borderId="0" xfId="33" applyFont="true" applyBorder="false" applyAlignment="true" applyProtection="false">
      <alignment horizontal="left" vertical="center" textRotation="0" wrapText="false" indent="0" shrinkToFit="false"/>
      <protection locked="true" hidden="false"/>
    </xf>
    <xf numFmtId="164" fontId="54" fillId="10" borderId="5" xfId="0" applyFont="true" applyBorder="true" applyAlignment="true" applyProtection="true">
      <alignment horizontal="center" vertical="center" textRotation="0" wrapText="false" indent="0" shrinkToFit="false"/>
      <protection locked="true" hidden="false"/>
    </xf>
    <xf numFmtId="164" fontId="49" fillId="10" borderId="5" xfId="0" applyFont="true" applyBorder="true" applyAlignment="true" applyProtection="true">
      <alignment horizontal="general" vertical="center" textRotation="0" wrapText="false" indent="0" shrinkToFit="false"/>
      <protection locked="true" hidden="false"/>
    </xf>
    <xf numFmtId="164" fontId="49" fillId="10" borderId="5" xfId="0" applyFont="true" applyBorder="true" applyAlignment="true" applyProtection="true">
      <alignment horizontal="center" vertical="center" textRotation="0" wrapText="false" indent="0" shrinkToFit="false"/>
      <protection locked="true" hidden="false"/>
    </xf>
    <xf numFmtId="164" fontId="49" fillId="0" borderId="6" xfId="0" applyFont="true" applyBorder="true" applyAlignment="true" applyProtection="true">
      <alignment horizontal="center" vertical="center" textRotation="0" wrapText="false" indent="0" shrinkToFit="false"/>
      <protection locked="true" hidden="false"/>
    </xf>
    <xf numFmtId="164" fontId="49" fillId="0" borderId="6" xfId="0" applyFont="true" applyBorder="true" applyAlignment="true" applyProtection="true">
      <alignment horizontal="general" vertical="center" textRotation="0" wrapText="false" indent="0" shrinkToFit="false"/>
      <protection locked="true" hidden="false"/>
    </xf>
    <xf numFmtId="188" fontId="49" fillId="0" borderId="5" xfId="0" applyFont="true" applyBorder="true" applyAlignment="true" applyProtection="true">
      <alignment horizontal="general" vertical="center" textRotation="0" wrapText="false" indent="0" shrinkToFit="false"/>
      <protection locked="true" hidden="false"/>
    </xf>
    <xf numFmtId="188" fontId="49" fillId="0" borderId="6" xfId="17" applyFont="true" applyBorder="true" applyAlignment="true" applyProtection="true">
      <alignment horizontal="general" vertical="center" textRotation="0" wrapText="false" indent="0" shrinkToFit="false"/>
      <protection locked="true" hidden="false"/>
    </xf>
    <xf numFmtId="188" fontId="49" fillId="0" borderId="0" xfId="23" applyFont="true" applyBorder="true" applyAlignment="true" applyProtection="true">
      <alignment horizontal="general" vertical="center" textRotation="0" wrapText="false" indent="0" shrinkToFit="false"/>
      <protection locked="true" hidden="false"/>
    </xf>
    <xf numFmtId="164" fontId="9" fillId="0" borderId="6" xfId="0" applyFont="true" applyBorder="true" applyAlignment="true" applyProtection="true">
      <alignment horizontal="general" vertical="center" textRotation="0" wrapText="false" indent="0" shrinkToFit="false"/>
      <protection locked="true" hidden="false"/>
    </xf>
    <xf numFmtId="188" fontId="9" fillId="0" borderId="5" xfId="0" applyFont="true" applyBorder="true" applyAlignment="true" applyProtection="true">
      <alignment horizontal="general" vertical="center" textRotation="0" wrapText="false" indent="0" shrinkToFit="false"/>
      <protection locked="true" hidden="false"/>
    </xf>
    <xf numFmtId="164" fontId="9" fillId="0" borderId="5" xfId="0" applyFont="true" applyBorder="true" applyAlignment="true" applyProtection="true">
      <alignment horizontal="general" vertical="center" textRotation="0" wrapText="false" indent="0" shrinkToFit="false"/>
      <protection locked="true" hidden="false"/>
    </xf>
    <xf numFmtId="164" fontId="49" fillId="0" borderId="5" xfId="0" applyFont="true" applyBorder="true" applyAlignment="true" applyProtection="true">
      <alignment horizontal="center" vertical="center" textRotation="0" wrapText="false" indent="0" shrinkToFit="false"/>
      <protection locked="true" hidden="false"/>
    </xf>
    <xf numFmtId="164" fontId="9" fillId="0" borderId="5" xfId="0" applyFont="true" applyBorder="true" applyAlignment="true" applyProtection="true">
      <alignment horizontal="general" vertical="center" textRotation="0" wrapText="true" indent="0" shrinkToFit="false"/>
      <protection locked="true" hidden="false"/>
    </xf>
    <xf numFmtId="164" fontId="49" fillId="0" borderId="5" xfId="0" applyFont="true" applyBorder="true" applyAlignment="true" applyProtection="true">
      <alignment horizontal="general" vertical="center" textRotation="0" wrapText="false" indent="0" shrinkToFit="false"/>
      <protection locked="true" hidden="false"/>
    </xf>
    <xf numFmtId="188" fontId="4" fillId="0" borderId="0" xfId="29" applyFont="false" applyBorder="false" applyAlignment="true" applyProtection="false">
      <alignment horizontal="general" vertical="center" textRotation="0" wrapText="false" indent="0" shrinkToFit="false"/>
      <protection locked="true" hidden="false"/>
    </xf>
    <xf numFmtId="176" fontId="49" fillId="0" borderId="5" xfId="0" applyFont="true" applyBorder="true" applyAlignment="true" applyProtection="true">
      <alignment horizontal="center" vertical="center" textRotation="0" wrapText="false" indent="0" shrinkToFit="false"/>
      <protection locked="true" hidden="false"/>
    </xf>
    <xf numFmtId="184" fontId="49" fillId="0" borderId="5" xfId="0" applyFont="true" applyBorder="true" applyAlignment="true" applyProtection="true">
      <alignment horizontal="center" vertical="center" textRotation="0" wrapText="false" indent="0" shrinkToFit="false"/>
      <protection locked="true" hidden="false"/>
    </xf>
    <xf numFmtId="188" fontId="49" fillId="0" borderId="0" xfId="23" applyFont="true" applyBorder="true" applyAlignment="true" applyProtection="true">
      <alignment horizontal="general" vertical="center" textRotation="0" wrapText="true" indent="0" shrinkToFit="false"/>
      <protection locked="true" hidden="false"/>
    </xf>
    <xf numFmtId="164" fontId="49" fillId="0" borderId="7" xfId="0" applyFont="true" applyBorder="true" applyAlignment="true" applyProtection="true">
      <alignment horizontal="center" vertical="center" textRotation="0" wrapText="false" indent="0" shrinkToFit="false"/>
      <protection locked="true" hidden="false"/>
    </xf>
    <xf numFmtId="167" fontId="4" fillId="0" borderId="0" xfId="29" applyFont="false" applyBorder="false" applyAlignment="true" applyProtection="false">
      <alignment horizontal="general" vertical="center" textRotation="0" wrapText="false" indent="0" shrinkToFit="false"/>
      <protection locked="true" hidden="false"/>
    </xf>
    <xf numFmtId="188" fontId="9" fillId="0" borderId="5" xfId="17" applyFont="true" applyBorder="true" applyAlignment="true" applyProtection="true">
      <alignment horizontal="general" vertical="center" textRotation="0" wrapText="false" indent="0" shrinkToFit="false"/>
      <protection locked="true" hidden="false"/>
    </xf>
    <xf numFmtId="164" fontId="49" fillId="0" borderId="8" xfId="0" applyFont="true" applyBorder="true" applyAlignment="true" applyProtection="true">
      <alignment horizontal="center" vertical="center" textRotation="0" wrapText="false" indent="0" shrinkToFit="false"/>
      <protection locked="true" hidden="false"/>
    </xf>
    <xf numFmtId="164" fontId="54" fillId="0" borderId="8" xfId="0" applyFont="true" applyBorder="true" applyAlignment="true" applyProtection="true">
      <alignment horizontal="general" vertical="center" textRotation="0" wrapText="false" indent="0" shrinkToFit="false"/>
      <protection locked="true" hidden="false"/>
    </xf>
    <xf numFmtId="164" fontId="49" fillId="11" borderId="0" xfId="0" applyFont="true" applyBorder="true" applyAlignment="true" applyProtection="true">
      <alignment horizontal="general" vertical="center" textRotation="0" wrapText="false" indent="0" shrinkToFit="false"/>
      <protection locked="true" hidden="false"/>
    </xf>
    <xf numFmtId="189" fontId="49" fillId="0" borderId="0" xfId="0" applyFont="true" applyBorder="true" applyAlignment="true" applyProtection="true">
      <alignment horizontal="general" vertical="center" textRotation="0" wrapText="false" indent="0" shrinkToFit="false"/>
      <protection locked="true" hidden="false"/>
    </xf>
    <xf numFmtId="190" fontId="54" fillId="0" borderId="0" xfId="0" applyFont="true" applyBorder="true" applyAlignment="true" applyProtection="true">
      <alignment horizontal="right" vertical="center" textRotation="0" wrapText="false" indent="0" shrinkToFit="false"/>
      <protection locked="true" hidden="false"/>
    </xf>
    <xf numFmtId="188" fontId="54" fillId="0" borderId="0" xfId="0" applyFont="true" applyBorder="true" applyAlignment="true" applyProtection="true">
      <alignment horizontal="general" vertical="center" textRotation="0" wrapText="false" indent="0" shrinkToFit="false"/>
      <protection locked="true" hidden="false"/>
    </xf>
    <xf numFmtId="164" fontId="49" fillId="0" borderId="0" xfId="0" applyFont="true" applyBorder="true" applyAlignment="true" applyProtection="true">
      <alignment horizontal="center" vertical="center" textRotation="0" wrapText="false" indent="0" shrinkToFit="false"/>
      <protection locked="true" hidden="false"/>
    </xf>
    <xf numFmtId="164" fontId="54" fillId="0" borderId="9" xfId="0" applyFont="true" applyBorder="true" applyAlignment="true" applyProtection="true">
      <alignment horizontal="general" vertical="center" textRotation="0" wrapText="false" indent="0" shrinkToFit="false"/>
      <protection locked="true" hidden="false"/>
    </xf>
    <xf numFmtId="164" fontId="49" fillId="0" borderId="9" xfId="0" applyFont="true" applyBorder="true" applyAlignment="true" applyProtection="true">
      <alignment horizontal="general" vertical="center" textRotation="0" wrapText="false" indent="0" shrinkToFit="false"/>
      <protection locked="true" hidden="false"/>
    </xf>
    <xf numFmtId="188" fontId="49" fillId="0" borderId="9" xfId="0" applyFont="true" applyBorder="true" applyAlignment="true" applyProtection="true">
      <alignment horizontal="right" vertical="center" textRotation="0" wrapText="false" indent="0" shrinkToFit="false"/>
      <protection locked="true" hidden="false"/>
    </xf>
    <xf numFmtId="188" fontId="54" fillId="0" borderId="9" xfId="0" applyFont="true" applyBorder="true" applyAlignment="true" applyProtection="true">
      <alignment horizontal="general" vertical="center" textRotation="0" wrapText="false" indent="0" shrinkToFit="false"/>
      <protection locked="true" hidden="false"/>
    </xf>
    <xf numFmtId="164" fontId="54" fillId="0" borderId="0" xfId="0" applyFont="true" applyBorder="true" applyAlignment="true" applyProtection="true">
      <alignment horizontal="general" vertical="center" textRotation="0" wrapText="false" indent="0" shrinkToFit="false"/>
      <protection locked="true" hidden="false"/>
    </xf>
    <xf numFmtId="188" fontId="49" fillId="0" borderId="0" xfId="0" applyFont="true" applyBorder="true" applyAlignment="true" applyProtection="true">
      <alignment horizontal="right" vertical="center" textRotation="0" wrapText="false" indent="0" shrinkToFit="false"/>
      <protection locked="true" hidden="false"/>
    </xf>
    <xf numFmtId="164" fontId="49" fillId="0" borderId="10" xfId="0" applyFont="true" applyBorder="true" applyAlignment="true" applyProtection="true">
      <alignment horizontal="general" vertical="center" textRotation="0" wrapText="false" indent="0" shrinkToFit="false"/>
      <protection locked="true" hidden="false"/>
    </xf>
    <xf numFmtId="164" fontId="49" fillId="11" borderId="10" xfId="0" applyFont="true" applyBorder="true" applyAlignment="true" applyProtection="true">
      <alignment horizontal="general" vertical="center" textRotation="0" wrapText="false" indent="0" shrinkToFit="false"/>
      <protection locked="true" hidden="false"/>
    </xf>
    <xf numFmtId="182" fontId="49" fillId="0" borderId="10" xfId="19" applyFont="true" applyBorder="true" applyAlignment="true" applyProtection="true">
      <alignment horizontal="general" vertical="center" textRotation="0" wrapText="false" indent="0" shrinkToFit="false"/>
      <protection locked="true" hidden="false"/>
    </xf>
    <xf numFmtId="188" fontId="49" fillId="0" borderId="10" xfId="0" applyFont="true" applyBorder="true" applyAlignment="true" applyProtection="true">
      <alignment horizontal="general" vertical="center" textRotation="0" wrapText="false" indent="0" shrinkToFit="false"/>
      <protection locked="true" hidden="false"/>
    </xf>
    <xf numFmtId="189" fontId="49" fillId="0" borderId="10" xfId="0" applyFont="true" applyBorder="true" applyAlignment="true" applyProtection="true">
      <alignment horizontal="general" vertical="center" textRotation="0" wrapText="false" indent="0" shrinkToFit="false"/>
      <protection locked="true" hidden="false"/>
    </xf>
    <xf numFmtId="164" fontId="54" fillId="5" borderId="9" xfId="0" applyFont="true" applyBorder="true" applyAlignment="true" applyProtection="true">
      <alignment horizontal="general" vertical="center" textRotation="0" wrapText="false" indent="0" shrinkToFit="false"/>
      <protection locked="true" hidden="false"/>
    </xf>
    <xf numFmtId="164" fontId="49" fillId="5" borderId="9" xfId="0" applyFont="true" applyBorder="true" applyAlignment="true" applyProtection="true">
      <alignment horizontal="general" vertical="center" textRotation="0" wrapText="false" indent="0" shrinkToFit="false"/>
      <protection locked="true" hidden="false"/>
    </xf>
    <xf numFmtId="189" fontId="49" fillId="5" borderId="9" xfId="0" applyFont="true" applyBorder="true" applyAlignment="true" applyProtection="true">
      <alignment horizontal="general" vertical="center" textRotation="0" wrapText="false" indent="0" shrinkToFit="false"/>
      <protection locked="true" hidden="false"/>
    </xf>
    <xf numFmtId="190" fontId="54" fillId="5" borderId="9" xfId="0" applyFont="true" applyBorder="true" applyAlignment="true" applyProtection="true">
      <alignment horizontal="right" vertical="center" textRotation="0" wrapText="false" indent="0" shrinkToFit="false"/>
      <protection locked="true" hidden="false"/>
    </xf>
    <xf numFmtId="188" fontId="54" fillId="5" borderId="9" xfId="0" applyFont="true" applyBorder="true" applyAlignment="true" applyProtection="true">
      <alignment horizontal="general" vertical="center" textRotation="0" wrapText="false" indent="0" shrinkToFit="false"/>
      <protection locked="true" hidden="false"/>
    </xf>
    <xf numFmtId="164" fontId="49" fillId="0" borderId="11" xfId="0" applyFont="true" applyBorder="true" applyAlignment="true" applyProtection="true">
      <alignment horizontal="general" vertical="center" textRotation="0" wrapText="false" indent="0" shrinkToFit="false"/>
      <protection locked="true" hidden="false"/>
    </xf>
    <xf numFmtId="164" fontId="49" fillId="11" borderId="11" xfId="0" applyFont="true" applyBorder="true" applyAlignment="true" applyProtection="true">
      <alignment horizontal="general" vertical="center" textRotation="0" wrapText="false" indent="0" shrinkToFit="false"/>
      <protection locked="true" hidden="false"/>
    </xf>
    <xf numFmtId="191" fontId="49" fillId="0" borderId="11" xfId="0" applyFont="true" applyBorder="true" applyAlignment="true" applyProtection="true">
      <alignment horizontal="general" vertical="center" textRotation="0" wrapText="false" indent="0" shrinkToFit="false"/>
      <protection locked="true" hidden="false"/>
    </xf>
    <xf numFmtId="188" fontId="49" fillId="0" borderId="11" xfId="0" applyFont="true" applyBorder="true" applyAlignment="true" applyProtection="true">
      <alignment horizontal="general" vertical="center" textRotation="0" wrapText="false" indent="0" shrinkToFit="false"/>
      <protection locked="true" hidden="false"/>
    </xf>
    <xf numFmtId="164" fontId="49" fillId="0" borderId="8" xfId="0" applyFont="true" applyBorder="true" applyAlignment="true" applyProtection="true">
      <alignment horizontal="general" vertical="center" textRotation="0" wrapText="false" indent="0" shrinkToFit="false"/>
      <protection locked="true" hidden="false"/>
    </xf>
    <xf numFmtId="164" fontId="49" fillId="11" borderId="8" xfId="0" applyFont="true" applyBorder="true" applyAlignment="true" applyProtection="true">
      <alignment horizontal="general" vertical="center" textRotation="0" wrapText="false" indent="0" shrinkToFit="false"/>
      <protection locked="true" hidden="false"/>
    </xf>
    <xf numFmtId="191" fontId="49" fillId="0" borderId="8" xfId="0" applyFont="true" applyBorder="true" applyAlignment="true" applyProtection="true">
      <alignment horizontal="general" vertical="center" textRotation="0" wrapText="false" indent="0" shrinkToFit="false"/>
      <protection locked="true" hidden="false"/>
    </xf>
    <xf numFmtId="188" fontId="49" fillId="0" borderId="8" xfId="0" applyFont="true" applyBorder="true" applyAlignment="true" applyProtection="true">
      <alignment horizontal="general" vertical="center" textRotation="0" wrapText="false" indent="0" shrinkToFit="false"/>
      <protection locked="true" hidden="false"/>
    </xf>
    <xf numFmtId="164" fontId="49" fillId="0" borderId="12" xfId="0" applyFont="true" applyBorder="true" applyAlignment="true" applyProtection="true">
      <alignment horizontal="general" vertical="center" textRotation="0" wrapText="false" indent="0" shrinkToFit="false"/>
      <protection locked="true" hidden="false"/>
    </xf>
    <xf numFmtId="164" fontId="49" fillId="11" borderId="12" xfId="0" applyFont="true" applyBorder="true" applyAlignment="true" applyProtection="true">
      <alignment horizontal="general" vertical="center" textRotation="0" wrapText="false" indent="0" shrinkToFit="false"/>
      <protection locked="true" hidden="false"/>
    </xf>
    <xf numFmtId="191" fontId="49" fillId="0" borderId="12" xfId="0" applyFont="true" applyBorder="true" applyAlignment="true" applyProtection="true">
      <alignment horizontal="general" vertical="center" textRotation="0" wrapText="false" indent="0" shrinkToFit="false"/>
      <protection locked="true" hidden="false"/>
    </xf>
    <xf numFmtId="188" fontId="49" fillId="0" borderId="12" xfId="0" applyFont="true" applyBorder="true" applyAlignment="true" applyProtection="true">
      <alignment horizontal="general" vertical="center" textRotation="0" wrapText="false" indent="0" shrinkToFit="false"/>
      <protection locked="true" hidden="false"/>
    </xf>
    <xf numFmtId="164" fontId="49" fillId="0" borderId="13" xfId="0" applyFont="true" applyBorder="true" applyAlignment="true" applyProtection="true">
      <alignment horizontal="center" vertical="center" textRotation="0" wrapText="false" indent="0" shrinkToFit="false"/>
      <protection locked="true" hidden="false"/>
    </xf>
    <xf numFmtId="182" fontId="49" fillId="0" borderId="12" xfId="19" applyFont="true" applyBorder="true" applyAlignment="true" applyProtection="true">
      <alignment horizontal="general" vertical="center" textRotation="0" wrapText="false" indent="0" shrinkToFit="false"/>
      <protection locked="true" hidden="false"/>
    </xf>
    <xf numFmtId="188" fontId="54" fillId="0" borderId="9" xfId="17" applyFont="true" applyBorder="true" applyAlignment="true" applyProtection="true">
      <alignment horizontal="general" vertical="center" textRotation="0" wrapText="false" indent="0" shrinkToFit="false"/>
      <protection locked="true" hidden="false"/>
    </xf>
    <xf numFmtId="188" fontId="54" fillId="0" borderId="0" xfId="17" applyFont="true" applyBorder="true" applyAlignment="true" applyProtection="true">
      <alignment horizontal="general" vertical="center" textRotation="0" wrapText="false" indent="0" shrinkToFit="false"/>
      <protection locked="true" hidden="false"/>
    </xf>
    <xf numFmtId="164" fontId="54" fillId="12" borderId="14" xfId="0" applyFont="true" applyBorder="true" applyAlignment="true" applyProtection="true">
      <alignment horizontal="general" vertical="center" textRotation="0" wrapText="false" indent="0" shrinkToFit="false"/>
      <protection locked="true" hidden="false"/>
    </xf>
    <xf numFmtId="188" fontId="54" fillId="12" borderId="15" xfId="17" applyFont="true" applyBorder="true" applyAlignment="true" applyProtection="true">
      <alignment horizontal="general" vertical="center" textRotation="0" wrapText="false" indent="0" shrinkToFit="false"/>
      <protection locked="true" hidden="false"/>
    </xf>
    <xf numFmtId="164" fontId="54" fillId="10" borderId="10" xfId="0" applyFont="true" applyBorder="true" applyAlignment="true" applyProtection="true">
      <alignment horizontal="center" vertical="center" textRotation="0" wrapText="false" indent="0" shrinkToFit="false"/>
      <protection locked="true" hidden="false"/>
    </xf>
    <xf numFmtId="164" fontId="57" fillId="0" borderId="5" xfId="0" applyFont="true" applyBorder="true" applyAlignment="true" applyProtection="true">
      <alignment horizontal="general" vertical="center" textRotation="0" wrapText="false" indent="0" shrinkToFit="false"/>
      <protection locked="true" hidden="false"/>
    </xf>
    <xf numFmtId="184" fontId="49" fillId="0" borderId="5" xfId="0" applyFont="true" applyBorder="true" applyAlignment="true" applyProtection="true">
      <alignment horizontal="general" vertical="center" textRotation="0" wrapText="false" indent="0" shrinkToFit="false"/>
      <protection locked="true" hidden="false"/>
    </xf>
    <xf numFmtId="188" fontId="49" fillId="0" borderId="5" xfId="0" applyFont="true" applyBorder="true" applyAlignment="true" applyProtection="true">
      <alignment horizontal="right" vertical="center" textRotation="0" wrapText="false" indent="0" shrinkToFit="false"/>
      <protection locked="true" hidden="false"/>
    </xf>
    <xf numFmtId="182" fontId="49" fillId="0" borderId="8" xfId="19" applyFont="true" applyBorder="true" applyAlignment="true" applyProtection="true">
      <alignment horizontal="general" vertical="center" textRotation="0" wrapText="false" indent="0" shrinkToFit="false"/>
      <protection locked="true" hidden="false"/>
    </xf>
    <xf numFmtId="189" fontId="49" fillId="0" borderId="8" xfId="0" applyFont="true" applyBorder="true" applyAlignment="true" applyProtection="true">
      <alignment horizontal="general" vertical="center" textRotation="0" wrapText="false" indent="0" shrinkToFit="false"/>
      <protection locked="true" hidden="false"/>
    </xf>
    <xf numFmtId="164" fontId="49" fillId="12" borderId="14" xfId="0" applyFont="true" applyBorder="true" applyAlignment="true" applyProtection="true">
      <alignment horizontal="general" vertical="center" textRotation="0" wrapText="false" indent="0" shrinkToFit="false"/>
      <protection locked="true" hidden="false"/>
    </xf>
    <xf numFmtId="189" fontId="49" fillId="12" borderId="14" xfId="0" applyFont="true" applyBorder="true" applyAlignment="true" applyProtection="true">
      <alignment horizontal="general" vertical="center" textRotation="0" wrapText="false" indent="0" shrinkToFit="false"/>
      <protection locked="true" hidden="false"/>
    </xf>
    <xf numFmtId="190" fontId="54" fillId="12" borderId="14" xfId="0" applyFont="true" applyBorder="true" applyAlignment="true" applyProtection="true">
      <alignment horizontal="right" vertical="center" textRotation="0" wrapText="false" indent="0" shrinkToFit="false"/>
      <protection locked="true" hidden="false"/>
    </xf>
    <xf numFmtId="188" fontId="54" fillId="12" borderId="15" xfId="0" applyFont="true" applyBorder="true" applyAlignment="true" applyProtection="true">
      <alignment horizontal="general" vertical="center" textRotation="0" wrapText="false" indent="0" shrinkToFit="false"/>
      <protection locked="true" hidden="false"/>
    </xf>
    <xf numFmtId="164" fontId="54" fillId="13" borderId="16" xfId="0" applyFont="true" applyBorder="true" applyAlignment="true" applyProtection="true">
      <alignment horizontal="general" vertical="center" textRotation="0" wrapText="false" indent="0" shrinkToFit="false"/>
      <protection locked="true" hidden="false"/>
    </xf>
    <xf numFmtId="164" fontId="54" fillId="13" borderId="14" xfId="0" applyFont="true" applyBorder="true" applyAlignment="true" applyProtection="true">
      <alignment horizontal="general" vertical="center" textRotation="0" wrapText="false" indent="0" shrinkToFit="false"/>
      <protection locked="true" hidden="false"/>
    </xf>
    <xf numFmtId="164" fontId="49" fillId="13" borderId="14" xfId="0" applyFont="true" applyBorder="true" applyAlignment="true" applyProtection="true">
      <alignment horizontal="general" vertical="center" textRotation="0" wrapText="false" indent="0" shrinkToFit="false"/>
      <protection locked="true" hidden="false"/>
    </xf>
    <xf numFmtId="188" fontId="54" fillId="13" borderId="15" xfId="17" applyFont="true" applyBorder="true" applyAlignment="true" applyProtection="true">
      <alignment horizontal="general" vertical="center" textRotation="0" wrapText="false" indent="0" shrinkToFit="false"/>
      <protection locked="true" hidden="false"/>
    </xf>
    <xf numFmtId="182" fontId="49" fillId="0" borderId="17" xfId="19" applyFont="true" applyBorder="true" applyAlignment="true" applyProtection="true">
      <alignment horizontal="general" vertical="center" textRotation="0" wrapText="false" indent="0" shrinkToFit="false"/>
      <protection locked="true" hidden="false"/>
    </xf>
    <xf numFmtId="188" fontId="49" fillId="0" borderId="18" xfId="0" applyFont="true" applyBorder="true" applyAlignment="true" applyProtection="true">
      <alignment horizontal="general" vertical="center" textRotation="0" wrapText="false" indent="0" shrinkToFit="false"/>
      <protection locked="true" hidden="false"/>
    </xf>
    <xf numFmtId="188" fontId="54" fillId="0" borderId="0" xfId="29" applyFont="true" applyBorder="false" applyAlignment="true" applyProtection="false">
      <alignment horizontal="general" vertical="center" textRotation="0" wrapText="false" indent="0" shrinkToFit="false"/>
      <protection locked="true" hidden="false"/>
    </xf>
    <xf numFmtId="182" fontId="49" fillId="0" borderId="19" xfId="19" applyFont="true" applyBorder="true" applyAlignment="true" applyProtection="true">
      <alignment horizontal="general" vertical="center" textRotation="0" wrapText="false" indent="0" shrinkToFit="false"/>
      <protection locked="true" hidden="false"/>
    </xf>
    <xf numFmtId="188" fontId="54" fillId="0" borderId="20" xfId="0" applyFont="true" applyBorder="true" applyAlignment="true" applyProtection="true">
      <alignment horizontal="general" vertical="center" textRotation="0" wrapText="false" indent="0" shrinkToFit="false"/>
      <protection locked="true" hidden="false"/>
    </xf>
    <xf numFmtId="182" fontId="49" fillId="0" borderId="0" xfId="19" applyFont="true" applyBorder="true" applyAlignment="true" applyProtection="true">
      <alignment horizontal="general" vertical="center" textRotation="0" wrapText="false" indent="0" shrinkToFit="false"/>
      <protection locked="true" hidden="false"/>
    </xf>
    <xf numFmtId="188" fontId="49" fillId="0" borderId="0" xfId="0" applyFont="true" applyBorder="true" applyAlignment="true" applyProtection="true">
      <alignment horizontal="general" vertical="center" textRotation="0" wrapText="false" indent="0" shrinkToFit="false"/>
      <protection locked="true" hidden="false"/>
    </xf>
    <xf numFmtId="167" fontId="58" fillId="0" borderId="0" xfId="29" applyFont="true" applyBorder="false" applyAlignment="true" applyProtection="false">
      <alignment horizontal="general" vertical="center" textRotation="0" wrapText="false" indent="0" shrinkToFit="false"/>
      <protection locked="true" hidden="false"/>
    </xf>
    <xf numFmtId="164" fontId="59" fillId="0" borderId="0" xfId="0" applyFont="true" applyBorder="true" applyAlignment="true" applyProtection="true">
      <alignment horizontal="general" vertical="center" textRotation="0" wrapText="false" indent="0" shrinkToFit="false"/>
      <protection locked="true" hidden="false"/>
    </xf>
    <xf numFmtId="182" fontId="59" fillId="0" borderId="0" xfId="19" applyFont="true" applyBorder="true" applyAlignment="true" applyProtection="true">
      <alignment horizontal="general" vertical="center" textRotation="0" wrapText="false" indent="0" shrinkToFit="false"/>
      <protection locked="true" hidden="false"/>
    </xf>
    <xf numFmtId="188" fontId="59" fillId="0" borderId="0" xfId="0" applyFont="true" applyBorder="true" applyAlignment="true" applyProtection="true">
      <alignment horizontal="general" vertical="center" textRotation="0" wrapText="false" indent="0" shrinkToFit="false"/>
      <protection locked="true" hidden="false"/>
    </xf>
    <xf numFmtId="171" fontId="4" fillId="0" borderId="0" xfId="29" applyFont="false" applyBorder="false" applyAlignment="true" applyProtection="false">
      <alignment horizontal="center" vertical="center" textRotation="0" wrapText="false" indent="0" shrinkToFit="false"/>
      <protection locked="true" hidden="false"/>
    </xf>
    <xf numFmtId="171" fontId="54" fillId="0" borderId="0" xfId="29" applyFont="true" applyBorder="false" applyAlignment="true" applyProtection="false">
      <alignment horizontal="general" vertical="center" textRotation="0" wrapText="false" indent="0" shrinkToFit="false"/>
      <protection locked="true" hidden="false"/>
    </xf>
    <xf numFmtId="188" fontId="4" fillId="0" borderId="0" xfId="29" applyFont="false" applyBorder="false" applyAlignment="true" applyProtection="false">
      <alignment horizontal="right" vertical="center" textRotation="0" wrapText="false" indent="0" shrinkToFit="false"/>
      <protection locked="true" hidden="false"/>
    </xf>
    <xf numFmtId="188" fontId="54" fillId="0" borderId="0" xfId="23" applyFont="true" applyBorder="true" applyAlignment="true" applyProtection="true">
      <alignment horizontal="general" vertical="center" textRotation="0" wrapText="false" indent="0" shrinkToFit="false"/>
      <protection locked="true" hidden="false"/>
    </xf>
    <xf numFmtId="171" fontId="8" fillId="0" borderId="0" xfId="29" applyFont="true" applyBorder="false" applyAlignment="true" applyProtection="false">
      <alignment horizontal="general" vertical="center" textRotation="0" wrapText="false" indent="0" shrinkToFit="false"/>
      <protection locked="true" hidden="false"/>
    </xf>
    <xf numFmtId="171" fontId="58" fillId="0" borderId="0" xfId="29" applyFont="true" applyBorder="false" applyAlignment="true" applyProtection="false">
      <alignment horizontal="general" vertical="center" textRotation="0" wrapText="false" indent="0" shrinkToFit="false"/>
      <protection locked="true" hidden="false"/>
    </xf>
    <xf numFmtId="171" fontId="9" fillId="0" borderId="0" xfId="29" applyFont="true" applyBorder="false" applyAlignment="true" applyProtection="false">
      <alignment horizontal="center" vertical="center" textRotation="0" wrapText="false" indent="0" shrinkToFit="false"/>
      <protection locked="true" hidden="false"/>
    </xf>
    <xf numFmtId="171" fontId="9" fillId="0" borderId="0" xfId="29" applyFont="true" applyBorder="false" applyAlignment="true" applyProtection="false">
      <alignment horizontal="general" vertical="center" textRotation="0" wrapText="false" indent="0" shrinkToFit="false"/>
      <protection locked="true" hidden="false"/>
    </xf>
    <xf numFmtId="171" fontId="9" fillId="0" borderId="0" xfId="29" applyFont="true" applyBorder="false" applyAlignment="false" applyProtection="false">
      <alignment horizontal="general" vertical="bottom" textRotation="0" wrapText="false" indent="0" shrinkToFit="false"/>
      <protection locked="true" hidden="false"/>
    </xf>
    <xf numFmtId="188" fontId="49" fillId="0" borderId="0" xfId="17" applyFont="true" applyBorder="true" applyAlignment="true" applyProtection="true">
      <alignment horizontal="general" vertical="center" textRotation="0" wrapText="false" indent="0" shrinkToFit="false"/>
      <protection locked="true" hidden="false"/>
    </xf>
    <xf numFmtId="188" fontId="49" fillId="0" borderId="0" xfId="17" applyFont="true" applyBorder="true" applyAlignment="true" applyProtection="true">
      <alignment horizontal="general" vertical="center" textRotation="0" wrapText="true" indent="0" shrinkToFit="false"/>
      <protection locked="true" hidden="false"/>
    </xf>
    <xf numFmtId="171" fontId="58" fillId="0" borderId="0" xfId="29" applyFont="true" applyBorder="false" applyAlignment="false" applyProtection="false">
      <alignment horizontal="general" vertical="bottom" textRotation="0" wrapText="false" indent="0" shrinkToFit="false"/>
      <protection locked="true" hidden="false"/>
    </xf>
    <xf numFmtId="172" fontId="61" fillId="0" borderId="0" xfId="30" applyFont="true" applyBorder="false" applyAlignment="true" applyProtection="false">
      <alignment horizontal="center" vertical="bottom" textRotation="0" wrapText="false" indent="0" shrinkToFit="false"/>
      <protection locked="true" hidden="false"/>
    </xf>
    <xf numFmtId="172" fontId="61" fillId="0" borderId="0" xfId="30" applyFont="true" applyBorder="false" applyAlignment="false" applyProtection="false">
      <alignment horizontal="general" vertical="bottom" textRotation="0" wrapText="false" indent="0" shrinkToFit="false"/>
      <protection locked="true" hidden="false"/>
    </xf>
    <xf numFmtId="185" fontId="61" fillId="0" borderId="0" xfId="30" applyFont="true" applyBorder="false" applyAlignment="false" applyProtection="false">
      <alignment horizontal="general" vertical="bottom" textRotation="0" wrapText="false" indent="0" shrinkToFit="false"/>
      <protection locked="true" hidden="false"/>
    </xf>
    <xf numFmtId="184" fontId="61" fillId="0" borderId="0" xfId="30" applyFont="true" applyBorder="false" applyAlignment="false" applyProtection="false">
      <alignment horizontal="general" vertical="bottom" textRotation="0" wrapText="false" indent="0" shrinkToFit="false"/>
      <protection locked="true" hidden="false"/>
    </xf>
    <xf numFmtId="192" fontId="61" fillId="0" borderId="0" xfId="30" applyFont="true" applyBorder="false" applyAlignment="false" applyProtection="false">
      <alignment horizontal="general" vertical="bottom" textRotation="0" wrapText="false" indent="0" shrinkToFit="false"/>
      <protection locked="true" hidden="false"/>
    </xf>
    <xf numFmtId="172" fontId="62" fillId="0" borderId="0" xfId="30" applyFont="true" applyBorder="false" applyAlignment="true" applyProtection="false">
      <alignment horizontal="right" vertical="bottom" textRotation="0" wrapText="false" indent="0" shrinkToFit="false"/>
      <protection locked="true" hidden="false"/>
    </xf>
    <xf numFmtId="172" fontId="63" fillId="0" borderId="0" xfId="30" applyFont="true" applyBorder="true" applyAlignment="true" applyProtection="true">
      <alignment horizontal="left" vertical="bottom" textRotation="0" wrapText="false" indent="0" shrinkToFit="false"/>
      <protection locked="false" hidden="false"/>
    </xf>
    <xf numFmtId="193" fontId="61" fillId="0" borderId="0" xfId="30" applyFont="true" applyBorder="false" applyAlignment="false" applyProtection="false">
      <alignment horizontal="general" vertical="bottom" textRotation="0" wrapText="false" indent="0" shrinkToFit="false"/>
      <protection locked="true" hidden="false"/>
    </xf>
    <xf numFmtId="172" fontId="64" fillId="0" borderId="0" xfId="30" applyFont="true" applyBorder="false" applyAlignment="true" applyProtection="false">
      <alignment horizontal="left" vertical="center" textRotation="0" wrapText="false" indent="0" shrinkToFit="false"/>
      <protection locked="true" hidden="false"/>
    </xf>
    <xf numFmtId="172" fontId="64" fillId="0" borderId="21" xfId="30" applyFont="true" applyBorder="true" applyAlignment="true" applyProtection="false">
      <alignment horizontal="left" vertical="center" textRotation="0" wrapText="false" indent="0" shrinkToFit="false"/>
      <protection locked="true" hidden="false"/>
    </xf>
    <xf numFmtId="184" fontId="64" fillId="0" borderId="21" xfId="30" applyFont="true" applyBorder="true" applyAlignment="true" applyProtection="false">
      <alignment horizontal="left" vertical="center" textRotation="0" wrapText="false" indent="0" shrinkToFit="false"/>
      <protection locked="true" hidden="false"/>
    </xf>
    <xf numFmtId="172" fontId="64" fillId="0" borderId="4" xfId="30" applyFont="true" applyBorder="true" applyAlignment="true" applyProtection="false">
      <alignment horizontal="center" vertical="bottom" textRotation="0" wrapText="false" indent="0" shrinkToFit="false"/>
      <protection locked="true" hidden="false"/>
    </xf>
    <xf numFmtId="172" fontId="65" fillId="0" borderId="4" xfId="30" applyFont="true" applyBorder="true" applyAlignment="true" applyProtection="false">
      <alignment horizontal="center" vertical="bottom" textRotation="0" wrapText="false" indent="0" shrinkToFit="false"/>
      <protection locked="true" hidden="false"/>
    </xf>
    <xf numFmtId="172" fontId="65" fillId="0" borderId="22" xfId="30" applyFont="true" applyBorder="true" applyAlignment="true" applyProtection="false">
      <alignment horizontal="center" vertical="bottom" textRotation="0" wrapText="false" indent="0" shrinkToFit="false"/>
      <protection locked="true" hidden="false"/>
    </xf>
    <xf numFmtId="172" fontId="65" fillId="0" borderId="23" xfId="30" applyFont="true" applyBorder="true" applyAlignment="true" applyProtection="false">
      <alignment horizontal="center" vertical="bottom" textRotation="0" wrapText="false" indent="0" shrinkToFit="false"/>
      <protection locked="true" hidden="false"/>
    </xf>
    <xf numFmtId="185" fontId="65" fillId="0" borderId="23" xfId="30" applyFont="true" applyBorder="true" applyAlignment="true" applyProtection="false">
      <alignment horizontal="right" vertical="bottom" textRotation="0" wrapText="false" indent="0" shrinkToFit="false"/>
      <protection locked="true" hidden="false"/>
    </xf>
    <xf numFmtId="184" fontId="65" fillId="0" borderId="23" xfId="30" applyFont="true" applyBorder="true" applyAlignment="true" applyProtection="false">
      <alignment horizontal="right" vertical="bottom" textRotation="0" wrapText="false" indent="0" shrinkToFit="false"/>
      <protection locked="true" hidden="false"/>
    </xf>
    <xf numFmtId="192" fontId="65" fillId="0" borderId="23" xfId="30" applyFont="true" applyBorder="true" applyAlignment="true" applyProtection="false">
      <alignment horizontal="center" vertical="bottom" textRotation="0" wrapText="false" indent="0" shrinkToFit="false"/>
      <protection locked="true" hidden="false"/>
    </xf>
    <xf numFmtId="172" fontId="64" fillId="0" borderId="24" xfId="30" applyFont="true" applyBorder="true" applyAlignment="true" applyProtection="false">
      <alignment horizontal="center" vertical="bottom" textRotation="0" wrapText="false" indent="0" shrinkToFit="false"/>
      <protection locked="true" hidden="false"/>
    </xf>
    <xf numFmtId="172" fontId="64" fillId="0" borderId="0" xfId="30" applyFont="true" applyBorder="false" applyAlignment="false" applyProtection="false">
      <alignment horizontal="general" vertical="bottom" textRotation="0" wrapText="false" indent="0" shrinkToFit="false"/>
      <protection locked="true" hidden="false"/>
    </xf>
    <xf numFmtId="193" fontId="64" fillId="0" borderId="0" xfId="30" applyFont="true" applyBorder="false" applyAlignment="false" applyProtection="false">
      <alignment horizontal="general" vertical="bottom" textRotation="0" wrapText="false" indent="0" shrinkToFit="false"/>
      <protection locked="true" hidden="false"/>
    </xf>
    <xf numFmtId="172" fontId="64" fillId="0" borderId="0" xfId="30" applyFont="true" applyBorder="false" applyAlignment="true" applyProtection="false">
      <alignment horizontal="center" vertical="bottom" textRotation="0" wrapText="false" indent="0" shrinkToFit="false"/>
      <protection locked="true" hidden="false"/>
    </xf>
    <xf numFmtId="172" fontId="65" fillId="0" borderId="0" xfId="30" applyFont="true" applyBorder="false" applyAlignment="true" applyProtection="false">
      <alignment horizontal="center" vertical="bottom" textRotation="0" wrapText="false" indent="0" shrinkToFit="false"/>
      <protection locked="true" hidden="false"/>
    </xf>
    <xf numFmtId="185" fontId="65" fillId="0" borderId="0" xfId="30" applyFont="true" applyBorder="false" applyAlignment="true" applyProtection="false">
      <alignment horizontal="right" vertical="bottom" textRotation="0" wrapText="false" indent="0" shrinkToFit="false"/>
      <protection locked="true" hidden="false"/>
    </xf>
    <xf numFmtId="184" fontId="65" fillId="0" borderId="0" xfId="30" applyFont="true" applyBorder="false" applyAlignment="true" applyProtection="false">
      <alignment horizontal="right" vertical="bottom" textRotation="0" wrapText="false" indent="0" shrinkToFit="false"/>
      <protection locked="true" hidden="false"/>
    </xf>
    <xf numFmtId="192" fontId="65" fillId="0" borderId="0" xfId="30" applyFont="true" applyBorder="false" applyAlignment="true" applyProtection="false">
      <alignment horizontal="center" vertical="bottom" textRotation="0" wrapText="false" indent="0" shrinkToFit="false"/>
      <protection locked="true" hidden="false"/>
    </xf>
    <xf numFmtId="172" fontId="65" fillId="0" borderId="4" xfId="30" applyFont="true" applyBorder="true" applyAlignment="false" applyProtection="false">
      <alignment horizontal="general" vertical="bottom" textRotation="0" wrapText="false" indent="0" shrinkToFit="false"/>
      <protection locked="true" hidden="false"/>
    </xf>
    <xf numFmtId="172" fontId="66" fillId="0" borderId="0" xfId="30" applyFont="true" applyBorder="false" applyAlignment="false" applyProtection="false">
      <alignment horizontal="general" vertical="bottom" textRotation="0" wrapText="false" indent="0" shrinkToFit="false"/>
      <protection locked="true" hidden="false"/>
    </xf>
    <xf numFmtId="172" fontId="66" fillId="0" borderId="0" xfId="30" applyFont="true" applyBorder="false" applyAlignment="true" applyProtection="false">
      <alignment horizontal="center" vertical="bottom" textRotation="0" wrapText="false" indent="0" shrinkToFit="false"/>
      <protection locked="true" hidden="false"/>
    </xf>
    <xf numFmtId="185" fontId="66" fillId="0" borderId="0" xfId="30" applyFont="true" applyBorder="false" applyAlignment="false" applyProtection="false">
      <alignment horizontal="general" vertical="bottom" textRotation="0" wrapText="false" indent="0" shrinkToFit="false"/>
      <protection locked="true" hidden="false"/>
    </xf>
    <xf numFmtId="184" fontId="66" fillId="0" borderId="0" xfId="30" applyFont="true" applyBorder="false" applyAlignment="false" applyProtection="false">
      <alignment horizontal="general" vertical="bottom" textRotation="0" wrapText="false" indent="0" shrinkToFit="false"/>
      <protection locked="true" hidden="false"/>
    </xf>
    <xf numFmtId="192" fontId="66" fillId="0" borderId="0" xfId="30" applyFont="true" applyBorder="false" applyAlignment="false" applyProtection="false">
      <alignment horizontal="general" vertical="bottom" textRotation="0" wrapText="false" indent="0" shrinkToFit="false"/>
      <protection locked="true" hidden="false"/>
    </xf>
    <xf numFmtId="194" fontId="61" fillId="0" borderId="0" xfId="30" applyFont="true" applyBorder="false" applyAlignment="false" applyProtection="false">
      <alignment horizontal="general" vertical="bottom" textRotation="0" wrapText="false" indent="0" shrinkToFit="false"/>
      <protection locked="true" hidden="false"/>
    </xf>
    <xf numFmtId="172" fontId="61" fillId="0" borderId="0" xfId="30" applyFont="true" applyBorder="false" applyAlignment="false" applyProtection="true">
      <alignment horizontal="general" vertical="bottom" textRotation="0" wrapText="false" indent="0" shrinkToFit="false"/>
      <protection locked="false" hidden="false"/>
    </xf>
    <xf numFmtId="184" fontId="61" fillId="0" borderId="0" xfId="30" applyFont="true" applyBorder="false" applyAlignment="false" applyProtection="true">
      <alignment horizontal="general" vertical="bottom" textRotation="0" wrapText="false" indent="0" shrinkToFit="false"/>
      <protection locked="false" hidden="false"/>
    </xf>
    <xf numFmtId="172" fontId="61" fillId="0" borderId="0" xfId="30" applyFont="true" applyBorder="false" applyAlignment="true" applyProtection="true">
      <alignment horizontal="center" vertical="bottom" textRotation="0" wrapText="false" indent="0" shrinkToFit="false"/>
      <protection locked="false" hidden="false"/>
    </xf>
    <xf numFmtId="185" fontId="61" fillId="0" borderId="0" xfId="30" applyFont="true" applyBorder="false" applyAlignment="false" applyProtection="true">
      <alignment horizontal="general" vertical="bottom" textRotation="0" wrapText="false" indent="0" shrinkToFit="false"/>
      <protection locked="false" hidden="false"/>
    </xf>
    <xf numFmtId="172" fontId="61" fillId="0" borderId="25" xfId="30" applyFont="true" applyBorder="true" applyAlignment="false" applyProtection="true">
      <alignment horizontal="general" vertical="bottom" textRotation="0" wrapText="false" indent="0" shrinkToFit="false"/>
      <protection locked="false" hidden="false"/>
    </xf>
    <xf numFmtId="184" fontId="61" fillId="0" borderId="25" xfId="30" applyFont="true" applyBorder="true" applyAlignment="false" applyProtection="true">
      <alignment horizontal="general" vertical="bottom" textRotation="0" wrapText="false" indent="0" shrinkToFit="false"/>
      <protection locked="false" hidden="false"/>
    </xf>
    <xf numFmtId="172" fontId="61" fillId="0" borderId="25" xfId="30" applyFont="true" applyBorder="true" applyAlignment="true" applyProtection="true">
      <alignment horizontal="center" vertical="bottom" textRotation="0" wrapText="false" indent="0" shrinkToFit="false"/>
      <protection locked="false" hidden="false"/>
    </xf>
    <xf numFmtId="185" fontId="61" fillId="0" borderId="25" xfId="30" applyFont="true" applyBorder="true" applyAlignment="false" applyProtection="true">
      <alignment horizontal="general" vertical="bottom" textRotation="0" wrapText="false" indent="0" shrinkToFit="false"/>
      <protection locked="false" hidden="false"/>
    </xf>
    <xf numFmtId="184" fontId="61" fillId="0" borderId="25" xfId="30" applyFont="true" applyBorder="true" applyAlignment="false" applyProtection="false">
      <alignment horizontal="general" vertical="bottom" textRotation="0" wrapText="false" indent="0" shrinkToFit="false"/>
      <protection locked="true" hidden="false"/>
    </xf>
    <xf numFmtId="172" fontId="61" fillId="11" borderId="26" xfId="30" applyFont="true" applyBorder="true" applyAlignment="false" applyProtection="true">
      <alignment horizontal="general" vertical="bottom" textRotation="0" wrapText="false" indent="0" shrinkToFit="false"/>
      <protection locked="false" hidden="false"/>
    </xf>
    <xf numFmtId="184" fontId="61" fillId="11" borderId="27" xfId="30" applyFont="true" applyBorder="true" applyAlignment="false" applyProtection="true">
      <alignment horizontal="general" vertical="bottom" textRotation="0" wrapText="false" indent="0" shrinkToFit="false"/>
      <protection locked="false" hidden="false"/>
    </xf>
    <xf numFmtId="172" fontId="61" fillId="11" borderId="27" xfId="30" applyFont="true" applyBorder="true" applyAlignment="true" applyProtection="true">
      <alignment horizontal="center" vertical="bottom" textRotation="0" wrapText="false" indent="0" shrinkToFit="false"/>
      <protection locked="false" hidden="false"/>
    </xf>
    <xf numFmtId="185" fontId="61" fillId="11" borderId="27" xfId="30" applyFont="true" applyBorder="true" applyAlignment="false" applyProtection="true">
      <alignment horizontal="general" vertical="bottom" textRotation="0" wrapText="false" indent="0" shrinkToFit="false"/>
      <protection locked="false" hidden="false"/>
    </xf>
    <xf numFmtId="184" fontId="61" fillId="11" borderId="27" xfId="30" applyFont="true" applyBorder="true" applyAlignment="false" applyProtection="false">
      <alignment horizontal="general" vertical="bottom" textRotation="0" wrapText="false" indent="0" shrinkToFit="false"/>
      <protection locked="true" hidden="false"/>
    </xf>
    <xf numFmtId="172" fontId="65" fillId="0" borderId="0" xfId="30" applyFont="true" applyBorder="false" applyAlignment="true" applyProtection="false">
      <alignment horizontal="right" vertical="bottom" textRotation="0" wrapText="false" indent="0" shrinkToFit="false"/>
      <protection locked="true" hidden="false"/>
    </xf>
    <xf numFmtId="185" fontId="64" fillId="0" borderId="0" xfId="30" applyFont="true" applyBorder="false" applyAlignment="false" applyProtection="false">
      <alignment horizontal="general" vertical="bottom" textRotation="0" wrapText="false" indent="0" shrinkToFit="false"/>
      <protection locked="true" hidden="false"/>
    </xf>
    <xf numFmtId="184" fontId="64" fillId="0" borderId="0" xfId="30" applyFont="true" applyBorder="false" applyAlignment="false" applyProtection="false">
      <alignment horizontal="general" vertical="bottom" textRotation="0" wrapText="false" indent="0" shrinkToFit="false"/>
      <protection locked="true" hidden="false"/>
    </xf>
    <xf numFmtId="192" fontId="65" fillId="0" borderId="0" xfId="30" applyFont="true" applyBorder="false" applyAlignment="false" applyProtection="false">
      <alignment horizontal="general" vertical="bottom" textRotation="0" wrapText="false" indent="0" shrinkToFit="false"/>
      <protection locked="true" hidden="false"/>
    </xf>
    <xf numFmtId="194" fontId="64" fillId="0" borderId="0" xfId="30" applyFont="true" applyBorder="false" applyAlignment="false" applyProtection="false">
      <alignment horizontal="general" vertical="bottom" textRotation="0" wrapText="false" indent="0" shrinkToFit="false"/>
      <protection locked="true" hidden="false"/>
    </xf>
    <xf numFmtId="173" fontId="61" fillId="0" borderId="0" xfId="44" applyFont="true" applyBorder="true" applyAlignment="true" applyProtection="true">
      <alignment horizontal="general" vertical="bottom" textRotation="0" wrapText="false" indent="0" shrinkToFit="false"/>
      <protection locked="true" hidden="false"/>
    </xf>
    <xf numFmtId="172" fontId="64" fillId="0" borderId="0" xfId="30" applyFont="true" applyBorder="false" applyAlignment="true" applyProtection="false">
      <alignment horizontal="right" vertical="bottom" textRotation="0" wrapText="false" indent="0" shrinkToFit="false"/>
      <protection locked="true" hidden="false"/>
    </xf>
    <xf numFmtId="173" fontId="64" fillId="0" borderId="0" xfId="44" applyFont="true" applyBorder="true" applyAlignment="true" applyProtection="true">
      <alignment horizontal="general" vertical="bottom" textRotation="0" wrapText="false" indent="0" shrinkToFit="false"/>
      <protection locked="true" hidden="false"/>
    </xf>
    <xf numFmtId="172" fontId="61" fillId="0" borderId="0" xfId="30" applyFont="true" applyBorder="false" applyAlignment="true" applyProtection="false">
      <alignment horizontal="left" vertical="bottom" textRotation="0" wrapText="false" indent="0" shrinkToFit="false"/>
      <protection locked="true" hidden="false"/>
    </xf>
    <xf numFmtId="191" fontId="61" fillId="0" borderId="0" xfId="44" applyFont="true" applyBorder="true" applyAlignment="true" applyProtection="true">
      <alignment horizontal="general" vertical="bottom" textRotation="0" wrapText="false" indent="0" shrinkToFit="false"/>
      <protection locked="true" hidden="false"/>
    </xf>
    <xf numFmtId="172" fontId="66" fillId="0" borderId="0" xfId="30" applyFont="true" applyBorder="false" applyAlignment="true" applyProtection="false">
      <alignment horizontal="left" vertical="bottom" textRotation="0" wrapText="false" indent="0" shrinkToFit="false"/>
      <protection locked="true" hidden="false"/>
    </xf>
    <xf numFmtId="173" fontId="61" fillId="0" borderId="0" xfId="44" applyFont="true" applyBorder="true" applyAlignment="true" applyProtection="true">
      <alignment horizontal="general" vertical="bottom" textRotation="0" wrapText="false" indent="0" shrinkToFit="false"/>
      <protection locked="false" hidden="false"/>
    </xf>
    <xf numFmtId="164" fontId="67" fillId="0" borderId="0" xfId="0" applyFont="true" applyBorder="true" applyAlignment="false" applyProtection="true">
      <alignment horizontal="general" vertical="top" textRotation="0" wrapText="false" indent="0" shrinkToFit="false"/>
      <protection locked="true" hidden="false"/>
    </xf>
    <xf numFmtId="172" fontId="65" fillId="0" borderId="0" xfId="30" applyFont="true" applyBorder="false" applyAlignment="false" applyProtection="false">
      <alignment horizontal="general" vertical="bottom" textRotation="0" wrapText="false" indent="0" shrinkToFit="false"/>
      <protection locked="true" hidden="false"/>
    </xf>
    <xf numFmtId="185" fontId="65" fillId="0" borderId="0" xfId="30" applyFont="true" applyBorder="false" applyAlignment="false" applyProtection="false">
      <alignment horizontal="general" vertical="bottom" textRotation="0" wrapText="false" indent="0" shrinkToFit="false"/>
      <protection locked="true" hidden="false"/>
    </xf>
    <xf numFmtId="184" fontId="65" fillId="0" borderId="0" xfId="30" applyFont="true" applyBorder="false" applyAlignment="false" applyProtection="false">
      <alignment horizontal="general" vertical="bottom" textRotation="0" wrapText="false" indent="0" shrinkToFit="false"/>
      <protection locked="true" hidden="false"/>
    </xf>
    <xf numFmtId="192" fontId="68" fillId="0" borderId="28" xfId="30" applyFont="true" applyBorder="true" applyAlignment="false" applyProtection="false">
      <alignment horizontal="general" vertical="bottom" textRotation="0" wrapText="false" indent="0" shrinkToFit="false"/>
      <protection locked="true" hidden="false"/>
    </xf>
    <xf numFmtId="164" fontId="69" fillId="0" borderId="0" xfId="0" applyFont="true" applyBorder="true" applyAlignment="false" applyProtection="true">
      <alignment horizontal="general" vertical="top" textRotation="0" wrapText="false" indent="0" shrinkToFit="false"/>
      <protection locked="true" hidden="false"/>
    </xf>
    <xf numFmtId="172" fontId="65" fillId="0" borderId="4" xfId="30" applyFont="true" applyBorder="true" applyAlignment="true" applyProtection="false">
      <alignment horizontal="general" vertical="bottom" textRotation="0" wrapText="true" indent="0" shrinkToFit="false"/>
      <protection locked="true" hidden="false"/>
    </xf>
    <xf numFmtId="172" fontId="61" fillId="0" borderId="0" xfId="30" applyFont="true" applyBorder="false" applyAlignment="true" applyProtection="true">
      <alignment horizontal="left" vertical="bottom" textRotation="0" wrapText="false" indent="0" shrinkToFit="false"/>
      <protection locked="false" hidden="false"/>
    </xf>
    <xf numFmtId="173" fontId="61" fillId="0" borderId="0" xfId="30" applyFont="true" applyBorder="false" applyAlignment="false" applyProtection="true">
      <alignment horizontal="general" vertical="bottom" textRotation="0" wrapText="false" indent="0" shrinkToFit="false"/>
      <protection locked="false" hidden="false"/>
    </xf>
    <xf numFmtId="192" fontId="65" fillId="0" borderId="28" xfId="30" applyFont="true" applyBorder="true" applyAlignment="false" applyProtection="false">
      <alignment horizontal="general" vertical="bottom" textRotation="0" wrapText="false" indent="0" shrinkToFit="false"/>
      <protection locked="true" hidden="false"/>
    </xf>
    <xf numFmtId="172" fontId="70" fillId="0" borderId="28" xfId="30" applyFont="true" applyBorder="true" applyAlignment="true" applyProtection="false">
      <alignment horizontal="left" vertical="bottom" textRotation="0" wrapText="false" indent="0" shrinkToFit="false"/>
      <protection locked="true" hidden="false"/>
    </xf>
    <xf numFmtId="172" fontId="64" fillId="0" borderId="0" xfId="30" applyFont="true" applyBorder="false" applyAlignment="true" applyProtection="false">
      <alignment horizontal="left" vertical="bottom" textRotation="0" wrapText="false" indent="0" shrinkToFit="false"/>
      <protection locked="true" hidden="false"/>
    </xf>
    <xf numFmtId="192" fontId="64" fillId="0" borderId="0" xfId="30" applyFont="true" applyBorder="false" applyAlignment="false" applyProtection="false">
      <alignment horizontal="general" vertical="bottom" textRotation="0" wrapText="false" indent="0" shrinkToFit="false"/>
      <protection locked="true" hidden="false"/>
    </xf>
    <xf numFmtId="192" fontId="64" fillId="0" borderId="28" xfId="30" applyFont="true" applyBorder="true" applyAlignment="false" applyProtection="false">
      <alignment horizontal="general" vertical="bottom" textRotation="0" wrapText="false" indent="0" shrinkToFit="false"/>
      <protection locked="true" hidden="false"/>
    </xf>
    <xf numFmtId="164" fontId="49" fillId="0" borderId="0" xfId="0" applyFont="true" applyBorder="true" applyAlignment="true" applyProtection="true">
      <alignment horizontal="general" vertical="top" textRotation="0" wrapText="false" indent="0" shrinkToFit="false"/>
      <protection locked="true" hidden="false"/>
    </xf>
    <xf numFmtId="164" fontId="24" fillId="0" borderId="29" xfId="0" applyFont="true" applyBorder="true" applyAlignment="true" applyProtection="true">
      <alignment horizontal="center" vertical="center" textRotation="0" wrapText="true" indent="0" shrinkToFit="false"/>
      <protection locked="true" hidden="false"/>
    </xf>
    <xf numFmtId="164" fontId="24" fillId="0" borderId="30" xfId="0" applyFont="true" applyBorder="true" applyAlignment="true" applyProtection="true">
      <alignment horizontal="center" vertical="center" textRotation="0" wrapText="true" indent="0" shrinkToFit="false"/>
      <protection locked="true" hidden="false"/>
    </xf>
    <xf numFmtId="164" fontId="24" fillId="0" borderId="31" xfId="0" applyFont="true" applyBorder="true" applyAlignment="true" applyProtection="true">
      <alignment horizontal="center" vertical="center" textRotation="0" wrapText="true" indent="0" shrinkToFit="false"/>
      <protection locked="true" hidden="false"/>
    </xf>
    <xf numFmtId="164" fontId="22" fillId="0" borderId="32" xfId="0" applyFont="true" applyBorder="true" applyAlignment="true" applyProtection="true">
      <alignment horizontal="general" vertical="center" textRotation="0" wrapText="true" indent="0" shrinkToFit="false"/>
      <protection locked="true" hidden="false"/>
    </xf>
    <xf numFmtId="164" fontId="71" fillId="0" borderId="33" xfId="0" applyFont="true" applyBorder="true" applyAlignment="false" applyProtection="true">
      <alignment horizontal="general" vertical="top" textRotation="0" wrapText="false" indent="0" shrinkToFit="false"/>
      <protection locked="true" hidden="false"/>
    </xf>
    <xf numFmtId="164" fontId="72" fillId="0" borderId="33" xfId="0" applyFont="true" applyBorder="true" applyAlignment="false" applyProtection="true">
      <alignment horizontal="general" vertical="top" textRotation="0" wrapText="false" indent="0" shrinkToFit="false"/>
      <protection locked="true" hidden="false"/>
    </xf>
    <xf numFmtId="170" fontId="49" fillId="0" borderId="0" xfId="26" applyFont="true" applyBorder="true" applyAlignment="false" applyProtection="true">
      <alignment horizontal="general" vertical="top" textRotation="0" wrapText="false" indent="0" shrinkToFit="false"/>
      <protection locked="true" hidden="false"/>
    </xf>
    <xf numFmtId="170" fontId="9" fillId="0" borderId="0" xfId="0" applyFont="true" applyBorder="true" applyAlignment="true" applyProtection="true">
      <alignment horizontal="general" vertical="top" textRotation="0" wrapText="false" indent="0" shrinkToFit="false"/>
      <protection locked="true" hidden="false"/>
    </xf>
    <xf numFmtId="164" fontId="24" fillId="0" borderId="32" xfId="0" applyFont="true" applyBorder="true" applyAlignment="true" applyProtection="true">
      <alignment horizontal="general" vertical="center" textRotation="0" wrapText="true" indent="0" shrinkToFit="false"/>
      <protection locked="true" hidden="false"/>
    </xf>
    <xf numFmtId="164" fontId="24" fillId="0" borderId="33" xfId="0" applyFont="true" applyBorder="true" applyAlignment="false" applyProtection="true">
      <alignment horizontal="general" vertical="top" textRotation="0" wrapText="false" indent="0" shrinkToFit="false"/>
      <protection locked="true" hidden="false"/>
    </xf>
    <xf numFmtId="164" fontId="24" fillId="0" borderId="33" xfId="0" applyFont="true" applyBorder="true" applyAlignment="true" applyProtection="true">
      <alignment horizontal="center" vertical="center" textRotation="0" wrapText="true" indent="0" shrinkToFit="false"/>
      <protection locked="true" hidden="false"/>
    </xf>
    <xf numFmtId="164" fontId="24" fillId="0" borderId="32" xfId="0" applyFont="true" applyBorder="true" applyAlignment="true" applyProtection="true">
      <alignment horizontal="right" vertical="center" textRotation="0" wrapText="true" indent="0" shrinkToFit="false"/>
      <protection locked="true" hidden="false"/>
    </xf>
    <xf numFmtId="164" fontId="40" fillId="0" borderId="0" xfId="20" applyFont="true" applyBorder="true" applyAlignment="true" applyProtection="true">
      <alignment horizontal="general" vertical="center" textRotation="0" wrapText="false" indent="0" shrinkToFit="false"/>
      <protection locked="true" hidden="false"/>
    </xf>
    <xf numFmtId="171" fontId="54" fillId="9" borderId="2" xfId="41" applyFont="true" applyBorder="true" applyAlignment="false" applyProtection="false">
      <alignment horizontal="general" vertical="bottom" textRotation="0" wrapText="false" indent="0" shrinkToFit="false"/>
      <protection locked="true" hidden="false"/>
    </xf>
    <xf numFmtId="171" fontId="4" fillId="9" borderId="0" xfId="41" applyFont="true" applyBorder="false" applyAlignment="false" applyProtection="false">
      <alignment horizontal="general" vertical="bottom" textRotation="0" wrapText="false" indent="0" shrinkToFit="false"/>
      <protection locked="true" hidden="false"/>
    </xf>
    <xf numFmtId="182" fontId="4" fillId="9" borderId="0" xfId="19" applyFont="true" applyBorder="true" applyAlignment="false" applyProtection="true">
      <alignment horizontal="general" vertical="top" textRotation="0" wrapText="false" indent="0" shrinkToFit="false"/>
      <protection locked="true" hidden="false"/>
    </xf>
    <xf numFmtId="170" fontId="4" fillId="9" borderId="3" xfId="26" applyFont="true" applyBorder="true" applyAlignment="false" applyProtection="true">
      <alignment horizontal="general" vertical="top" textRotation="0" wrapText="false" indent="0" shrinkToFit="false"/>
      <protection locked="true" hidden="false"/>
    </xf>
    <xf numFmtId="171" fontId="4" fillId="0" borderId="0" xfId="41" applyFont="false" applyBorder="false" applyAlignment="false" applyProtection="false">
      <alignment horizontal="general" vertical="bottom" textRotation="0" wrapText="false" indent="0" shrinkToFit="false"/>
      <protection locked="true" hidden="false"/>
    </xf>
    <xf numFmtId="171" fontId="4" fillId="0" borderId="0" xfId="41" applyFont="false" applyBorder="false" applyAlignment="false" applyProtection="false">
      <alignment horizontal="general" vertical="bottom" textRotation="0" wrapText="false" indent="0" shrinkToFit="false"/>
      <protection locked="true" hidden="false"/>
    </xf>
    <xf numFmtId="164" fontId="24" fillId="0" borderId="34" xfId="0" applyFont="true" applyBorder="true" applyAlignment="true" applyProtection="true">
      <alignment horizontal="center" vertical="center" textRotation="0" wrapText="true" indent="0" shrinkToFit="false"/>
      <protection locked="true" hidden="false"/>
    </xf>
    <xf numFmtId="164" fontId="24" fillId="0" borderId="35" xfId="0" applyFont="true" applyBorder="true" applyAlignment="true" applyProtection="true">
      <alignment horizontal="center" vertical="center" textRotation="0" wrapText="true" indent="0" shrinkToFit="false"/>
      <protection locked="true" hidden="false"/>
    </xf>
    <xf numFmtId="164" fontId="22" fillId="14" borderId="19" xfId="0" applyFont="true" applyBorder="true" applyAlignment="true" applyProtection="true">
      <alignment horizontal="general" vertical="center" textRotation="0" wrapText="true" indent="0" shrinkToFit="false"/>
      <protection locked="true" hidden="false"/>
    </xf>
    <xf numFmtId="164" fontId="22" fillId="14" borderId="17" xfId="0" applyFont="true" applyBorder="true" applyAlignment="true" applyProtection="true">
      <alignment horizontal="general" vertical="center" textRotation="0" wrapText="true" indent="0" shrinkToFit="false"/>
      <protection locked="true" hidden="false"/>
    </xf>
    <xf numFmtId="177" fontId="22" fillId="14" borderId="36" xfId="0" applyFont="true" applyBorder="true" applyAlignment="true" applyProtection="true">
      <alignment horizontal="center" vertical="center" textRotation="0" wrapText="false" indent="0" shrinkToFit="false"/>
      <protection locked="true" hidden="false"/>
    </xf>
    <xf numFmtId="177" fontId="22" fillId="0" borderId="18" xfId="0" applyFont="true" applyBorder="true" applyAlignment="true" applyProtection="true">
      <alignment horizontal="center" vertical="center" textRotation="0" wrapText="false" indent="0" shrinkToFit="false"/>
      <protection locked="true" hidden="false"/>
    </xf>
    <xf numFmtId="164" fontId="22" fillId="0" borderId="19" xfId="0" applyFont="true" applyBorder="true" applyAlignment="true" applyProtection="true">
      <alignment horizontal="general" vertical="center" textRotation="0" wrapText="true" indent="0" shrinkToFit="false"/>
      <protection locked="true" hidden="false"/>
    </xf>
    <xf numFmtId="164" fontId="22" fillId="0" borderId="16" xfId="0" applyFont="true" applyBorder="true" applyAlignment="true" applyProtection="true">
      <alignment horizontal="general" vertical="center" textRotation="0" wrapText="true" indent="0" shrinkToFit="false"/>
      <protection locked="true" hidden="false"/>
    </xf>
    <xf numFmtId="177" fontId="22" fillId="0" borderId="4" xfId="0" applyFont="true" applyBorder="true" applyAlignment="true" applyProtection="true">
      <alignment horizontal="center" vertical="center" textRotation="0" wrapText="false" indent="0" shrinkToFit="false"/>
      <protection locked="true" hidden="false"/>
    </xf>
    <xf numFmtId="177" fontId="22" fillId="0" borderId="15" xfId="0" applyFont="true" applyBorder="true" applyAlignment="true" applyProtection="true">
      <alignment horizontal="center" vertical="center" textRotation="0" wrapText="false" indent="0" shrinkToFit="false"/>
      <protection locked="true" hidden="false"/>
    </xf>
    <xf numFmtId="164" fontId="24" fillId="0" borderId="4" xfId="0" applyFont="true" applyBorder="true" applyAlignment="true" applyProtection="true">
      <alignment horizontal="right" vertical="center" textRotation="0" wrapText="true" indent="0" shrinkToFit="false"/>
      <protection locked="true" hidden="false"/>
    </xf>
    <xf numFmtId="177" fontId="24" fillId="0" borderId="36" xfId="0" applyFont="true" applyBorder="true" applyAlignment="true" applyProtection="true">
      <alignment horizontal="center" vertical="center" textRotation="0" wrapText="false" indent="0" shrinkToFit="false"/>
      <protection locked="true" hidden="false"/>
    </xf>
    <xf numFmtId="177" fontId="24" fillId="0" borderId="18" xfId="0" applyFont="true" applyBorder="true" applyAlignment="true" applyProtection="true">
      <alignment horizontal="center" vertical="center" textRotation="0" wrapText="false" indent="0" shrinkToFit="false"/>
      <protection locked="true" hidden="false"/>
    </xf>
    <xf numFmtId="182" fontId="49" fillId="0" borderId="0" xfId="19" applyFont="true" applyBorder="true" applyAlignment="false" applyProtection="true">
      <alignment horizontal="general" vertical="top" textRotation="0" wrapText="false" indent="0" shrinkToFit="false"/>
      <protection locked="true" hidden="false"/>
    </xf>
    <xf numFmtId="164" fontId="22" fillId="14" borderId="4" xfId="0" applyFont="true" applyBorder="true" applyAlignment="true" applyProtection="true">
      <alignment horizontal="right" vertical="center" textRotation="0" wrapText="true" indent="0" shrinkToFit="false"/>
      <protection locked="true" hidden="false"/>
    </xf>
    <xf numFmtId="183" fontId="22" fillId="14" borderId="15" xfId="19" applyFont="true" applyBorder="true" applyAlignment="true" applyProtection="true">
      <alignment horizontal="center" vertical="top" textRotation="0" wrapText="false" indent="0" shrinkToFit="false"/>
      <protection locked="true" hidden="false"/>
    </xf>
    <xf numFmtId="164" fontId="73" fillId="0" borderId="0" xfId="0" applyFont="true" applyBorder="true" applyAlignment="true" applyProtection="true">
      <alignment horizontal="justify" vertical="center" textRotation="0" wrapText="false" indent="0" shrinkToFit="false"/>
      <protection locked="true" hidden="false"/>
    </xf>
    <xf numFmtId="186" fontId="0" fillId="0" borderId="0" xfId="0" applyFont="false" applyBorder="false" applyAlignment="false" applyProtection="false">
      <alignment horizontal="general" vertical="top" textRotation="0" wrapText="false" indent="0" shrinkToFit="false"/>
      <protection locked="true" hidden="false"/>
    </xf>
    <xf numFmtId="171" fontId="54" fillId="15" borderId="0" xfId="41" applyFont="true" applyBorder="false" applyAlignment="true" applyProtection="false">
      <alignment horizontal="left" vertical="center" textRotation="0" wrapText="false" indent="0" shrinkToFit="false"/>
      <protection locked="true" hidden="false"/>
    </xf>
    <xf numFmtId="171" fontId="54" fillId="15" borderId="0" xfId="41" applyFont="true" applyBorder="false" applyAlignment="true" applyProtection="false">
      <alignment horizontal="center" vertical="center" textRotation="0" wrapText="false" indent="0" shrinkToFit="false"/>
      <protection locked="true" hidden="false"/>
    </xf>
    <xf numFmtId="171" fontId="54" fillId="0" borderId="0" xfId="41" applyFont="true" applyBorder="false" applyAlignment="true" applyProtection="false">
      <alignment horizontal="center" vertical="center" textRotation="0" wrapText="false" indent="0" shrinkToFit="false"/>
      <protection locked="true" hidden="false"/>
    </xf>
    <xf numFmtId="181" fontId="49" fillId="0" borderId="0" xfId="21" applyFont="true" applyBorder="true" applyAlignment="true" applyProtection="true">
      <alignment horizontal="general" vertical="bottom" textRotation="0" wrapText="false" indent="0" shrinkToFit="false"/>
      <protection locked="true" hidden="false"/>
    </xf>
    <xf numFmtId="195" fontId="4" fillId="0" borderId="0" xfId="41" applyFont="false" applyBorder="false" applyAlignment="false" applyProtection="false">
      <alignment horizontal="general" vertical="bottom" textRotation="0" wrapText="false" indent="0" shrinkToFit="false"/>
      <protection locked="true" hidden="false"/>
    </xf>
    <xf numFmtId="171" fontId="6" fillId="0" borderId="0" xfId="41" applyFont="true" applyBorder="false" applyAlignment="false" applyProtection="false">
      <alignment horizontal="general" vertical="bottom" textRotation="0" wrapText="false" indent="0" shrinkToFit="false"/>
      <protection locked="true" hidden="false"/>
    </xf>
    <xf numFmtId="171" fontId="74" fillId="0" borderId="0" xfId="41" applyFont="true" applyBorder="false" applyAlignment="false" applyProtection="false">
      <alignment horizontal="general" vertical="bottom" textRotation="0" wrapText="false" indent="0" shrinkToFit="false"/>
      <protection locked="true" hidden="false"/>
    </xf>
    <xf numFmtId="171" fontId="74" fillId="0" borderId="0" xfId="41" applyFont="true" applyBorder="false" applyAlignment="true" applyProtection="false">
      <alignment horizontal="center" vertical="bottom" textRotation="0" wrapText="false" indent="0" shrinkToFit="false"/>
      <protection locked="true" hidden="false"/>
    </xf>
    <xf numFmtId="171" fontId="6" fillId="0" borderId="0" xfId="41" applyFont="true" applyBorder="false" applyAlignment="true" applyProtection="false">
      <alignment horizontal="left" vertical="top" textRotation="0" wrapText="false" indent="0" shrinkToFit="false"/>
      <protection locked="true" hidden="false"/>
    </xf>
    <xf numFmtId="184" fontId="6" fillId="0" borderId="0" xfId="41" applyFont="true" applyBorder="false" applyAlignment="true" applyProtection="false">
      <alignment horizontal="general" vertical="center" textRotation="0" wrapText="false" indent="0" shrinkToFit="false"/>
      <protection locked="true" hidden="false"/>
    </xf>
    <xf numFmtId="171" fontId="74" fillId="0" borderId="37" xfId="41" applyFont="true" applyBorder="true" applyAlignment="false" applyProtection="false">
      <alignment horizontal="general" vertical="bottom" textRotation="0" wrapText="false" indent="0" shrinkToFit="false"/>
      <protection locked="true" hidden="false"/>
    </xf>
    <xf numFmtId="184" fontId="74" fillId="0" borderId="37" xfId="41" applyFont="true" applyBorder="true" applyAlignment="true" applyProtection="false">
      <alignment horizontal="general" vertical="center" textRotation="0" wrapText="false" indent="0" shrinkToFit="false"/>
      <protection locked="true" hidden="false"/>
    </xf>
    <xf numFmtId="173" fontId="6" fillId="0" borderId="0" xfId="42" applyFont="true" applyBorder="true" applyAlignment="true" applyProtection="true">
      <alignment horizontal="general" vertical="bottom" textRotation="0" wrapText="false" indent="0" shrinkToFit="false"/>
      <protection locked="true" hidden="false"/>
    </xf>
    <xf numFmtId="164" fontId="4" fillId="0" borderId="0" xfId="34" applyFont="true" applyBorder="true" applyAlignment="false" applyProtection="true">
      <alignment horizontal="general" vertical="top" textRotation="0" wrapText="false" indent="0" shrinkToFit="false"/>
      <protection locked="true" hidden="false"/>
    </xf>
    <xf numFmtId="164" fontId="75" fillId="11" borderId="5" xfId="34" applyFont="true" applyBorder="true" applyAlignment="true" applyProtection="true">
      <alignment horizontal="center" vertical="center" textRotation="0" wrapText="true" indent="0" shrinkToFit="false"/>
      <protection locked="true" hidden="false"/>
    </xf>
    <xf numFmtId="164" fontId="75" fillId="11" borderId="5" xfId="34" applyFont="true" applyBorder="true" applyAlignment="true" applyProtection="true">
      <alignment horizontal="center" vertical="bottom" textRotation="0" wrapText="true" indent="0" shrinkToFit="false"/>
      <protection locked="true" hidden="false"/>
    </xf>
    <xf numFmtId="164" fontId="76" fillId="11" borderId="5" xfId="34" applyFont="true" applyBorder="true" applyAlignment="true" applyProtection="true">
      <alignment horizontal="general" vertical="center" textRotation="0" wrapText="true" indent="0" shrinkToFit="false"/>
      <protection locked="true" hidden="false"/>
    </xf>
    <xf numFmtId="178" fontId="76" fillId="11" borderId="5" xfId="34" applyFont="true" applyBorder="true" applyAlignment="true" applyProtection="true">
      <alignment horizontal="right" vertical="center" textRotation="0" wrapText="true" indent="0" shrinkToFit="false"/>
      <protection locked="true" hidden="false"/>
    </xf>
    <xf numFmtId="178" fontId="76" fillId="11" borderId="5" xfId="34" applyFont="true" applyBorder="true" applyAlignment="true" applyProtection="true">
      <alignment horizontal="center" vertical="center" textRotation="0" wrapText="true" indent="0" shrinkToFit="false"/>
      <protection locked="true" hidden="false"/>
    </xf>
    <xf numFmtId="190" fontId="76" fillId="11" borderId="5" xfId="34" applyFont="true" applyBorder="true" applyAlignment="true" applyProtection="true">
      <alignment horizontal="center" vertical="center" textRotation="0" wrapText="true" indent="0" shrinkToFit="false"/>
      <protection locked="true" hidden="false"/>
    </xf>
    <xf numFmtId="178" fontId="76" fillId="11" borderId="38" xfId="34" applyFont="true" applyBorder="true" applyAlignment="true" applyProtection="true">
      <alignment horizontal="center" vertical="center" textRotation="0" wrapText="true" indent="0" shrinkToFit="false"/>
      <protection locked="true" hidden="false"/>
    </xf>
    <xf numFmtId="182" fontId="77" fillId="9" borderId="5" xfId="34" applyFont="true" applyBorder="true" applyAlignment="true" applyProtection="true">
      <alignment horizontal="center" vertical="center" textRotation="0" wrapText="true" indent="0" shrinkToFit="false"/>
      <protection locked="true" hidden="false"/>
    </xf>
    <xf numFmtId="178" fontId="78" fillId="11" borderId="5" xfId="34" applyFont="true" applyBorder="true" applyAlignment="true" applyProtection="true">
      <alignment horizontal="center" vertical="center" textRotation="0" wrapText="true" indent="0" shrinkToFit="false"/>
      <protection locked="true" hidden="false"/>
    </xf>
    <xf numFmtId="178" fontId="79" fillId="11" borderId="5" xfId="34" applyFont="true" applyBorder="true" applyAlignment="true" applyProtection="true">
      <alignment horizontal="center" vertical="center" textRotation="0" wrapText="true" indent="0" shrinkToFit="false"/>
      <protection locked="true" hidden="false"/>
    </xf>
    <xf numFmtId="170" fontId="79" fillId="11" borderId="38" xfId="26" applyFont="true" applyBorder="true" applyAlignment="false" applyProtection="true">
      <alignment horizontal="general" vertical="top" textRotation="0" wrapText="false" indent="0" shrinkToFit="false"/>
      <protection locked="true" hidden="false"/>
    </xf>
    <xf numFmtId="190" fontId="75" fillId="11" borderId="0" xfId="34" applyFont="true" applyBorder="true" applyAlignment="true" applyProtection="true">
      <alignment horizontal="general" vertical="center" textRotation="0" wrapText="true" indent="0" shrinkToFit="false"/>
      <protection locked="true" hidden="false"/>
    </xf>
    <xf numFmtId="170" fontId="79" fillId="11" borderId="0" xfId="26" applyFont="true" applyBorder="true" applyAlignment="false" applyProtection="true">
      <alignment horizontal="general" vertical="top" textRotation="0" wrapText="false" indent="0" shrinkToFit="false"/>
      <protection locked="true" hidden="false"/>
    </xf>
    <xf numFmtId="164" fontId="9" fillId="0" borderId="0" xfId="28" applyFont="true" applyBorder="true" applyAlignment="false" applyProtection="true">
      <alignment horizontal="general" vertical="top" textRotation="0" wrapText="false" indent="0" shrinkToFit="false"/>
      <protection locked="true" hidden="false"/>
    </xf>
    <xf numFmtId="164" fontId="7" fillId="0" borderId="0" xfId="28" applyFont="true" applyBorder="true" applyAlignment="false" applyProtection="true">
      <alignment horizontal="general" vertical="top" textRotation="0" wrapText="false" indent="0" shrinkToFit="false"/>
      <protection locked="true" hidden="false"/>
    </xf>
    <xf numFmtId="164" fontId="26" fillId="16" borderId="39" xfId="0" applyFont="true" applyBorder="true" applyAlignment="true" applyProtection="true">
      <alignment horizontal="center" vertical="bottom" textRotation="0" wrapText="false" indent="0" shrinkToFit="false"/>
      <protection locked="true" hidden="false"/>
    </xf>
    <xf numFmtId="164" fontId="4" fillId="0" borderId="0" xfId="0" applyFont="true" applyBorder="true" applyAlignment="true" applyProtection="true">
      <alignment horizontal="general" vertical="bottom" textRotation="0" wrapText="false" indent="0" shrinkToFit="false"/>
      <protection locked="true" hidden="false"/>
    </xf>
    <xf numFmtId="164" fontId="7" fillId="0" borderId="0" xfId="0" applyFont="true" applyBorder="true" applyAlignment="true" applyProtection="true">
      <alignment horizontal="general" vertical="bottom" textRotation="0" wrapText="false" indent="0" shrinkToFit="false"/>
      <protection locked="true" hidden="false"/>
    </xf>
    <xf numFmtId="164" fontId="9" fillId="5" borderId="0" xfId="28" applyFont="true" applyBorder="true" applyAlignment="false" applyProtection="true">
      <alignment horizontal="general" vertical="top" textRotation="0" wrapText="false" indent="0" shrinkToFit="false"/>
      <protection locked="true" hidden="false"/>
    </xf>
    <xf numFmtId="164" fontId="7" fillId="5" borderId="0" xfId="28" applyFont="true" applyBorder="true" applyAlignment="false" applyProtection="true">
      <alignment horizontal="general" vertical="top" textRotation="0" wrapText="false" indent="0" shrinkToFit="false"/>
      <protection locked="true" hidden="false"/>
    </xf>
    <xf numFmtId="170" fontId="4" fillId="5" borderId="0" xfId="27" applyFont="true" applyBorder="true" applyAlignment="false" applyProtection="true">
      <alignment horizontal="general" vertical="top" textRotation="0" wrapText="false" indent="0" shrinkToFit="false"/>
      <protection locked="true" hidden="false"/>
    </xf>
    <xf numFmtId="182" fontId="4" fillId="0" borderId="0" xfId="19" applyFont="true" applyBorder="true" applyAlignment="false" applyProtection="true">
      <alignment horizontal="general" vertical="top" textRotation="0" wrapText="false" indent="0" shrinkToFit="false"/>
      <protection locked="true" hidden="false"/>
    </xf>
    <xf numFmtId="170" fontId="9" fillId="0" borderId="0" xfId="26" applyFont="true" applyBorder="true" applyAlignment="false" applyProtection="true">
      <alignment horizontal="general" vertical="top" textRotation="0" wrapText="false" indent="0" shrinkToFit="false"/>
      <protection locked="true" hidden="false"/>
    </xf>
    <xf numFmtId="171" fontId="4" fillId="0" borderId="0" xfId="36" applyFont="false" applyBorder="false" applyAlignment="false" applyProtection="false">
      <alignment horizontal="general" vertical="bottom" textRotation="0" wrapText="false" indent="0" shrinkToFit="false"/>
      <protection locked="true" hidden="false"/>
    </xf>
    <xf numFmtId="171" fontId="4" fillId="0" borderId="2" xfId="36" applyFont="true" applyBorder="true" applyAlignment="false" applyProtection="false">
      <alignment horizontal="general" vertical="bottom" textRotation="0" wrapText="false" indent="0" shrinkToFit="false"/>
      <protection locked="true" hidden="false"/>
    </xf>
    <xf numFmtId="178" fontId="4" fillId="0" borderId="0" xfId="0" applyFont="true" applyBorder="true" applyAlignment="false" applyProtection="true">
      <alignment horizontal="general" vertical="top" textRotation="0" wrapText="false" indent="0" shrinkToFit="false"/>
      <protection locked="true" hidden="false"/>
    </xf>
    <xf numFmtId="164" fontId="54" fillId="0" borderId="0" xfId="0" applyFont="true" applyBorder="true" applyAlignment="true" applyProtection="true">
      <alignment horizontal="general" vertical="top" textRotation="0" wrapText="false" indent="0" shrinkToFit="false"/>
      <protection locked="true" hidden="false"/>
    </xf>
    <xf numFmtId="164" fontId="54" fillId="0" borderId="2" xfId="0" applyFont="true" applyBorder="true" applyAlignment="true" applyProtection="true">
      <alignment horizontal="general" vertical="top" textRotation="0" wrapText="false" indent="0" shrinkToFit="false"/>
      <protection locked="true" hidden="false"/>
    </xf>
    <xf numFmtId="182" fontId="54" fillId="0" borderId="2" xfId="19" applyFont="true" applyBorder="true" applyAlignment="false" applyProtection="true">
      <alignment horizontal="general" vertical="top" textRotation="0" wrapText="false" indent="0" shrinkToFit="false"/>
      <protection locked="true" hidden="false"/>
    </xf>
  </cellXfs>
  <cellStyles count="42">
    <cellStyle name="Normal" xfId="0" builtinId="0"/>
    <cellStyle name="Comma" xfId="15" builtinId="3"/>
    <cellStyle name="Comma [0]" xfId="16" builtinId="6"/>
    <cellStyle name="Currency" xfId="17" builtinId="4"/>
    <cellStyle name="Currency [0]" xfId="18" builtinId="7"/>
    <cellStyle name="Percent" xfId="19" builtinId="5"/>
    <cellStyle name="Comma 2" xfId="21"/>
    <cellStyle name="Comma 53" xfId="22"/>
    <cellStyle name="Currency 2" xfId="23"/>
    <cellStyle name="DateLong" xfId="24"/>
    <cellStyle name="DateShort" xfId="25"/>
    <cellStyle name="Factor" xfId="26"/>
    <cellStyle name="Factor 2" xfId="27"/>
    <cellStyle name="Normal 10" xfId="28"/>
    <cellStyle name="Normal 11" xfId="29"/>
    <cellStyle name="Normal 12" xfId="30"/>
    <cellStyle name="Normal 15" xfId="31"/>
    <cellStyle name="Normal 2" xfId="32"/>
    <cellStyle name="Normal 2 2" xfId="33"/>
    <cellStyle name="Normal 3" xfId="34"/>
    <cellStyle name="Normal 4" xfId="35"/>
    <cellStyle name="Normal 5" xfId="36"/>
    <cellStyle name="Normal 6" xfId="37"/>
    <cellStyle name="Normal 63" xfId="38"/>
    <cellStyle name="Normal 7" xfId="39"/>
    <cellStyle name="Normal 8" xfId="40"/>
    <cellStyle name="Normal 9" xfId="41"/>
    <cellStyle name="Percent 2" xfId="42"/>
    <cellStyle name="Percent 3" xfId="43"/>
    <cellStyle name="Percent 4" xfId="44"/>
    <cellStyle name="Porcentaje 4" xfId="45"/>
    <cellStyle name="xDateLong" xfId="46"/>
    <cellStyle name="xDateShort" xfId="47"/>
    <cellStyle name="xFactor" xfId="48"/>
    <cellStyle name="xNormal" xfId="49"/>
    <cellStyle name="xPercent" xfId="50"/>
    <cellStyle name="xYear" xfId="51"/>
    <cellStyle name="Year" xfId="52"/>
    <cellStyle name="Year 2" xfId="53"/>
    <cellStyle name="Year 2 2" xfId="54"/>
    <cellStyle name="*unknown*" xfId="20" builtinId="8"/>
    <cellStyle name="Excel Built-in Input" xfId="55"/>
  </cellStyles>
  <dxfs count="88">
    <dxf>
      <fill>
        <patternFill>
          <bgColor rgb="FFFF0000"/>
        </patternFill>
      </fill>
    </dxf>
    <dxf>
      <fill>
        <patternFill>
          <bgColor rgb="FFFF0000"/>
        </patternFill>
      </fill>
    </dxf>
    <dxf>
      <fill>
        <patternFill>
          <bgColor rgb="FFFFCC00"/>
        </patternFill>
      </fill>
    </dxf>
    <dxf>
      <fill>
        <patternFill>
          <bgColor rgb="FFFFCC00"/>
        </patternFill>
      </fill>
    </dxf>
    <dxf>
      <fill>
        <patternFill>
          <bgColor rgb="FFFF0000"/>
        </patternFill>
      </fill>
    </dxf>
    <dxf>
      <fill>
        <patternFill>
          <bgColor rgb="FFD8D8D8"/>
        </patternFill>
      </fill>
    </dxf>
    <dxf>
      <fill>
        <patternFill>
          <bgColor rgb="FF9CC2E5"/>
        </patternFill>
      </fill>
    </dxf>
    <dxf>
      <fill>
        <patternFill>
          <bgColor rgb="FFFFCC99"/>
        </patternFill>
      </fill>
    </dxf>
    <dxf>
      <fill>
        <patternFill>
          <bgColor rgb="FFD8D8D8"/>
        </patternFill>
      </fill>
    </dxf>
    <dxf>
      <fill>
        <patternFill>
          <bgColor rgb="FF9CC2E5"/>
        </patternFill>
      </fill>
    </dxf>
    <dxf>
      <fill>
        <patternFill>
          <bgColor rgb="FFFFCC99"/>
        </patternFill>
      </fill>
    </dxf>
    <dxf>
      <fill>
        <patternFill>
          <bgColor rgb="FFFF0000"/>
        </patternFill>
      </fill>
    </dxf>
    <dxf>
      <fill>
        <patternFill>
          <bgColor rgb="FFFF0000"/>
        </patternFill>
      </fill>
    </dxf>
    <dxf>
      <fill>
        <patternFill>
          <bgColor rgb="FFFFCC00"/>
        </patternFill>
      </fill>
    </dxf>
    <dxf>
      <fill>
        <patternFill>
          <bgColor rgb="FFFFCC00"/>
        </patternFill>
      </fill>
    </dxf>
    <dxf>
      <fill>
        <patternFill>
          <bgColor rgb="FFD8D8D8"/>
        </patternFill>
      </fill>
    </dxf>
    <dxf>
      <fill>
        <patternFill>
          <bgColor rgb="FF9CC2E5"/>
        </patternFill>
      </fill>
    </dxf>
    <dxf>
      <fill>
        <patternFill>
          <bgColor rgb="FFFFCC99"/>
        </patternFill>
      </fill>
    </dxf>
    <dxf>
      <fill>
        <patternFill>
          <bgColor rgb="FFD8D8D8"/>
        </patternFill>
      </fill>
    </dxf>
    <dxf>
      <fill>
        <patternFill>
          <bgColor rgb="FF9CC2E5"/>
        </patternFill>
      </fill>
    </dxf>
    <dxf>
      <fill>
        <patternFill>
          <bgColor rgb="FFFFCC99"/>
        </patternFill>
      </fill>
    </dxf>
    <dxf>
      <fill>
        <patternFill>
          <bgColor rgb="FFFF0000"/>
        </patternFill>
      </fill>
    </dxf>
    <dxf>
      <fill>
        <patternFill>
          <bgColor rgb="FFFF0000"/>
        </patternFill>
      </fill>
    </dxf>
    <dxf>
      <fill>
        <patternFill>
          <bgColor rgb="FFFFCC00"/>
        </patternFill>
      </fill>
    </dxf>
    <dxf>
      <fill>
        <patternFill>
          <bgColor rgb="FFFFCC00"/>
        </patternFill>
      </fill>
    </dxf>
    <dxf>
      <fill>
        <patternFill>
          <bgColor rgb="FFD8D8D8"/>
        </patternFill>
      </fill>
    </dxf>
    <dxf>
      <fill>
        <patternFill>
          <bgColor rgb="FF9CC2E5"/>
        </patternFill>
      </fill>
    </dxf>
    <dxf>
      <fill>
        <patternFill>
          <bgColor rgb="FFFFCC99"/>
        </patternFill>
      </fill>
    </dxf>
    <dxf>
      <fill>
        <patternFill>
          <bgColor rgb="FFD8D8D8"/>
        </patternFill>
      </fill>
    </dxf>
    <dxf>
      <fill>
        <patternFill>
          <bgColor rgb="FF9CC2E5"/>
        </patternFill>
      </fill>
    </dxf>
    <dxf>
      <fill>
        <patternFill>
          <bgColor rgb="FFFFCC99"/>
        </patternFill>
      </fill>
    </dxf>
    <dxf>
      <fill>
        <patternFill>
          <bgColor rgb="FFFF0000"/>
        </patternFill>
      </fill>
    </dxf>
    <dxf>
      <fill>
        <patternFill>
          <bgColor rgb="FFFF0000"/>
        </patternFill>
      </fill>
    </dxf>
    <dxf>
      <fill>
        <patternFill>
          <bgColor rgb="FFFFCC00"/>
        </patternFill>
      </fill>
    </dxf>
    <dxf>
      <fill>
        <patternFill>
          <bgColor rgb="FFFFCC00"/>
        </patternFill>
      </fill>
    </dxf>
    <dxf>
      <fill>
        <patternFill>
          <bgColor rgb="FFD8D8D8"/>
        </patternFill>
      </fill>
    </dxf>
    <dxf>
      <fill>
        <patternFill>
          <bgColor rgb="FF9CC2E5"/>
        </patternFill>
      </fill>
    </dxf>
    <dxf>
      <fill>
        <patternFill>
          <bgColor rgb="FFFFCC99"/>
        </patternFill>
      </fill>
    </dxf>
    <dxf>
      <fill>
        <patternFill>
          <bgColor rgb="FFD8D8D8"/>
        </patternFill>
      </fill>
    </dxf>
    <dxf>
      <fill>
        <patternFill>
          <bgColor rgb="FF9CC2E5"/>
        </patternFill>
      </fill>
    </dxf>
    <dxf>
      <fill>
        <patternFill>
          <bgColor rgb="FFFFCC99"/>
        </patternFill>
      </fill>
    </dxf>
    <dxf>
      <fill>
        <patternFill>
          <bgColor rgb="FFFF0000"/>
        </patternFill>
      </fill>
    </dxf>
    <dxf>
      <fill>
        <patternFill>
          <bgColor rgb="FFFF0000"/>
        </patternFill>
      </fill>
    </dxf>
    <dxf>
      <fill>
        <patternFill>
          <bgColor rgb="FFFFCC00"/>
        </patternFill>
      </fill>
    </dxf>
    <dxf>
      <fill>
        <patternFill>
          <bgColor rgb="FFFFCC00"/>
        </patternFill>
      </fill>
    </dxf>
    <dxf>
      <fill>
        <patternFill>
          <bgColor rgb="FFD8D8D8"/>
        </patternFill>
      </fill>
    </dxf>
    <dxf>
      <fill>
        <patternFill>
          <bgColor rgb="FF9CC2E5"/>
        </patternFill>
      </fill>
    </dxf>
    <dxf>
      <fill>
        <patternFill>
          <bgColor rgb="FFFFCC99"/>
        </patternFill>
      </fill>
    </dxf>
    <dxf>
      <fill>
        <patternFill>
          <bgColor rgb="FFD8D8D8"/>
        </patternFill>
      </fill>
    </dxf>
    <dxf>
      <fill>
        <patternFill>
          <bgColor rgb="FF9CC2E5"/>
        </patternFill>
      </fill>
    </dxf>
    <dxf>
      <fill>
        <patternFill>
          <bgColor rgb="FFFFCC99"/>
        </patternFill>
      </fill>
    </dxf>
    <dxf>
      <fill>
        <patternFill>
          <bgColor rgb="FFFF0000"/>
        </patternFill>
      </fill>
    </dxf>
    <dxf>
      <fill>
        <patternFill>
          <bgColor rgb="FFFF0000"/>
        </patternFill>
      </fill>
    </dxf>
    <dxf>
      <fill>
        <patternFill>
          <bgColor rgb="FFFFCC00"/>
        </patternFill>
      </fill>
    </dxf>
    <dxf>
      <fill>
        <patternFill>
          <bgColor rgb="FFFFCC00"/>
        </patternFill>
      </fill>
    </dxf>
    <dxf>
      <fill>
        <patternFill>
          <bgColor rgb="FFD8D8D8"/>
        </patternFill>
      </fill>
    </dxf>
    <dxf>
      <fill>
        <patternFill>
          <bgColor rgb="FF9CC2E5"/>
        </patternFill>
      </fill>
    </dxf>
    <dxf>
      <fill>
        <patternFill>
          <bgColor rgb="FFFFCC99"/>
        </patternFill>
      </fill>
    </dxf>
    <dxf>
      <fill>
        <patternFill>
          <bgColor rgb="FFD8D8D8"/>
        </patternFill>
      </fill>
    </dxf>
    <dxf>
      <fill>
        <patternFill>
          <bgColor rgb="FF9CC2E5"/>
        </patternFill>
      </fill>
    </dxf>
    <dxf>
      <fill>
        <patternFill>
          <bgColor rgb="FFFFCC99"/>
        </patternFill>
      </fill>
    </dxf>
    <dxf>
      <fill>
        <patternFill>
          <bgColor rgb="FFFF0000"/>
        </patternFill>
      </fill>
    </dxf>
    <dxf>
      <fill>
        <patternFill>
          <bgColor rgb="FFFF0000"/>
        </patternFill>
      </fill>
    </dxf>
    <dxf>
      <fill>
        <patternFill>
          <bgColor rgb="FFFFCC00"/>
        </patternFill>
      </fill>
    </dxf>
    <dxf>
      <fill>
        <patternFill>
          <bgColor rgb="FFFFCC00"/>
        </patternFill>
      </fill>
    </dxf>
    <dxf>
      <fill>
        <patternFill>
          <bgColor rgb="FFD8D8D8"/>
        </patternFill>
      </fill>
    </dxf>
    <dxf>
      <fill>
        <patternFill>
          <bgColor rgb="FF9CC2E5"/>
        </patternFill>
      </fill>
    </dxf>
    <dxf>
      <fill>
        <patternFill>
          <bgColor rgb="FFFFCC99"/>
        </patternFill>
      </fill>
    </dxf>
    <dxf>
      <fill>
        <patternFill>
          <bgColor rgb="FFD8D8D8"/>
        </patternFill>
      </fill>
    </dxf>
    <dxf>
      <fill>
        <patternFill>
          <bgColor rgb="FF9CC2E5"/>
        </patternFill>
      </fill>
    </dxf>
    <dxf>
      <fill>
        <patternFill>
          <bgColor rgb="FFFFCC99"/>
        </patternFill>
      </fill>
    </dxf>
    <dxf>
      <fill>
        <patternFill>
          <bgColor rgb="FFFF0000"/>
        </patternFill>
      </fill>
    </dxf>
    <dxf>
      <fill>
        <patternFill>
          <bgColor rgb="FFFF0000"/>
        </patternFill>
      </fill>
    </dxf>
    <dxf>
      <fill>
        <patternFill>
          <bgColor rgb="FFFFCC00"/>
        </patternFill>
      </fill>
    </dxf>
    <dxf>
      <fill>
        <patternFill>
          <bgColor rgb="FFFFCC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CC00"/>
        </patternFill>
      </fill>
    </dxf>
    <dxf>
      <fill>
        <patternFill>
          <bgColor rgb="FFFFCC00"/>
        </patternFill>
      </fill>
    </dxf>
    <dxf>
      <fill>
        <patternFill>
          <bgColor rgb="FFFFCC00"/>
        </patternFill>
      </fill>
    </dxf>
    <dxf>
      <fill>
        <patternFill>
          <bgColor rgb="FFFFCC00"/>
        </patternFill>
      </fill>
    </dxf>
    <dxf>
      <fill>
        <patternFill>
          <bgColor rgb="FFFFCC00"/>
        </patternFill>
      </fill>
    </dxf>
    <dxf>
      <fill>
        <patternFill>
          <bgColor rgb="FFFFCC00"/>
        </patternFill>
      </fill>
    </dxf>
    <dxf>
      <fill>
        <patternFill patternType="solid">
          <fgColor rgb="00FFFFFF"/>
        </patternFill>
      </fill>
    </dxf>
  </dxfs>
  <colors>
    <indexedColors>
      <rgbColor rgb="FF000000"/>
      <rgbColor rgb="FFFFFFFF"/>
      <rgbColor rgb="FFFF0000"/>
      <rgbColor rgb="FF00FF00"/>
      <rgbColor rgb="FF0000FF"/>
      <rgbColor rgb="FFFFFF00"/>
      <rgbColor rgb="FFFF00FF"/>
      <rgbColor rgb="FF00FFFF"/>
      <rgbColor rgb="FFC00000"/>
      <rgbColor rgb="FF008000"/>
      <rgbColor rgb="FF000080"/>
      <rgbColor rgb="FF7F7F7F"/>
      <rgbColor rgb="FF800080"/>
      <rgbColor rgb="FF0D92B4"/>
      <rgbColor rgb="FFC0C0C0"/>
      <rgbColor rgb="FF808080"/>
      <rgbColor rgb="FF5B9BD5"/>
      <rgbColor rgb="FF993366"/>
      <rgbColor rgb="FFFFFFAF"/>
      <rgbColor rgb="FFDAE3F3"/>
      <rgbColor rgb="FF660066"/>
      <rgbColor rgb="FFFF8080"/>
      <rgbColor rgb="FF0563C1"/>
      <rgbColor rgb="FFD6DCE5"/>
      <rgbColor rgb="FF000080"/>
      <rgbColor rgb="FFFF00FF"/>
      <rgbColor rgb="FFFFFF00"/>
      <rgbColor rgb="FF00FFFF"/>
      <rgbColor rgb="FF800080"/>
      <rgbColor rgb="FF800000"/>
      <rgbColor rgb="FF008080"/>
      <rgbColor rgb="FF0000FF"/>
      <rgbColor rgb="FF00CCFF"/>
      <rgbColor rgb="FFD9E1F2"/>
      <rgbColor rgb="FFD9D9D9"/>
      <rgbColor rgb="FFFFFF99"/>
      <rgbColor rgb="FF9CC2E5"/>
      <rgbColor rgb="FFFF99CC"/>
      <rgbColor rgb="FFD8D8D8"/>
      <rgbColor rgb="FFFFCC99"/>
      <rgbColor rgb="FF4472C4"/>
      <rgbColor rgb="FF33CCCC"/>
      <rgbColor rgb="FF92D050"/>
      <rgbColor rgb="FFFFCC00"/>
      <rgbColor rgb="FFFF9900"/>
      <rgbColor rgb="FFED7D31"/>
      <rgbColor rgb="FF595959"/>
      <rgbColor rgb="FFA6A6A6"/>
      <rgbColor rgb="FF003366"/>
      <rgbColor rgb="FF339966"/>
      <rgbColor rgb="FF003300"/>
      <rgbColor rgb="FF3F3F76"/>
      <rgbColor rgb="FF993300"/>
      <rgbColor rgb="FF993366"/>
      <rgbColor rgb="FF333399"/>
      <rgbColor rgb="FF404040"/>
    </indexed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7.xml"/><Relationship Id="rId13" Type="http://schemas.openxmlformats.org/officeDocument/2006/relationships/worksheet" Target="worksheets/sheet12.xml"/><Relationship Id="rId18" Type="http://schemas.openxmlformats.org/officeDocument/2006/relationships/worksheet" Target="worksheets/sheet17.xml"/><Relationship Id="rId26" Type="http://schemas.openxmlformats.org/officeDocument/2006/relationships/customXml" Target="../customXml/item2.xml"/><Relationship Id="rId3" Type="http://schemas.openxmlformats.org/officeDocument/2006/relationships/worksheet" Target="worksheets/sheet2.xml"/><Relationship Id="rId21" Type="http://schemas.openxmlformats.org/officeDocument/2006/relationships/worksheet" Target="worksheets/sheet20.xml"/><Relationship Id="rId7" Type="http://schemas.openxmlformats.org/officeDocument/2006/relationships/worksheet" Target="worksheets/sheet6.xml"/><Relationship Id="rId12" Type="http://schemas.openxmlformats.org/officeDocument/2006/relationships/worksheet" Target="worksheets/sheet11.xml"/><Relationship Id="rId17" Type="http://schemas.openxmlformats.org/officeDocument/2006/relationships/worksheet" Target="worksheets/sheet16.xml"/><Relationship Id="rId25" Type="http://schemas.openxmlformats.org/officeDocument/2006/relationships/customXml" Target="../customXml/item1.xml"/><Relationship Id="rId2" Type="http://schemas.openxmlformats.org/officeDocument/2006/relationships/worksheet" Target="worksheets/sheet1.xml"/><Relationship Id="rId16" Type="http://schemas.openxmlformats.org/officeDocument/2006/relationships/worksheet" Target="worksheets/sheet15.xml"/><Relationship Id="rId20" Type="http://schemas.openxmlformats.org/officeDocument/2006/relationships/worksheet" Target="worksheets/sheet19.xml"/><Relationship Id="rId1" Type="http://schemas.openxmlformats.org/officeDocument/2006/relationships/styles" Target="styles.xml"/><Relationship Id="rId6" Type="http://schemas.openxmlformats.org/officeDocument/2006/relationships/worksheet" Target="worksheets/sheet5.xml"/><Relationship Id="rId11" Type="http://schemas.openxmlformats.org/officeDocument/2006/relationships/worksheet" Target="worksheets/sheet10.xml"/><Relationship Id="rId24" Type="http://schemas.openxmlformats.org/officeDocument/2006/relationships/sharedStrings" Target="sharedStrings.xml"/><Relationship Id="rId5" Type="http://schemas.openxmlformats.org/officeDocument/2006/relationships/worksheet" Target="worksheets/sheet4.xml"/><Relationship Id="rId15" Type="http://schemas.openxmlformats.org/officeDocument/2006/relationships/worksheet" Target="worksheets/sheet14.xml"/><Relationship Id="rId23" Type="http://schemas.openxmlformats.org/officeDocument/2006/relationships/externalLink" Target="externalLinks/externalLink1.xml"/><Relationship Id="rId28" Type="http://schemas.openxmlformats.org/officeDocument/2006/relationships/customXml" Target="../customXml/item4.xml"/><Relationship Id="rId10" Type="http://schemas.openxmlformats.org/officeDocument/2006/relationships/worksheet" Target="worksheets/sheet9.xml"/><Relationship Id="rId19" Type="http://schemas.openxmlformats.org/officeDocument/2006/relationships/worksheet" Target="worksheets/sheet18.xml"/><Relationship Id="rId4" Type="http://schemas.openxmlformats.org/officeDocument/2006/relationships/worksheet" Target="worksheets/sheet3.xml"/><Relationship Id="rId9" Type="http://schemas.openxmlformats.org/officeDocument/2006/relationships/worksheet" Target="worksheets/sheet8.xml"/><Relationship Id="rId14" Type="http://schemas.openxmlformats.org/officeDocument/2006/relationships/worksheet" Target="worksheets/sheet13.xml"/><Relationship Id="rId22" Type="http://schemas.openxmlformats.org/officeDocument/2006/relationships/worksheet" Target="worksheets/sheet21.xml"/><Relationship Id="rId27" Type="http://schemas.openxmlformats.org/officeDocument/2006/relationships/customXml" Target="../customXml/item3.xml"/></Relationships>
</file>

<file path=xl/charts/chart1.xml><?xml version="1.0" encoding="utf-8"?>
<c:chartSpace xmlns:c="http://schemas.openxmlformats.org/drawingml/2006/chart" xmlns:a="http://schemas.openxmlformats.org/drawingml/2006/main" xmlns:r="http://schemas.openxmlformats.org/officeDocument/2006/relationships">
  <c:lang val="en-US"/>
  <c:roundedCorners val="0"/>
  <c:chart>
    <c:autoTitleDeleted val="1"/>
    <c:plotArea>
      <c:barChart>
        <c:barDir val="col"/>
        <c:grouping val="stacked"/>
        <c:varyColors val="0"/>
        <c:ser>
          <c:idx val="0"/>
          <c:order val="0"/>
          <c:tx>
            <c:strRef>
              <c:f>OutputCharts!$A$2</c:f>
              <c:strCache>
                <c:ptCount val="1"/>
                <c:pt idx="0">
                  <c:v> Imports </c:v>
                </c:pt>
              </c:strCache>
            </c:strRef>
          </c:tx>
          <c:spPr>
            <a:solidFill>
              <a:srgbClr val="4472c4"/>
            </a:solidFill>
            <a:ln w="0">
              <a:noFill/>
            </a:ln>
          </c:spPr>
          <c:invertIfNegative val="0"/>
          <c:dLbls>
            <c:numFmt formatCode="#,##0" sourceLinked="0"/>
            <c:txPr>
              <a:bodyPr wrap="square"/>
              <a:lstStyle/>
              <a:p>
                <a:pPr>
                  <a:defRPr b="0" sz="900" spc="-1" strike="noStrike">
                    <a:solidFill>
                      <a:srgbClr val="404040"/>
                    </a:solidFill>
                    <a:latin typeface="Calibri"/>
                  </a:defRPr>
                </a:pPr>
              </a:p>
            </c:txPr>
            <c:dLblPos val="ctr"/>
            <c:showLegendKey val="0"/>
            <c:showVal val="1"/>
            <c:showCatName val="0"/>
            <c:showSerName val="0"/>
            <c:showPercent val="0"/>
            <c:separator>; </c:separator>
            <c:showLeaderLines val="1"/>
            <c:extLst>
              <c:ext xmlns:c15="http://schemas.microsoft.com/office/drawing/2012/chart" uri="{CE6537A1-D6FC-4f65-9D91-7224C49458BB}">
                <c15:showLeaderLines val="1"/>
              </c:ext>
            </c:extLst>
          </c:dLbls>
          <c:cat>
            <c:strRef>
              <c:f>OutputCharts!$B$1:$T$1</c:f>
              <c:strCache>
                <c:ptCount val="19"/>
                <c:pt idx="0">
                  <c:v>2022 </c:v>
                </c:pt>
                <c:pt idx="1">
                  <c:v>2023 </c:v>
                </c:pt>
                <c:pt idx="2">
                  <c:v>2024 </c:v>
                </c:pt>
                <c:pt idx="3">
                  <c:v>2025 </c:v>
                </c:pt>
                <c:pt idx="4">
                  <c:v>2026 </c:v>
                </c:pt>
                <c:pt idx="5">
                  <c:v>2027 </c:v>
                </c:pt>
                <c:pt idx="6">
                  <c:v>2028 </c:v>
                </c:pt>
                <c:pt idx="7">
                  <c:v>2029 </c:v>
                </c:pt>
                <c:pt idx="8">
                  <c:v>2030 </c:v>
                </c:pt>
                <c:pt idx="9">
                  <c:v>2031 </c:v>
                </c:pt>
                <c:pt idx="10">
                  <c:v>2032 </c:v>
                </c:pt>
                <c:pt idx="11">
                  <c:v>2033 </c:v>
                </c:pt>
                <c:pt idx="12">
                  <c:v>2034 </c:v>
                </c:pt>
                <c:pt idx="13">
                  <c:v>2035 </c:v>
                </c:pt>
                <c:pt idx="14">
                  <c:v>2036 </c:v>
                </c:pt>
                <c:pt idx="15">
                  <c:v>2037 </c:v>
                </c:pt>
                <c:pt idx="16">
                  <c:v>2038 </c:v>
                </c:pt>
                <c:pt idx="17">
                  <c:v>2039 </c:v>
                </c:pt>
                <c:pt idx="18">
                  <c:v>2040 </c:v>
                </c:pt>
              </c:strCache>
            </c:strRef>
          </c:cat>
          <c:val>
            <c:numRef>
              <c:f>OutputCharts!$B$2:$T$2</c:f>
              <c:numCache>
                <c:formatCode>General</c:formatCode>
                <c:ptCount val="19"/>
                <c:pt idx="0">
                  <c:v>192178.9030966</c:v>
                </c:pt>
                <c:pt idx="1">
                  <c:v>350568.108945446</c:v>
                </c:pt>
                <c:pt idx="2">
                  <c:v>356878.334906464</c:v>
                </c:pt>
                <c:pt idx="3">
                  <c:v>363302.14493478</c:v>
                </c:pt>
                <c:pt idx="4">
                  <c:v>369841.583543606</c:v>
                </c:pt>
                <c:pt idx="5">
                  <c:v>376498.732047391</c:v>
                </c:pt>
                <c:pt idx="6">
                  <c:v>383275.709224244</c:v>
                </c:pt>
                <c:pt idx="7">
                  <c:v>390174.671990281</c:v>
                </c:pt>
                <c:pt idx="8">
                  <c:v>397197.816086106</c:v>
                </c:pt>
                <c:pt idx="9">
                  <c:v>404347.376775656</c:v>
                </c:pt>
                <c:pt idx="10">
                  <c:v>411625.629557618</c:v>
                </c:pt>
                <c:pt idx="11">
                  <c:v>419034.890889655</c:v>
                </c:pt>
                <c:pt idx="12">
                  <c:v>426577.518925669</c:v>
                </c:pt>
                <c:pt idx="13">
                  <c:v>434255.914266331</c:v>
                </c:pt>
                <c:pt idx="14">
                  <c:v>442072.520723124</c:v>
                </c:pt>
                <c:pt idx="15">
                  <c:v>450029.826096141</c:v>
                </c:pt>
                <c:pt idx="16">
                  <c:v>458130.362965871</c:v>
                </c:pt>
                <c:pt idx="17">
                  <c:v>466376.709499257</c:v>
                </c:pt>
                <c:pt idx="18">
                  <c:v>474771.490270244</c:v>
                </c:pt>
              </c:numCache>
            </c:numRef>
          </c:val>
        </c:ser>
        <c:ser>
          <c:idx val="1"/>
          <c:order val="1"/>
          <c:tx>
            <c:strRef>
              <c:f>OutputCharts!$A$3</c:f>
              <c:strCache>
                <c:ptCount val="1"/>
                <c:pt idx="0">
                  <c:v> Exports </c:v>
                </c:pt>
              </c:strCache>
            </c:strRef>
          </c:tx>
          <c:spPr>
            <a:solidFill>
              <a:srgbClr val="ed7d31"/>
            </a:solidFill>
            <a:ln w="0">
              <a:noFill/>
            </a:ln>
          </c:spPr>
          <c:invertIfNegative val="0"/>
          <c:dLbls>
            <c:numFmt formatCode="#,##0" sourceLinked="0"/>
            <c:txPr>
              <a:bodyPr wrap="square"/>
              <a:lstStyle/>
              <a:p>
                <a:pPr>
                  <a:defRPr b="0" sz="900" spc="-1" strike="noStrike">
                    <a:solidFill>
                      <a:srgbClr val="404040"/>
                    </a:solidFill>
                    <a:latin typeface="Calibri"/>
                  </a:defRPr>
                </a:pPr>
              </a:p>
            </c:txPr>
            <c:dLblPos val="ctr"/>
            <c:showLegendKey val="0"/>
            <c:showVal val="1"/>
            <c:showCatName val="0"/>
            <c:showSerName val="0"/>
            <c:showPercent val="0"/>
            <c:separator>; </c:separator>
            <c:showLeaderLines val="1"/>
            <c:extLst>
              <c:ext xmlns:c15="http://schemas.microsoft.com/office/drawing/2012/chart" uri="{CE6537A1-D6FC-4f65-9D91-7224C49458BB}">
                <c15:showLeaderLines val="1"/>
              </c:ext>
            </c:extLst>
          </c:dLbls>
          <c:cat>
            <c:strRef>
              <c:f>OutputCharts!$B$1:$T$1</c:f>
              <c:strCache>
                <c:ptCount val="19"/>
                <c:pt idx="0">
                  <c:v>2022 </c:v>
                </c:pt>
                <c:pt idx="1">
                  <c:v>2023 </c:v>
                </c:pt>
                <c:pt idx="2">
                  <c:v>2024 </c:v>
                </c:pt>
                <c:pt idx="3">
                  <c:v>2025 </c:v>
                </c:pt>
                <c:pt idx="4">
                  <c:v>2026 </c:v>
                </c:pt>
                <c:pt idx="5">
                  <c:v>2027 </c:v>
                </c:pt>
                <c:pt idx="6">
                  <c:v>2028 </c:v>
                </c:pt>
                <c:pt idx="7">
                  <c:v>2029 </c:v>
                </c:pt>
                <c:pt idx="8">
                  <c:v>2030 </c:v>
                </c:pt>
                <c:pt idx="9">
                  <c:v>2031 </c:v>
                </c:pt>
                <c:pt idx="10">
                  <c:v>2032 </c:v>
                </c:pt>
                <c:pt idx="11">
                  <c:v>2033 </c:v>
                </c:pt>
                <c:pt idx="12">
                  <c:v>2034 </c:v>
                </c:pt>
                <c:pt idx="13">
                  <c:v>2035 </c:v>
                </c:pt>
                <c:pt idx="14">
                  <c:v>2036 </c:v>
                </c:pt>
                <c:pt idx="15">
                  <c:v>2037 </c:v>
                </c:pt>
                <c:pt idx="16">
                  <c:v>2038 </c:v>
                </c:pt>
                <c:pt idx="17">
                  <c:v>2039 </c:v>
                </c:pt>
                <c:pt idx="18">
                  <c:v>2040 </c:v>
                </c:pt>
              </c:strCache>
            </c:strRef>
          </c:cat>
          <c:val>
            <c:numRef>
              <c:f>OutputCharts!$B$3:$T$3</c:f>
              <c:numCache>
                <c:formatCode>General</c:formatCode>
                <c:ptCount val="19"/>
                <c:pt idx="0">
                  <c:v>171821.0969034</c:v>
                </c:pt>
                <c:pt idx="1">
                  <c:v>313431.891054554</c:v>
                </c:pt>
                <c:pt idx="2">
                  <c:v>319073.665093536</c:v>
                </c:pt>
                <c:pt idx="3">
                  <c:v>324816.99106522</c:v>
                </c:pt>
                <c:pt idx="4">
                  <c:v>330663.696904394</c:v>
                </c:pt>
                <c:pt idx="5">
                  <c:v>336615.643448673</c:v>
                </c:pt>
                <c:pt idx="6">
                  <c:v>342674.725030749</c:v>
                </c:pt>
                <c:pt idx="7">
                  <c:v>348842.870081302</c:v>
                </c:pt>
                <c:pt idx="8">
                  <c:v>355122.041742766</c:v>
                </c:pt>
                <c:pt idx="9">
                  <c:v>361514.238494136</c:v>
                </c:pt>
                <c:pt idx="10">
                  <c:v>368021.49478703</c:v>
                </c:pt>
                <c:pt idx="11">
                  <c:v>374645.881693197</c:v>
                </c:pt>
                <c:pt idx="12">
                  <c:v>381389.507563674</c:v>
                </c:pt>
                <c:pt idx="13">
                  <c:v>388254.51869982</c:v>
                </c:pt>
                <c:pt idx="14">
                  <c:v>395243.100036417</c:v>
                </c:pt>
                <c:pt idx="15">
                  <c:v>402357.475837073</c:v>
                </c:pt>
                <c:pt idx="16">
                  <c:v>409599.91040214</c:v>
                </c:pt>
                <c:pt idx="17">
                  <c:v>416972.708789378</c:v>
                </c:pt>
                <c:pt idx="18">
                  <c:v>424478.217547587</c:v>
                </c:pt>
              </c:numCache>
            </c:numRef>
          </c:val>
        </c:ser>
        <c:gapWidth val="50"/>
        <c:overlap val="100"/>
        <c:axId val="37982500"/>
        <c:axId val="65933332"/>
      </c:barChart>
      <c:catAx>
        <c:axId val="37982500"/>
        <c:scaling>
          <c:orientation val="minMax"/>
        </c:scaling>
        <c:delete val="0"/>
        <c:axPos val="b"/>
        <c:numFmt formatCode="###0_);\(###0\);&quot;-  &quot;;\ @\ " sourceLinked="0"/>
        <c:majorTickMark val="none"/>
        <c:minorTickMark val="none"/>
        <c:tickLblPos val="nextTo"/>
        <c:spPr>
          <a:ln w="9360">
            <a:solidFill>
              <a:srgbClr val="d9d9d9"/>
            </a:solidFill>
            <a:round/>
          </a:ln>
        </c:spPr>
        <c:txPr>
          <a:bodyPr/>
          <a:lstStyle/>
          <a:p>
            <a:pPr>
              <a:defRPr b="0" sz="900" spc="-1" strike="noStrike">
                <a:solidFill>
                  <a:srgbClr val="595959"/>
                </a:solidFill>
                <a:latin typeface="Calibri"/>
              </a:defRPr>
            </a:pPr>
          </a:p>
        </c:txPr>
        <c:crossAx val="65933332"/>
        <c:crosses val="autoZero"/>
        <c:auto val="1"/>
        <c:lblAlgn val="ctr"/>
        <c:lblOffset val="100"/>
        <c:noMultiLvlLbl val="0"/>
      </c:catAx>
      <c:valAx>
        <c:axId val="65933332"/>
        <c:scaling>
          <c:orientation val="minMax"/>
        </c:scaling>
        <c:delete val="0"/>
        <c:axPos val="l"/>
        <c:majorGridlines>
          <c:spPr>
            <a:ln w="9360">
              <a:solidFill>
                <a:srgbClr val="d9d9d9"/>
              </a:solidFill>
              <a:round/>
            </a:ln>
          </c:spPr>
        </c:majorGridlines>
        <c:title>
          <c:tx>
            <c:rich>
              <a:bodyPr rot="-5400000"/>
              <a:lstStyle/>
              <a:p>
                <a:pPr>
                  <a:defRPr b="0" lang="en-US" sz="1000" spc="-1" strike="noStrike">
                    <a:solidFill>
                      <a:srgbClr val="595959"/>
                    </a:solidFill>
                    <a:latin typeface="Calibri"/>
                  </a:defRPr>
                </a:pPr>
                <a:r>
                  <a:rPr b="0" lang="en-US" sz="1000" spc="-1" strike="noStrike">
                    <a:solidFill>
                      <a:srgbClr val="595959"/>
                    </a:solidFill>
                    <a:latin typeface="Calibri"/>
                  </a:rPr>
                  <a:t>TEU ('000s)</a:t>
                </a:r>
              </a:p>
            </c:rich>
          </c:tx>
          <c:overlay val="0"/>
          <c:spPr>
            <a:noFill/>
            <a:ln w="0">
              <a:noFill/>
            </a:ln>
          </c:spPr>
        </c:title>
        <c:numFmt formatCode="#,##0" sourceLinked="0"/>
        <c:majorTickMark val="none"/>
        <c:minorTickMark val="none"/>
        <c:tickLblPos val="nextTo"/>
        <c:spPr>
          <a:ln w="6480">
            <a:noFill/>
          </a:ln>
        </c:spPr>
        <c:txPr>
          <a:bodyPr/>
          <a:lstStyle/>
          <a:p>
            <a:pPr>
              <a:defRPr b="0" sz="900" spc="-1" strike="noStrike">
                <a:solidFill>
                  <a:srgbClr val="595959"/>
                </a:solidFill>
                <a:latin typeface="Calibri"/>
              </a:defRPr>
            </a:pPr>
          </a:p>
        </c:txPr>
        <c:crossAx val="37982500"/>
        <c:crosses val="autoZero"/>
        <c:crossBetween val="between"/>
        <c:dispUnits>
          <c:builtInUnit val="thousands"/>
          <c:dispUnitsLbl/>
        </c:dispUnits>
      </c:valAx>
      <c:spPr>
        <a:noFill/>
        <a:ln w="0">
          <a:noFill/>
        </a:ln>
      </c:spPr>
    </c:plotArea>
    <c:legend>
      <c:legendPos val="b"/>
      <c:overlay val="0"/>
      <c:spPr>
        <a:noFill/>
        <a:ln w="0">
          <a:noFill/>
        </a:ln>
      </c:spPr>
      <c:txPr>
        <a:bodyPr/>
        <a:lstStyle/>
        <a:p>
          <a:pPr>
            <a:defRPr b="0" sz="900" spc="-1" strike="noStrike">
              <a:solidFill>
                <a:srgbClr val="595959"/>
              </a:solidFill>
              <a:latin typeface="Calibri"/>
            </a:defRPr>
          </a:pPr>
        </a:p>
      </c:txPr>
    </c:legend>
    <c:plotVisOnly val="1"/>
    <c:dispBlanksAs val="gap"/>
  </c:chart>
  <c:spPr>
    <a:solidFill>
      <a:srgbClr val="ffffff"/>
    </a:solidFill>
    <a:ln w="9360">
      <a:solidFill>
        <a:srgbClr val="d9d9d9"/>
      </a:solidFill>
      <a:round/>
    </a:ln>
  </c:spPr>
</c:chartSpace>
</file>

<file path=xl/charts/chart2.xml><?xml version="1.0" encoding="utf-8"?>
<c:chartSpace xmlns:c="http://schemas.openxmlformats.org/drawingml/2006/chart" xmlns:a="http://schemas.openxmlformats.org/drawingml/2006/main" xmlns:r="http://schemas.openxmlformats.org/officeDocument/2006/relationships">
  <c:lang val="en-US"/>
  <c:roundedCorners val="0"/>
  <c:chart>
    <c:autoTitleDeleted val="1"/>
    <c:plotArea>
      <c:barChart>
        <c:barDir val="col"/>
        <c:grouping val="stacked"/>
        <c:varyColors val="0"/>
        <c:ser>
          <c:idx val="0"/>
          <c:order val="0"/>
          <c:tx>
            <c:strRef>
              <c:f>OutputCharts!$A$4</c:f>
              <c:strCache>
                <c:ptCount val="1"/>
                <c:pt idx="0">
                  <c:v> Ellensburg / Quincy Region Exports </c:v>
                </c:pt>
              </c:strCache>
            </c:strRef>
          </c:tx>
          <c:spPr>
            <a:solidFill>
              <a:srgbClr val="4472c4"/>
            </a:solidFill>
            <a:ln w="0">
              <a:noFill/>
            </a:ln>
          </c:spPr>
          <c:invertIfNegative val="0"/>
          <c:dLbls>
            <c:numFmt formatCode="#,##0.00" sourceLinked="0"/>
            <c:txPr>
              <a:bodyPr wrap="square"/>
              <a:lstStyle/>
              <a:p>
                <a:pPr>
                  <a:defRPr b="0" sz="900" spc="-1" strike="noStrike">
                    <a:solidFill>
                      <a:srgbClr val="404040"/>
                    </a:solidFill>
                    <a:latin typeface="Calibri"/>
                  </a:defRPr>
                </a:pPr>
              </a:p>
            </c:txPr>
            <c:dLblPos val="ctr"/>
            <c:showLegendKey val="0"/>
            <c:showVal val="1"/>
            <c:showCatName val="0"/>
            <c:showSerName val="0"/>
            <c:showPercent val="0"/>
            <c:separator>; </c:separator>
            <c:showLeaderLines val="1"/>
            <c:extLst>
              <c:ext xmlns:c15="http://schemas.microsoft.com/office/drawing/2012/chart" uri="{CE6537A1-D6FC-4f65-9D91-7224C49458BB}">
                <c15:showLeaderLines val="1"/>
              </c:ext>
            </c:extLst>
          </c:dLbls>
          <c:cat>
            <c:strRef>
              <c:f>OutputCharts!$B$1:$T$1</c:f>
              <c:strCache>
                <c:ptCount val="19"/>
                <c:pt idx="0">
                  <c:v>2022 </c:v>
                </c:pt>
                <c:pt idx="1">
                  <c:v>2023 </c:v>
                </c:pt>
                <c:pt idx="2">
                  <c:v>2024 </c:v>
                </c:pt>
                <c:pt idx="3">
                  <c:v>2025 </c:v>
                </c:pt>
                <c:pt idx="4">
                  <c:v>2026 </c:v>
                </c:pt>
                <c:pt idx="5">
                  <c:v>2027 </c:v>
                </c:pt>
                <c:pt idx="6">
                  <c:v>2028 </c:v>
                </c:pt>
                <c:pt idx="7">
                  <c:v>2029 </c:v>
                </c:pt>
                <c:pt idx="8">
                  <c:v>2030 </c:v>
                </c:pt>
                <c:pt idx="9">
                  <c:v>2031 </c:v>
                </c:pt>
                <c:pt idx="10">
                  <c:v>2032 </c:v>
                </c:pt>
                <c:pt idx="11">
                  <c:v>2033 </c:v>
                </c:pt>
                <c:pt idx="12">
                  <c:v>2034 </c:v>
                </c:pt>
                <c:pt idx="13">
                  <c:v>2035 </c:v>
                </c:pt>
                <c:pt idx="14">
                  <c:v>2036 </c:v>
                </c:pt>
                <c:pt idx="15">
                  <c:v>2037 </c:v>
                </c:pt>
                <c:pt idx="16">
                  <c:v>2038 </c:v>
                </c:pt>
                <c:pt idx="17">
                  <c:v>2039 </c:v>
                </c:pt>
                <c:pt idx="18">
                  <c:v>2040 </c:v>
                </c:pt>
              </c:strCache>
            </c:strRef>
          </c:cat>
          <c:val>
            <c:numRef>
              <c:f>OutputCharts!$B$4:$T$4</c:f>
              <c:numCache>
                <c:formatCode>General</c:formatCode>
                <c:ptCount val="19"/>
                <c:pt idx="0">
                  <c:v>2386.40412365833</c:v>
                </c:pt>
                <c:pt idx="1">
                  <c:v>4353.22070909103</c:v>
                </c:pt>
                <c:pt idx="2">
                  <c:v>4431.57868185467</c:v>
                </c:pt>
                <c:pt idx="3">
                  <c:v>4511.34709812805</c:v>
                </c:pt>
                <c:pt idx="4">
                  <c:v>4592.55134589436</c:v>
                </c:pt>
                <c:pt idx="5">
                  <c:v>4675.21727012046</c:v>
                </c:pt>
                <c:pt idx="6">
                  <c:v>4759.37118098262</c:v>
                </c:pt>
                <c:pt idx="7">
                  <c:v>4845.03986224031</c:v>
                </c:pt>
                <c:pt idx="8">
                  <c:v>4932.25057976064</c:v>
                </c:pt>
                <c:pt idx="9">
                  <c:v>5021.03109019633</c:v>
                </c:pt>
                <c:pt idx="10">
                  <c:v>5111.40964981986</c:v>
                </c:pt>
                <c:pt idx="11">
                  <c:v>5203.41502351662</c:v>
                </c:pt>
                <c:pt idx="12">
                  <c:v>5297.07649393992</c:v>
                </c:pt>
                <c:pt idx="13">
                  <c:v>5392.42387083084</c:v>
                </c:pt>
                <c:pt idx="14">
                  <c:v>5489.48750050579</c:v>
                </c:pt>
                <c:pt idx="15">
                  <c:v>5588.2982755149</c:v>
                </c:pt>
                <c:pt idx="16">
                  <c:v>5688.88764447417</c:v>
                </c:pt>
                <c:pt idx="17">
                  <c:v>5791.2876220747</c:v>
                </c:pt>
                <c:pt idx="18">
                  <c:v>5895.53079927204</c:v>
                </c:pt>
              </c:numCache>
            </c:numRef>
          </c:val>
        </c:ser>
        <c:gapWidth val="50"/>
        <c:overlap val="100"/>
        <c:axId val="90120010"/>
        <c:axId val="93207027"/>
      </c:barChart>
      <c:catAx>
        <c:axId val="90120010"/>
        <c:scaling>
          <c:orientation val="minMax"/>
        </c:scaling>
        <c:delete val="0"/>
        <c:axPos val="b"/>
        <c:numFmt formatCode="###0_);\(###0\);&quot;-  &quot;;\ @\ " sourceLinked="0"/>
        <c:majorTickMark val="none"/>
        <c:minorTickMark val="none"/>
        <c:tickLblPos val="nextTo"/>
        <c:spPr>
          <a:ln w="9360">
            <a:solidFill>
              <a:srgbClr val="d9d9d9"/>
            </a:solidFill>
            <a:round/>
          </a:ln>
        </c:spPr>
        <c:txPr>
          <a:bodyPr/>
          <a:lstStyle/>
          <a:p>
            <a:pPr>
              <a:defRPr b="0" sz="900" spc="-1" strike="noStrike">
                <a:solidFill>
                  <a:srgbClr val="595959"/>
                </a:solidFill>
                <a:latin typeface="Calibri"/>
              </a:defRPr>
            </a:pPr>
          </a:p>
        </c:txPr>
        <c:crossAx val="93207027"/>
        <c:crosses val="autoZero"/>
        <c:auto val="1"/>
        <c:lblAlgn val="ctr"/>
        <c:lblOffset val="100"/>
        <c:noMultiLvlLbl val="0"/>
      </c:catAx>
      <c:valAx>
        <c:axId val="93207027"/>
        <c:scaling>
          <c:orientation val="minMax"/>
        </c:scaling>
        <c:delete val="0"/>
        <c:axPos val="l"/>
        <c:majorGridlines>
          <c:spPr>
            <a:ln w="9360">
              <a:solidFill>
                <a:srgbClr val="d9d9d9"/>
              </a:solidFill>
              <a:round/>
            </a:ln>
          </c:spPr>
        </c:majorGridlines>
        <c:title>
          <c:tx>
            <c:rich>
              <a:bodyPr rot="-5400000"/>
              <a:lstStyle/>
              <a:p>
                <a:pPr>
                  <a:defRPr b="0" lang="en-US" sz="1000" spc="-1" strike="noStrike">
                    <a:solidFill>
                      <a:srgbClr val="595959"/>
                    </a:solidFill>
                    <a:latin typeface="Calibri"/>
                  </a:defRPr>
                </a:pPr>
                <a:r>
                  <a:rPr b="0" lang="en-US" sz="1000" spc="-1" strike="noStrike">
                    <a:solidFill>
                      <a:srgbClr val="595959"/>
                    </a:solidFill>
                    <a:latin typeface="Calibri"/>
                  </a:rPr>
                  <a:t>Boxes ('000s)</a:t>
                </a:r>
              </a:p>
            </c:rich>
          </c:tx>
          <c:overlay val="0"/>
          <c:spPr>
            <a:noFill/>
            <a:ln w="0">
              <a:noFill/>
            </a:ln>
          </c:spPr>
        </c:title>
        <c:numFmt formatCode="#,##0" sourceLinked="0"/>
        <c:majorTickMark val="none"/>
        <c:minorTickMark val="none"/>
        <c:tickLblPos val="nextTo"/>
        <c:spPr>
          <a:ln w="6480">
            <a:noFill/>
          </a:ln>
        </c:spPr>
        <c:txPr>
          <a:bodyPr/>
          <a:lstStyle/>
          <a:p>
            <a:pPr>
              <a:defRPr b="0" sz="900" spc="-1" strike="noStrike">
                <a:solidFill>
                  <a:srgbClr val="595959"/>
                </a:solidFill>
                <a:latin typeface="Calibri"/>
              </a:defRPr>
            </a:pPr>
          </a:p>
        </c:txPr>
        <c:crossAx val="90120010"/>
        <c:crosses val="autoZero"/>
        <c:crossBetween val="between"/>
        <c:dispUnits>
          <c:builtInUnit val="thousands"/>
          <c:dispUnitsLbl/>
        </c:dispUnits>
      </c:valAx>
      <c:spPr>
        <a:noFill/>
        <a:ln w="0">
          <a:noFill/>
        </a:ln>
      </c:spPr>
    </c:plotArea>
    <c:plotVisOnly val="1"/>
    <c:dispBlanksAs val="gap"/>
  </c:chart>
  <c:spPr>
    <a:solidFill>
      <a:srgbClr val="ffffff"/>
    </a:solidFill>
    <a:ln w="9360">
      <a:solidFill>
        <a:srgbClr val="d9d9d9"/>
      </a:solidFill>
      <a:round/>
    </a:ln>
  </c:spPr>
</c:chartSpace>
</file>

<file path=xl/ctrlProps/ctrlProps4.xml><?xml version="1.0" encoding="utf-8"?>
<formControlPr xmlns="http://schemas.microsoft.com/office/spreadsheetml/2009/9/main" objectType="Button" lockText="1"/>
</file>

<file path=xl/drawings/_rels/drawing1.xml.rels><?xml version="1.0" encoding="UTF-8"?>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
</Relationships>
</file>

<file path=xl/drawings/_rels/drawing2.xml.rels><?xml version="1.0" encoding="UTF-8"?>
<Relationships xmlns="http://schemas.openxmlformats.org/package/2006/relationships"><Relationship Id="rId1" Type="http://schemas.openxmlformats.org/officeDocument/2006/relationships/chart" Target="../charts/chart1.xml"/><Relationship Id="rId2" Type="http://schemas.openxmlformats.org/officeDocument/2006/relationships/chart" Target="../charts/chart2.xml"/>
</Relationships>
</file>

<file path=xl/drawings/_rels/drawing5.xml.rels><?xml version="1.0" encoding="UTF-8"?>
<Relationships xmlns="http://schemas.openxmlformats.org/package/2006/relationships"><Relationship Id="rId1" Type="http://schemas.openxmlformats.org/officeDocument/2006/relationships/image" Target="../media/image3.jpeg"/><Relationship Id="rId2" Type="http://schemas.openxmlformats.org/officeDocument/2006/relationships/image" Target="../media/image4.jpe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twoCell">
    <xdr:from>
      <xdr:col>1</xdr:col>
      <xdr:colOff>66600</xdr:colOff>
      <xdr:row>0</xdr:row>
      <xdr:rowOff>152280</xdr:rowOff>
    </xdr:from>
    <xdr:to>
      <xdr:col>15</xdr:col>
      <xdr:colOff>18720</xdr:colOff>
      <xdr:row>29</xdr:row>
      <xdr:rowOff>28080</xdr:rowOff>
    </xdr:to>
    <xdr:sp>
      <xdr:nvSpPr>
        <xdr:cNvPr id="0" name="Rounded Rectangle 2"/>
        <xdr:cNvSpPr/>
      </xdr:nvSpPr>
      <xdr:spPr>
        <a:xfrm>
          <a:off x="248040" y="152280"/>
          <a:ext cx="8984520" cy="5314680"/>
        </a:xfrm>
        <a:prstGeom prst="roundRect">
          <a:avLst>
            <a:gd name="adj" fmla="val 5915"/>
          </a:avLst>
        </a:prstGeom>
        <a:solidFill>
          <a:schemeClr val="bg1"/>
        </a:solidFill>
        <a:ln w="6350">
          <a:solidFill>
            <a:srgbClr val="4472c4">
              <a:lumMod val="75000"/>
            </a:srgbClr>
          </a:solidFill>
        </a:ln>
        <a:effectLst>
          <a:outerShdw algn="tl" blurRad="50760" dir="2700000" dist="37674" rotWithShape="0" sx="101000" sy="101000">
            <a:srgbClr val="000000">
              <a:alpha val="40000"/>
            </a:srgbClr>
          </a:outerShdw>
        </a:effectLst>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2</xdr:col>
      <xdr:colOff>57240</xdr:colOff>
      <xdr:row>17</xdr:row>
      <xdr:rowOff>142920</xdr:rowOff>
    </xdr:from>
    <xdr:to>
      <xdr:col>14</xdr:col>
      <xdr:colOff>75960</xdr:colOff>
      <xdr:row>28</xdr:row>
      <xdr:rowOff>169560</xdr:rowOff>
    </xdr:to>
    <xdr:sp>
      <xdr:nvSpPr>
        <xdr:cNvPr id="1" name="TextBox 2"/>
        <xdr:cNvSpPr/>
      </xdr:nvSpPr>
      <xdr:spPr>
        <a:xfrm>
          <a:off x="884160" y="3295800"/>
          <a:ext cx="7760520" cy="2122200"/>
        </a:xfrm>
        <a:prstGeom prst="rect">
          <a:avLst/>
        </a:prstGeom>
        <a:solidFill>
          <a:srgbClr val="ffffff"/>
        </a:solidFill>
        <a:ln w="9525">
          <a:noFill/>
        </a:ln>
      </xdr:spPr>
      <xdr:style>
        <a:lnRef idx="0"/>
        <a:fillRef idx="0"/>
        <a:effectRef idx="0"/>
        <a:fontRef idx="minor"/>
      </xdr:style>
      <xdr:txBody>
        <a:bodyPr vertOverflow="clip" lIns="90000" rIns="90000" tIns="45000" bIns="45000" anchor="t">
          <a:noAutofit/>
        </a:bodyPr>
        <a:p>
          <a:pPr algn="ctr">
            <a:lnSpc>
              <a:spcPts val="1301"/>
            </a:lnSpc>
          </a:pPr>
          <a:r>
            <a:rPr b="0" lang="en-GB" sz="1200" spc="-1" strike="noStrike">
              <a:solidFill>
                <a:srgbClr val="0d92b4"/>
              </a:solidFill>
              <a:latin typeface="Arial"/>
            </a:rPr>
            <a:t>Version 1.0</a:t>
          </a:r>
          <a:endParaRPr b="0" lang="en-US" sz="1200" spc="-1" strike="noStrike">
            <a:latin typeface="Times New Roman"/>
          </a:endParaRPr>
        </a:p>
        <a:p>
          <a:pPr algn="ctr">
            <a:lnSpc>
              <a:spcPts val="1301"/>
            </a:lnSpc>
          </a:pPr>
          <a:r>
            <a:rPr b="0" lang="en-GB" sz="1200" spc="-1" strike="noStrike">
              <a:solidFill>
                <a:srgbClr val="0d92b4"/>
              </a:solidFill>
              <a:latin typeface="Arial"/>
            </a:rPr>
            <a:t>Forecast Model</a:t>
          </a:r>
          <a:endParaRPr b="0" lang="en-US" sz="1200" spc="-1" strike="noStrike">
            <a:latin typeface="Times New Roman"/>
          </a:endParaRPr>
        </a:p>
        <a:p>
          <a:pPr algn="ctr">
            <a:lnSpc>
              <a:spcPts val="799"/>
            </a:lnSpc>
          </a:pPr>
          <a:endParaRPr b="0" lang="en-US" sz="800" spc="-1" strike="noStrike">
            <a:latin typeface="Times New Roman"/>
          </a:endParaRPr>
        </a:p>
        <a:p>
          <a:pPr algn="ctr">
            <a:lnSpc>
              <a:spcPts val="799"/>
            </a:lnSpc>
            <a:tabLst>
              <a:tab algn="l" pos="0"/>
            </a:tabLst>
          </a:pPr>
          <a:r>
            <a:rPr b="0" lang="en-GB" sz="800" spc="-1" strike="noStrike">
              <a:solidFill>
                <a:srgbClr val="000000"/>
              </a:solidFill>
              <a:latin typeface="Arial"/>
            </a:rPr>
            <a:t>This model was prepared on the basis of a scope of work agreed for the purpose of providing a presentation. In preparing this report Moffatt &amp; Nichol has used both internal and publicly available data source. Moffatt &amp; Nichol can accept no liability for the accuracy of data sourced in good faith from third party sources. Moffatt &amp; Nichol undertakes no obligation to notify recipients of events occurring after the date on the front cover that might change the content or conclusion of this report. </a:t>
          </a:r>
          <a:endParaRPr b="0" lang="en-US" sz="800" spc="-1" strike="noStrike">
            <a:latin typeface="Times New Roman"/>
          </a:endParaRPr>
        </a:p>
        <a:p>
          <a:pPr algn="ctr">
            <a:lnSpc>
              <a:spcPts val="700"/>
            </a:lnSpc>
            <a:tabLst>
              <a:tab algn="l" pos="0"/>
            </a:tabLst>
          </a:pPr>
          <a:endParaRPr b="0" lang="en-US" sz="800" spc="-1" strike="noStrike">
            <a:latin typeface="Times New Roman"/>
          </a:endParaRPr>
        </a:p>
        <a:p>
          <a:pPr algn="ctr">
            <a:lnSpc>
              <a:spcPts val="700"/>
            </a:lnSpc>
            <a:tabLst>
              <a:tab algn="l" pos="0"/>
            </a:tabLst>
          </a:pPr>
          <a:r>
            <a:rPr b="0" lang="en-GB" sz="800" spc="-1" strike="noStrike">
              <a:solidFill>
                <a:srgbClr val="000000"/>
              </a:solidFill>
              <a:latin typeface="Arial"/>
            </a:rPr>
            <a:t>Moffatt &amp; Nichol can also accept no liability for the consequences of this model being used for a purpose other than for which it was commissioned and should not be relied upon for any other project without an independent suitability analysis being undertaken and the prior written authority of Moffatt &amp; Nichol being obtained.</a:t>
          </a:r>
          <a:endParaRPr b="0" lang="en-US" sz="800" spc="-1" strike="noStrike">
            <a:latin typeface="Times New Roman"/>
          </a:endParaRPr>
        </a:p>
        <a:p>
          <a:pPr algn="ctr">
            <a:lnSpc>
              <a:spcPts val="799"/>
            </a:lnSpc>
            <a:tabLst>
              <a:tab algn="l" pos="0"/>
            </a:tabLst>
          </a:pPr>
          <a:endParaRPr b="0" lang="en-US" sz="800" spc="-1" strike="noStrike">
            <a:latin typeface="Times New Roman"/>
          </a:endParaRPr>
        </a:p>
        <a:p>
          <a:pPr algn="ctr">
            <a:lnSpc>
              <a:spcPts val="799"/>
            </a:lnSpc>
            <a:tabLst>
              <a:tab algn="l" pos="0"/>
            </a:tabLst>
          </a:pPr>
          <a:r>
            <a:rPr b="0" lang="en-GB" sz="800" spc="-1" strike="noStrike">
              <a:solidFill>
                <a:srgbClr val="000000"/>
              </a:solidFill>
              <a:latin typeface="Arial"/>
            </a:rPr>
            <a:t>In order to enforce these terms the model will be available only for a limited time period.</a:t>
          </a:r>
          <a:endParaRPr b="0" lang="en-US" sz="800" spc="-1" strike="noStrike">
            <a:latin typeface="Times New Roman"/>
          </a:endParaRPr>
        </a:p>
        <a:p>
          <a:pPr algn="ctr">
            <a:lnSpc>
              <a:spcPct val="100000"/>
            </a:lnSpc>
            <a:tabLst>
              <a:tab algn="l" pos="0"/>
            </a:tabLst>
          </a:pPr>
          <a:endParaRPr b="0" lang="en-US" sz="900" spc="-1" strike="noStrike">
            <a:latin typeface="Times New Roman"/>
          </a:endParaRPr>
        </a:p>
        <a:p>
          <a:pPr>
            <a:lnSpc>
              <a:spcPts val="799"/>
            </a:lnSpc>
            <a:tabLst>
              <a:tab algn="l" pos="0"/>
            </a:tabLst>
          </a:pPr>
          <a:endParaRPr b="0" lang="en-US" sz="900" spc="-1" strike="noStrike">
            <a:latin typeface="Times New Roman"/>
          </a:endParaRPr>
        </a:p>
        <a:p>
          <a:pPr>
            <a:lnSpc>
              <a:spcPts val="700"/>
            </a:lnSpc>
            <a:tabLst>
              <a:tab algn="l" pos="0"/>
            </a:tabLst>
          </a:pPr>
          <a:endParaRPr b="0" lang="en-US" sz="700" spc="-1" strike="noStrike">
            <a:latin typeface="Times New Roman"/>
          </a:endParaRPr>
        </a:p>
        <a:p>
          <a:pPr algn="ctr">
            <a:lnSpc>
              <a:spcPts val="700"/>
            </a:lnSpc>
            <a:tabLst>
              <a:tab algn="l" pos="0"/>
            </a:tabLst>
          </a:pPr>
          <a:endParaRPr b="0" lang="en-US" sz="800" spc="-1" strike="noStrike">
            <a:latin typeface="Times New Roman"/>
          </a:endParaRPr>
        </a:p>
      </xdr:txBody>
    </xdr:sp>
    <xdr:clientData/>
  </xdr:twoCellAnchor>
  <xdr:twoCellAnchor editAs="oneCell">
    <xdr:from>
      <xdr:col>5</xdr:col>
      <xdr:colOff>2520</xdr:colOff>
      <xdr:row>2</xdr:row>
      <xdr:rowOff>152280</xdr:rowOff>
    </xdr:from>
    <xdr:to>
      <xdr:col>5</xdr:col>
      <xdr:colOff>2520</xdr:colOff>
      <xdr:row>10</xdr:row>
      <xdr:rowOff>171000</xdr:rowOff>
    </xdr:to>
    <xdr:pic>
      <xdr:nvPicPr>
        <xdr:cNvPr id="2" name="Picture 3" descr=""/>
        <xdr:cNvPicPr/>
      </xdr:nvPicPr>
      <xdr:blipFill>
        <a:blip r:embed="rId1"/>
        <a:stretch/>
      </xdr:blipFill>
      <xdr:spPr>
        <a:xfrm>
          <a:off x="2764800" y="504720"/>
          <a:ext cx="0" cy="1485720"/>
        </a:xfrm>
        <a:prstGeom prst="rect">
          <a:avLst/>
        </a:prstGeom>
        <a:ln w="0">
          <a:noFill/>
        </a:ln>
      </xdr:spPr>
    </xdr:pic>
    <xdr:clientData/>
  </xdr:twoCellAnchor>
  <xdr:twoCellAnchor editAs="oneCell">
    <xdr:from>
      <xdr:col>5</xdr:col>
      <xdr:colOff>19080</xdr:colOff>
      <xdr:row>4</xdr:row>
      <xdr:rowOff>95400</xdr:rowOff>
    </xdr:from>
    <xdr:to>
      <xdr:col>11</xdr:col>
      <xdr:colOff>99000</xdr:colOff>
      <xdr:row>12</xdr:row>
      <xdr:rowOff>114120</xdr:rowOff>
    </xdr:to>
    <xdr:pic>
      <xdr:nvPicPr>
        <xdr:cNvPr id="3" name="Picture 4" descr=""/>
        <xdr:cNvPicPr/>
      </xdr:nvPicPr>
      <xdr:blipFill>
        <a:blip r:embed="rId2"/>
        <a:stretch/>
      </xdr:blipFill>
      <xdr:spPr>
        <a:xfrm>
          <a:off x="2781360" y="771840"/>
          <a:ext cx="3951000" cy="1542600"/>
        </a:xfrm>
        <a:prstGeom prst="rect">
          <a:avLst/>
        </a:prstGeom>
        <a:ln w="0">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4</xdr:row>
      <xdr:rowOff>0</xdr:rowOff>
    </xdr:from>
    <xdr:to>
      <xdr:col>15</xdr:col>
      <xdr:colOff>142560</xdr:colOff>
      <xdr:row>22</xdr:row>
      <xdr:rowOff>95040</xdr:rowOff>
    </xdr:to>
    <xdr:graphicFrame>
      <xdr:nvGraphicFramePr>
        <xdr:cNvPr id="4" name="Chart 2"/>
        <xdr:cNvGraphicFramePr/>
      </xdr:nvGraphicFramePr>
      <xdr:xfrm>
        <a:off x="0" y="762120"/>
        <a:ext cx="9820080" cy="352404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23</xdr:row>
      <xdr:rowOff>0</xdr:rowOff>
    </xdr:from>
    <xdr:to>
      <xdr:col>15</xdr:col>
      <xdr:colOff>142560</xdr:colOff>
      <xdr:row>41</xdr:row>
      <xdr:rowOff>95040</xdr:rowOff>
    </xdr:to>
    <xdr:graphicFrame>
      <xdr:nvGraphicFramePr>
        <xdr:cNvPr id="5" name="Chart 3"/>
        <xdr:cNvGraphicFramePr/>
      </xdr:nvGraphicFramePr>
      <xdr:xfrm>
        <a:off x="0" y="4381560"/>
        <a:ext cx="9820080" cy="352404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mlns:r="http://schemas.openxmlformats.org/officeDocument/2006/relationships">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xdr:nvSpPr>
            <xdr:cNvPr id="1001" name="Button 1" descr="Run Scenarios" hidden="0"/>
            <xdr:cNvSpPr/>
          </xdr:nvSpPr>
          <xdr:spPr>
            <a:xfrm>
              <a:off x="0" y="0"/>
              <a:ext cx="0" cy="0"/>
            </a:xfrm>
            <a:prstGeom prst="rect">
              <a:avLst/>
            </a:prstGeom>
          </xdr:spPr>
          <xdr:txBody>
            <a:bodyPr anchor="ctr">
              <a:noAutofit/>
            </a:bodyPr>
            <a:p>
              <a:r>
                <a:t>Run Scenarios</a:t>
              </a:r>
            </a:p>
          </xdr:txBody>
        </xdr:sp>
        <xdr:clientData/>
      </xdr:twoCellAnchor>
    </mc:Choice>
  </mc:AlternateContent>
</xdr:wsDr>
</file>

<file path=xl/drawings/drawing5.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71280</xdr:colOff>
      <xdr:row>0</xdr:row>
      <xdr:rowOff>85320</xdr:rowOff>
    </xdr:from>
    <xdr:to>
      <xdr:col>1</xdr:col>
      <xdr:colOff>357840</xdr:colOff>
      <xdr:row>3</xdr:row>
      <xdr:rowOff>309600</xdr:rowOff>
    </xdr:to>
    <xdr:pic>
      <xdr:nvPicPr>
        <xdr:cNvPr id="6" name="Picture 1" descr=""/>
        <xdr:cNvPicPr/>
      </xdr:nvPicPr>
      <xdr:blipFill>
        <a:blip r:embed="rId1"/>
        <a:stretch/>
      </xdr:blipFill>
      <xdr:spPr>
        <a:xfrm>
          <a:off x="71280" y="85320"/>
          <a:ext cx="1244160" cy="795960"/>
        </a:xfrm>
        <a:prstGeom prst="rect">
          <a:avLst/>
        </a:prstGeom>
        <a:ln w="0">
          <a:noFill/>
        </a:ln>
      </xdr:spPr>
    </xdr:pic>
    <xdr:clientData/>
  </xdr:twoCellAnchor>
  <xdr:twoCellAnchor editAs="oneCell">
    <xdr:from>
      <xdr:col>3</xdr:col>
      <xdr:colOff>590400</xdr:colOff>
      <xdr:row>0</xdr:row>
      <xdr:rowOff>64800</xdr:rowOff>
    </xdr:from>
    <xdr:to>
      <xdr:col>5</xdr:col>
      <xdr:colOff>574560</xdr:colOff>
      <xdr:row>3</xdr:row>
      <xdr:rowOff>302760</xdr:rowOff>
    </xdr:to>
    <xdr:pic>
      <xdr:nvPicPr>
        <xdr:cNvPr id="7" name="Picture 2" descr=""/>
        <xdr:cNvPicPr/>
      </xdr:nvPicPr>
      <xdr:blipFill>
        <a:blip r:embed="rId2"/>
        <a:stretch/>
      </xdr:blipFill>
      <xdr:spPr>
        <a:xfrm>
          <a:off x="6658560" y="64800"/>
          <a:ext cx="1626840" cy="809640"/>
        </a:xfrm>
        <a:prstGeom prst="rect">
          <a:avLst/>
        </a:prstGeom>
        <a:ln w="0">
          <a:noFill/>
        </a:ln>
      </xdr:spPr>
    </xdr:pic>
    <xdr:clientData/>
  </xdr:twoCellAnchor>
  <xdr:twoCellAnchor editAs="twoCell">
    <xdr:from>
      <xdr:col>1</xdr:col>
      <xdr:colOff>702360</xdr:colOff>
      <xdr:row>0</xdr:row>
      <xdr:rowOff>95400</xdr:rowOff>
    </xdr:from>
    <xdr:to>
      <xdr:col>1</xdr:col>
      <xdr:colOff>1952280</xdr:colOff>
      <xdr:row>4</xdr:row>
      <xdr:rowOff>47520</xdr:rowOff>
    </xdr:to>
    <xdr:sp>
      <xdr:nvSpPr>
        <xdr:cNvPr id="8" name="TextBox 3"/>
        <xdr:cNvSpPr/>
      </xdr:nvSpPr>
      <xdr:spPr>
        <a:xfrm>
          <a:off x="1659960" y="95400"/>
          <a:ext cx="1249920" cy="857160"/>
        </a:xfrm>
        <a:prstGeom prst="rect">
          <a:avLst/>
        </a:prstGeom>
        <a:solidFill>
          <a:schemeClr val="lt1"/>
        </a:solidFill>
        <a:ln w="9525">
          <a:noFill/>
        </a:ln>
      </xdr:spPr>
      <xdr:style>
        <a:lnRef idx="0"/>
        <a:fillRef idx="0"/>
        <a:effectRef idx="0"/>
        <a:fontRef idx="minor"/>
      </xdr:style>
      <xdr:txBody>
        <a:bodyPr horzOverflow="clip" vertOverflow="clip" lIns="90000" rIns="90000" tIns="45000" bIns="45000" anchor="t">
          <a:noAutofit/>
        </a:bodyPr>
        <a:p>
          <a:pPr>
            <a:lnSpc>
              <a:spcPct val="100000"/>
            </a:lnSpc>
          </a:pPr>
          <a:r>
            <a:rPr b="0" i="1" lang="en-US" sz="900" spc="-1" strike="noStrike">
              <a:solidFill>
                <a:srgbClr val="000000"/>
              </a:solidFill>
              <a:latin typeface="Calibri"/>
            </a:rPr>
            <a:t>1601 5th Avenue, Suite 1300</a:t>
          </a:r>
          <a:endParaRPr b="0" lang="en-US" sz="900" spc="-1" strike="noStrike">
            <a:latin typeface="Times New Roman"/>
          </a:endParaRPr>
        </a:p>
        <a:p>
          <a:pPr>
            <a:lnSpc>
              <a:spcPct val="100000"/>
            </a:lnSpc>
          </a:pPr>
          <a:r>
            <a:rPr b="0" i="1" lang="en-US" sz="900" spc="-1" strike="noStrike">
              <a:solidFill>
                <a:srgbClr val="000000"/>
              </a:solidFill>
              <a:latin typeface="Calibri"/>
            </a:rPr>
            <a:t>Seattle, Washington 98101</a:t>
          </a:r>
          <a:endParaRPr b="0" lang="en-US" sz="900" spc="-1" strike="noStrike">
            <a:latin typeface="Times New Roman"/>
          </a:endParaRPr>
        </a:p>
        <a:p>
          <a:pPr>
            <a:lnSpc>
              <a:spcPct val="100000"/>
            </a:lnSpc>
          </a:pPr>
          <a:r>
            <a:rPr b="0" i="1" lang="en-US" sz="900" spc="-1" strike="noStrike">
              <a:solidFill>
                <a:srgbClr val="000000"/>
              </a:solidFill>
              <a:latin typeface="Calibri"/>
            </a:rPr>
            <a:t>p (206) 382-0600 </a:t>
          </a:r>
          <a:endParaRPr b="0" lang="en-US" sz="900" spc="-1" strike="noStrike">
            <a:latin typeface="Times New Roman"/>
          </a:endParaRPr>
        </a:p>
      </xdr:txBody>
    </xdr:sp>
    <xdr:clientData/>
  </xdr:twoCellAnchor>
</xdr:wsDr>
</file>

<file path=xl/externalLinks/_rels/externalLink1.xml.rels><?xml version="1.0" encoding="UTF-8"?>
<Relationships xmlns="http://schemas.openxmlformats.org/package/2006/relationships"><Relationship Id="rId1" Type="http://schemas.openxmlformats.org/officeDocument/2006/relationships/externalLinkPath" Target="../../../E:/Database/DBritton/2009%20Large%20Truck%20and%20Bus%20Crash%20Facts/Crash%20Costs/CrashCostCalcsTemplate.xls"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Sheet1"/>
      <sheetName val="Sheet2"/>
      <sheetName val="Sheet3"/>
      <sheetName val="Sheet4"/>
      <sheetName val="2005VSL"/>
      <sheetName val="Buses2002"/>
      <sheetName val="PARAMETERS"/>
      <sheetName val="SimplifiedPerVictim"/>
      <sheetName val="2009 FARS GES"/>
      <sheetName val="BusesUpdate"/>
      <sheetName val="Table 1 Cost per Victim"/>
      <sheetName val="Table 2 Cost per Crash"/>
      <sheetName val="Table 3 Cost per Crash by Truck"/>
      <sheetName val="Table 4 Cost per Injury Crash"/>
      <sheetName val="2007VSL"/>
      <sheetName val="GDP Deflato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_rels/sheet11.xml.rels><?xml version="1.0" encoding="UTF-8"?>
<Relationships xmlns="http://schemas.openxmlformats.org/package/2006/relationships"><Relationship Id="rId1" Type="http://schemas.openxmlformats.org/officeDocument/2006/relationships/drawing" Target="../drawings/drawing3.xml"/><Relationship Id="rId2" Type="http://schemas.openxmlformats.org/officeDocument/2006/relationships/vmlDrawing" Target="../drawings/vmlDrawing1.vml"/><Relationship Id="rId3" Type="http://schemas.openxmlformats.org/officeDocument/2006/relationships/ctrlProp" Target="../ctrlProps/ctrlProps4.xml"/>
</Relationships>
</file>

<file path=xl/worksheets/_rels/sheet13.xml.rels><?xml version="1.0" encoding="UTF-8"?>
<Relationships xmlns="http://schemas.openxmlformats.org/package/2006/relationships"><Relationship Id="rId1" Type="http://schemas.openxmlformats.org/officeDocument/2006/relationships/drawing" Target="../drawings/drawing5.xml"/>
</Relationships>
</file>

<file path=xl/worksheets/_rels/sheet15.xml.rels><?xml version="1.0" encoding="UTF-8"?>
<Relationships xmlns="http://schemas.openxmlformats.org/package/2006/relationships"><Relationship Id="rId1" Type="http://schemas.openxmlformats.org/officeDocument/2006/relationships/hyperlink" Target="https://knoema.com/kyaewad/us-inflation-forecast-2022-2023-and-long-term-to-2030-data-and-charts" TargetMode="External"/>
</Relationships>
</file>

<file path=xl/worksheets/_rels/sheet3.xml.rels><?xml version="1.0" encoding="UTF-8"?>
<Relationships xmlns="http://schemas.openxmlformats.org/package/2006/relationships"><Relationship Id="rId1" Type="http://schemas.openxmlformats.org/officeDocument/2006/relationships/drawing" Target="../drawings/drawing2.xml"/>
</Relationships>
</file>

<file path=xl/worksheets/_rels/sheet4.xml.rels><?xml version="1.0" encoding="UTF-8"?>
<Relationships xmlns="http://schemas.openxmlformats.org/package/2006/relationships"><Relationship Id="rId1" Type="http://schemas.openxmlformats.org/officeDocument/2006/relationships/hyperlink" Target="https://www.transportation.gov/sites/dot.gov/files/2022-03/Benefit%20Cost%20Analysis%20Guidance%202022%20%28Revised%29.pdf" TargetMode="External"/><Relationship Id="rId2" Type="http://schemas.openxmlformats.org/officeDocument/2006/relationships/hyperlink" Target="https://truckingresearch.org/wp-content/uploads/2020/11/ATRI-Operational-Cost-of-Trucking-2020-FINAL.pdf" TargetMode="External"/><Relationship Id="rId3" Type="http://schemas.openxmlformats.org/officeDocument/2006/relationships/hyperlink" Target="https://www.transportation.gov/sites/dot.gov/files/2022-03/Benefit%20Cost%20Analysis%20Guidance%202022%20%28Revised%29.pdf" TargetMode="External"/><Relationship Id="rId4" Type="http://schemas.openxmlformats.org/officeDocument/2006/relationships/hyperlink" Target="https://www.transportation.gov/sites/dot.gov/files/2022-03/Benefit%20Cost%20Analysis%20Guidance%202022%20%28Revised%29.pdf" TargetMode="External"/><Relationship Id="rId5" Type="http://schemas.openxmlformats.org/officeDocument/2006/relationships/hyperlink" Target="https://www.transportation.gov/sites/dot.gov/files/2022-03/Benefit%20Cost%20Analysis%20Guidance%202022%20%28Revised%29.pdf" TargetMode="External"/><Relationship Id="rId6" Type="http://schemas.openxmlformats.org/officeDocument/2006/relationships/hyperlink" Target="https://www.transportation.gov/sites/dot.gov/files/2022-03/Benefit%20Cost%20Analysis%20Guidance%202022%20%28Revised%29.pdf" TargetMode="External"/><Relationship Id="rId7" Type="http://schemas.openxmlformats.org/officeDocument/2006/relationships/hyperlink" Target="https://www.transportation.gov/sites/dot.gov/files/2022-03/Benefit%20Cost%20Analysis%20Guidance%202022%20%28Revised%29.pdf" TargetMode="External"/><Relationship Id="rId8" Type="http://schemas.openxmlformats.org/officeDocument/2006/relationships/hyperlink" Target="https://www.transportation.gov/sites/dot.gov/files/2022-03/Benefit%20Cost%20Analysis%20Guidance%202022%20%28Revised%29.pdf" TargetMode="External"/><Relationship Id="rId9" Type="http://schemas.openxmlformats.org/officeDocument/2006/relationships/hyperlink" Target="https://phillipsandtemro.com/wp-content/uploads/2019/05/Work-Truck-Idling-White-Paper-Flex-and-Start-Stop.pdf" TargetMode="External"/><Relationship Id="rId10" Type="http://schemas.openxmlformats.org/officeDocument/2006/relationships/hyperlink" Target="https://truckstop.com/blog/furthering-your-fuel-economy/" TargetMode="External"/><Relationship Id="rId11" Type="http://schemas.openxmlformats.org/officeDocument/2006/relationships/hyperlink" Target="https://www.eia.gov/energyexplained/units-and-calculators/?msclkid=7ba98622af8411ec89d85a0ad16309b3" TargetMode="External"/><Relationship Id="rId12" Type="http://schemas.openxmlformats.org/officeDocument/2006/relationships/hyperlink" Target="https://theicct.org/sites/default/files/publications/HDV_engine-efficiency-eval_WVU-rpt_oct2014.pdf?msclkid=d2232fbaaf8411ecb600986f05f7adbb" TargetMode="External"/><Relationship Id="rId13" Type="http://schemas.openxmlformats.org/officeDocument/2006/relationships/hyperlink" Target="https://fueleconomy.gov/feg/atv-ev.shtml?msclkid=a3a917afaf8811ec91cfe2ba835ecb18" TargetMode="External"/><Relationship Id="rId14" Type="http://schemas.openxmlformats.org/officeDocument/2006/relationships/hyperlink" Target="https://www.icip.iastate.edu/tables/population/urban-pct-states" TargetMode="External"/><Relationship Id="rId15" Type="http://schemas.openxmlformats.org/officeDocument/2006/relationships/hyperlink" Target="https://www.icip.iastate.edu/tables/population/urban-pct-states" TargetMode="External"/><Relationship Id="rId16" Type="http://schemas.openxmlformats.org/officeDocument/2006/relationships/hyperlink" Target="https://www.transportation.gov/sites/dot.gov/files/2022-03/Benefit%20Cost%20Analysis%20Guidance%202022%20%28Revised%29.pdf" TargetMode="External"/><Relationship Id="rId17" Type="http://schemas.openxmlformats.org/officeDocument/2006/relationships/hyperlink" Target="https://www.transportation.gov/sites/dot.gov/files/2022-03/Benefit%20Cost%20Analysis%20Guidance%202022%20%28Revised%29.pdf" TargetMode="External"/><Relationship Id="rId18" Type="http://schemas.openxmlformats.org/officeDocument/2006/relationships/hyperlink" Target="https://www.transportation.gov/sites/dot.gov/files/2022-03/Benefit%20Cost%20Analysis%20Guidance%202022%20%28Revised%29.pdf" TargetMode="External"/><Relationship Id="rId19" Type="http://schemas.openxmlformats.org/officeDocument/2006/relationships/hyperlink" Target="https://www.transportation.gov/sites/dot.gov/files/2022-03/Benefit%20Cost%20Analysis%20Guidance%202022%20%28Revised%29.pdf" TargetMode="External"/>
</Relationships>
</file>

<file path=xl/worksheets/_rels/sheet5.xml.rels><?xml version="1.0" encoding="UTF-8"?>
<Relationships xmlns="http://schemas.openxmlformats.org/package/2006/relationships"><Relationship Id="rId1" Type="http://schemas.openxmlformats.org/officeDocument/2006/relationships/hyperlink" Target="https://www.transportation.gov/office-policy/transportation-policy/benefit-cost-analysis-guidance-discretionary-grant-programs-0" TargetMode="External"/><Relationship Id="rId2" Type="http://schemas.openxmlformats.org/officeDocument/2006/relationships/hyperlink" Target="https://www.transportation.gov/sites/dot.gov/files/2022-03/Benefit%20Cost%20Analysis%20Guidance%202022%20%28Revised%29.pdf" TargetMode="External"/><Relationship Id="rId3" Type="http://schemas.openxmlformats.org/officeDocument/2006/relationships/hyperlink" Target="https://www.transportation.gov/sites/dot.gov/files/2022-03/Benefit%20Cost%20Analysis%20Guidance%202022%20%28Revised%29.pdf" TargetMode="External"/><Relationship Id="rId4" Type="http://schemas.openxmlformats.org/officeDocument/2006/relationships/hyperlink" Target="https://www.transportation.gov/sites/dot.gov/files/2022-03/Benefit%20Cost%20Analysis%20Guidance%202022%20%28Revised%29.pdf" TargetMode="Externa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tabColor rgb="FF0D92B4"/>
    <pageSetUpPr fitToPage="false"/>
  </sheetPr>
  <dimension ref="A1:AX1048576"/>
  <sheetViews>
    <sheetView showFormulas="false" showGridLines="true" showRowColHeaders="true" showZeros="true" rightToLeft="false" tabSelected="false" showOutlineSymbols="true" defaultGridColor="true" view="normal" topLeftCell="A1" colorId="64" zoomScale="100" zoomScaleNormal="100" zoomScalePageLayoutView="60" workbookViewId="0">
      <selection pane="topLeft" activeCell="A1" activeCellId="0" sqref="A1"/>
    </sheetView>
  </sheetViews>
  <sheetFormatPr defaultColWidth="9.15625" defaultRowHeight="15" zeroHeight="true" outlineLevelRow="0" outlineLevelCol="0"/>
  <cols>
    <col collapsed="false" customWidth="true" hidden="false" outlineLevel="0" max="1" min="1" style="1" width="2.57"/>
    <col collapsed="false" customWidth="false" hidden="false" outlineLevel="0" max="2" min="2" style="1" width="9.14"/>
    <col collapsed="false" customWidth="false" hidden="false" outlineLevel="0" max="3" min="3" style="2" width="9.14"/>
    <col collapsed="false" customWidth="false" hidden="false" outlineLevel="0" max="4" min="4" style="3" width="9.14"/>
    <col collapsed="false" customWidth="false" hidden="false" outlineLevel="0" max="15" min="5" style="4" width="9.14"/>
    <col collapsed="false" customWidth="true" hidden="false" outlineLevel="0" max="16" min="16" style="4" width="3.71"/>
    <col collapsed="false" customWidth="true" hidden="true" outlineLevel="0" max="22" min="17" style="4" width="9.71"/>
    <col collapsed="false" customWidth="false" hidden="true" outlineLevel="0" max="1024" min="23" style="4" width="9.14"/>
  </cols>
  <sheetData>
    <row r="1" s="8" customFormat="true" ht="15" hidden="false" customHeight="false" outlineLevel="0" collapsed="false">
      <c r="A1" s="5"/>
      <c r="B1" s="5"/>
      <c r="C1" s="6"/>
      <c r="D1" s="7"/>
    </row>
    <row r="2" s="12" customFormat="true" ht="12.75" hidden="false" customHeight="false" outlineLevel="0" collapsed="false">
      <c r="A2" s="9"/>
      <c r="B2" s="9"/>
      <c r="C2" s="10"/>
      <c r="D2" s="11"/>
    </row>
    <row r="3" s="12" customFormat="true" ht="12.75" hidden="false" customHeight="false" outlineLevel="0" collapsed="false">
      <c r="A3" s="9"/>
      <c r="B3" s="9"/>
      <c r="C3" s="10"/>
      <c r="D3" s="11"/>
    </row>
    <row r="4" s="12" customFormat="true" ht="12.75" hidden="false" customHeight="false" outlineLevel="0" collapsed="false">
      <c r="A4" s="9"/>
      <c r="B4" s="9"/>
      <c r="C4" s="10"/>
      <c r="D4" s="11"/>
      <c r="J4" s="13"/>
      <c r="K4" s="13"/>
      <c r="L4" s="13"/>
      <c r="M4" s="13"/>
      <c r="N4" s="13"/>
      <c r="O4" s="13"/>
      <c r="P4" s="13"/>
      <c r="Q4" s="13"/>
      <c r="R4" s="13"/>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row>
    <row r="5" customFormat="false" ht="15" hidden="false" customHeight="false" outlineLevel="0" collapsed="false">
      <c r="A5" s="14"/>
    </row>
    <row r="6" customFormat="false" ht="15" hidden="false" customHeight="false" outlineLevel="0" collapsed="false">
      <c r="F6" s="1"/>
      <c r="G6" s="1"/>
      <c r="H6" s="1"/>
    </row>
    <row r="7" customFormat="false" ht="15" hidden="false" customHeight="false" outlineLevel="0" collapsed="false"/>
    <row r="8" customFormat="false" ht="15" hidden="false" customHeight="false" outlineLevel="0" collapsed="false"/>
    <row r="9" customFormat="false" ht="15" hidden="false" customHeight="false" outlineLevel="0" collapsed="false"/>
    <row r="10" customFormat="false" ht="15" hidden="false" customHeight="false" outlineLevel="0" collapsed="false"/>
    <row r="11" customFormat="false" ht="15" hidden="false" customHeight="false" outlineLevel="0" collapsed="false"/>
    <row r="12" customFormat="false" ht="15" hidden="false" customHeight="false" outlineLevel="0" collapsed="false"/>
    <row r="13" customFormat="false" ht="15" hidden="false" customHeight="false" outlineLevel="0" collapsed="false"/>
    <row r="14" customFormat="false" ht="15" hidden="false" customHeight="false" outlineLevel="0" collapsed="false"/>
    <row r="15" customFormat="false" ht="15" hidden="false" customHeight="false" outlineLevel="0" collapsed="false"/>
    <row r="16" customFormat="false" ht="15" hidden="false" customHeight="false" outlineLevel="0" collapsed="false"/>
    <row r="17" customFormat="false" ht="15" hidden="false" customHeight="false" outlineLevel="0" collapsed="false"/>
    <row r="18" customFormat="false" ht="15" hidden="false" customHeight="false" outlineLevel="0" collapsed="false"/>
    <row r="19" customFormat="false" ht="15" hidden="false" customHeight="false" outlineLevel="0" collapsed="false"/>
    <row r="20" customFormat="false" ht="15" hidden="false" customHeight="false" outlineLevel="0" collapsed="false"/>
    <row r="21" customFormat="false" ht="15" hidden="false" customHeight="false" outlineLevel="0" collapsed="false"/>
    <row r="22" customFormat="false" ht="15" hidden="false" customHeight="false" outlineLevel="0" collapsed="false"/>
    <row r="23" customFormat="false" ht="15" hidden="false" customHeight="false" outlineLevel="0" collapsed="false"/>
    <row r="24" customFormat="false" ht="15" hidden="false" customHeight="false" outlineLevel="0" collapsed="false"/>
    <row r="25" customFormat="false" ht="15" hidden="false" customHeight="false" outlineLevel="0" collapsed="false"/>
    <row r="26" customFormat="false" ht="15" hidden="false" customHeight="false" outlineLevel="0" collapsed="false"/>
    <row r="27" customFormat="false" ht="15" hidden="false" customHeight="false" outlineLevel="0" collapsed="false"/>
    <row r="28" customFormat="false" ht="15" hidden="false" customHeight="false" outlineLevel="0" collapsed="false"/>
    <row r="29" customFormat="false" ht="15" hidden="false" customHeight="false" outlineLevel="0" collapsed="false"/>
    <row r="30" customFormat="false" ht="15" hidden="false" customHeight="false" outlineLevel="0" collapsed="false"/>
    <row r="31" customFormat="false" ht="15" hidden="false" customHeight="false" outlineLevel="0" collapsed="false"/>
    <row r="32" customFormat="false" ht="15" hidden="true" customHeight="true" outlineLevel="0" collapsed="false"/>
    <row r="33" s="1" customFormat="true" ht="15" hidden="true" customHeight="false" outlineLevel="0" collapsed="false">
      <c r="C33" s="2"/>
      <c r="D33" s="3"/>
    </row>
    <row r="34" s="1" customFormat="true" ht="15" hidden="true" customHeight="false" outlineLevel="0" collapsed="false">
      <c r="C34" s="2"/>
      <c r="D34" s="3"/>
    </row>
    <row r="35" s="1" customFormat="true" ht="15" hidden="true" customHeight="false" outlineLevel="0" collapsed="false">
      <c r="C35" s="2"/>
      <c r="D35" s="3"/>
    </row>
    <row r="36" s="1" customFormat="true" ht="15" hidden="true" customHeight="false" outlineLevel="0" collapsed="false">
      <c r="C36" s="2"/>
      <c r="D36" s="3"/>
    </row>
    <row r="37" s="1" customFormat="true" ht="15" hidden="true" customHeight="false" outlineLevel="0" collapsed="false">
      <c r="C37" s="2"/>
      <c r="D37" s="3"/>
    </row>
    <row r="38" s="1" customFormat="true" ht="15" hidden="true" customHeight="false" outlineLevel="0" collapsed="false">
      <c r="C38" s="2"/>
      <c r="D38" s="3"/>
    </row>
    <row r="39" s="1" customFormat="true" ht="15" hidden="true" customHeight="false" outlineLevel="0" collapsed="false">
      <c r="C39" s="2"/>
      <c r="D39" s="3"/>
    </row>
    <row r="40" s="1" customFormat="true" ht="15" hidden="true" customHeight="false" outlineLevel="0" collapsed="false">
      <c r="C40" s="2"/>
      <c r="D40" s="3"/>
    </row>
    <row r="41" s="1" customFormat="true" ht="15" hidden="true" customHeight="false" outlineLevel="0" collapsed="false">
      <c r="C41" s="2"/>
      <c r="D41" s="3"/>
    </row>
    <row r="42" s="1" customFormat="true" ht="15" hidden="true" customHeight="false" outlineLevel="0" collapsed="false">
      <c r="C42" s="2"/>
      <c r="D42" s="3"/>
    </row>
    <row r="43" s="1" customFormat="true" ht="15" hidden="true" customHeight="false" outlineLevel="0" collapsed="false">
      <c r="C43" s="2"/>
      <c r="D43" s="3"/>
    </row>
    <row r="44" s="1" customFormat="true" ht="15" hidden="true" customHeight="false" outlineLevel="0" collapsed="false">
      <c r="C44" s="2"/>
      <c r="D44" s="3"/>
    </row>
    <row r="45" s="1" customFormat="true" ht="15" hidden="true" customHeight="false" outlineLevel="0" collapsed="false">
      <c r="C45" s="2"/>
      <c r="D45" s="3"/>
    </row>
    <row r="46" s="1" customFormat="true" ht="15" hidden="true" customHeight="false" outlineLevel="0" collapsed="false">
      <c r="C46" s="2"/>
      <c r="D46" s="3"/>
    </row>
    <row r="47" s="1" customFormat="true" ht="15" hidden="true" customHeight="false" outlineLevel="0" collapsed="false">
      <c r="C47" s="2"/>
      <c r="D47" s="3"/>
    </row>
    <row r="48" s="1" customFormat="true" ht="15" hidden="true" customHeight="false" outlineLevel="0" collapsed="false">
      <c r="C48" s="2"/>
      <c r="D48" s="3"/>
    </row>
    <row r="49" s="1" customFormat="true" ht="15" hidden="true" customHeight="false" outlineLevel="0" collapsed="false">
      <c r="C49" s="2"/>
      <c r="D49" s="3"/>
    </row>
    <row r="50" s="1" customFormat="true" ht="15" hidden="true" customHeight="false" outlineLevel="0" collapsed="false">
      <c r="C50" s="2"/>
      <c r="D50" s="3"/>
    </row>
    <row r="51" s="1" customFormat="true" ht="15" hidden="true" customHeight="false" outlineLevel="0" collapsed="false">
      <c r="C51" s="2"/>
      <c r="D51" s="3"/>
    </row>
    <row r="52" s="1" customFormat="true" ht="15" hidden="true" customHeight="false" outlineLevel="0" collapsed="false">
      <c r="C52" s="2"/>
      <c r="D52" s="3"/>
    </row>
    <row r="53" s="1" customFormat="true" ht="15" hidden="true" customHeight="false" outlineLevel="0" collapsed="false">
      <c r="C53" s="2"/>
      <c r="D53" s="3"/>
    </row>
    <row r="54" s="1" customFormat="true" ht="15" hidden="true" customHeight="false" outlineLevel="0" collapsed="false">
      <c r="C54" s="2"/>
      <c r="D54" s="3"/>
    </row>
    <row r="55" s="1" customFormat="true" ht="15" hidden="true" customHeight="false" outlineLevel="0" collapsed="false">
      <c r="C55" s="2"/>
      <c r="D55" s="3"/>
    </row>
    <row r="56" s="1" customFormat="true" ht="15" hidden="true" customHeight="false" outlineLevel="0" collapsed="false">
      <c r="C56" s="2"/>
      <c r="D56" s="3"/>
    </row>
    <row r="57" s="1" customFormat="true" ht="15" hidden="true" customHeight="false" outlineLevel="0" collapsed="false">
      <c r="C57" s="2"/>
      <c r="D57" s="3"/>
    </row>
    <row r="58" s="1" customFormat="true" ht="15" hidden="true" customHeight="false" outlineLevel="0" collapsed="false">
      <c r="C58" s="2"/>
      <c r="D58" s="3"/>
    </row>
    <row r="59" s="1" customFormat="true" ht="15" hidden="true" customHeight="false" outlineLevel="0" collapsed="false">
      <c r="C59" s="2"/>
      <c r="D59" s="3"/>
    </row>
    <row r="60" s="1" customFormat="true" ht="15" hidden="true" customHeight="false" outlineLevel="0" collapsed="false">
      <c r="C60" s="2"/>
      <c r="D60" s="3"/>
    </row>
    <row r="61" s="1" customFormat="true" ht="15" hidden="true" customHeight="false" outlineLevel="0" collapsed="false">
      <c r="C61" s="2"/>
      <c r="D61" s="3"/>
    </row>
    <row r="62" s="1" customFormat="true" ht="15" hidden="true" customHeight="false" outlineLevel="0" collapsed="false">
      <c r="C62" s="2"/>
      <c r="D62" s="3"/>
    </row>
    <row r="63" s="1" customFormat="true" ht="15" hidden="true" customHeight="false" outlineLevel="0" collapsed="false">
      <c r="C63" s="2"/>
      <c r="D63" s="3"/>
    </row>
    <row r="64" s="1" customFormat="true" ht="15" hidden="true" customHeight="false" outlineLevel="0" collapsed="false">
      <c r="C64" s="2"/>
      <c r="D64" s="3"/>
    </row>
    <row r="65" s="1" customFormat="true" ht="15" hidden="true" customHeight="false" outlineLevel="0" collapsed="false">
      <c r="C65" s="2"/>
      <c r="D65" s="3"/>
    </row>
    <row r="66" s="1" customFormat="true" ht="15" hidden="true" customHeight="false" outlineLevel="0" collapsed="false">
      <c r="C66" s="2"/>
      <c r="D66" s="3"/>
    </row>
    <row r="67" s="1" customFormat="true" ht="15" hidden="true" customHeight="false" outlineLevel="0" collapsed="false">
      <c r="C67" s="2"/>
      <c r="D67" s="3"/>
    </row>
    <row r="68" s="1" customFormat="true" ht="15" hidden="true" customHeight="false" outlineLevel="0" collapsed="false">
      <c r="C68" s="2"/>
      <c r="D68" s="3"/>
    </row>
    <row r="69" s="1" customFormat="true" ht="15" hidden="true" customHeight="false" outlineLevel="0" collapsed="false">
      <c r="C69" s="2"/>
      <c r="D69" s="3"/>
    </row>
    <row r="70" s="1" customFormat="true" ht="15" hidden="true" customHeight="false" outlineLevel="0" collapsed="false">
      <c r="C70" s="2"/>
      <c r="D70" s="3"/>
    </row>
    <row r="71" s="1" customFormat="true" ht="15" hidden="true" customHeight="false" outlineLevel="0" collapsed="false">
      <c r="C71" s="2"/>
      <c r="D71" s="3"/>
    </row>
    <row r="72" s="1" customFormat="true" ht="15" hidden="true" customHeight="false" outlineLevel="0" collapsed="false">
      <c r="C72" s="2"/>
      <c r="D72" s="3"/>
    </row>
    <row r="73" s="1" customFormat="true" ht="15" hidden="true" customHeight="false" outlineLevel="0" collapsed="false">
      <c r="C73" s="2"/>
      <c r="D73" s="3"/>
    </row>
    <row r="74" s="1" customFormat="true" ht="15" hidden="true" customHeight="false" outlineLevel="0" collapsed="false">
      <c r="C74" s="2"/>
      <c r="D74" s="3"/>
    </row>
    <row r="75" s="1" customFormat="true" ht="15" hidden="true" customHeight="false" outlineLevel="0" collapsed="false">
      <c r="C75" s="2"/>
      <c r="D75" s="3"/>
    </row>
    <row r="76" s="1" customFormat="true" ht="15" hidden="true" customHeight="false" outlineLevel="0" collapsed="false">
      <c r="C76" s="2"/>
      <c r="D76" s="3"/>
    </row>
    <row r="77" s="1" customFormat="true" ht="15" hidden="true" customHeight="false" outlineLevel="0" collapsed="false">
      <c r="C77" s="2"/>
      <c r="D77" s="3"/>
    </row>
    <row r="78" s="1" customFormat="true" ht="15" hidden="true" customHeight="false" outlineLevel="0" collapsed="false">
      <c r="C78" s="2"/>
      <c r="D78" s="3"/>
    </row>
    <row r="79" s="1" customFormat="true" ht="15" hidden="true" customHeight="false" outlineLevel="0" collapsed="false">
      <c r="C79" s="2"/>
      <c r="D79" s="3"/>
    </row>
    <row r="80" s="1" customFormat="true" ht="15" hidden="true" customHeight="false" outlineLevel="0" collapsed="false">
      <c r="C80" s="2"/>
      <c r="D80" s="3"/>
    </row>
    <row r="81" s="1" customFormat="true" ht="15" hidden="true" customHeight="false" outlineLevel="0" collapsed="false">
      <c r="C81" s="2"/>
      <c r="D81" s="3"/>
    </row>
    <row r="82" s="1" customFormat="true" ht="15" hidden="true" customHeight="false" outlineLevel="0" collapsed="false">
      <c r="C82" s="2"/>
      <c r="D82" s="3"/>
    </row>
    <row r="83" s="1" customFormat="true" ht="15" hidden="true" customHeight="false" outlineLevel="0" collapsed="false">
      <c r="C83" s="2"/>
      <c r="D83" s="3"/>
    </row>
    <row r="84" s="1" customFormat="true" ht="15" hidden="true" customHeight="false" outlineLevel="0" collapsed="false">
      <c r="C84" s="2"/>
      <c r="D84" s="3"/>
    </row>
    <row r="85" s="1" customFormat="true" ht="15" hidden="true" customHeight="false" outlineLevel="0" collapsed="false">
      <c r="C85" s="2"/>
      <c r="D85" s="3"/>
    </row>
    <row r="86" s="1" customFormat="true" ht="15" hidden="true" customHeight="false" outlineLevel="0" collapsed="false">
      <c r="C86" s="2"/>
      <c r="D86" s="3"/>
    </row>
    <row r="87" s="1" customFormat="true" ht="15" hidden="true" customHeight="false" outlineLevel="0" collapsed="false">
      <c r="C87" s="2"/>
      <c r="D87" s="3"/>
    </row>
    <row r="88" s="1" customFormat="true" ht="15" hidden="true" customHeight="false" outlineLevel="0" collapsed="false">
      <c r="C88" s="2"/>
      <c r="D88" s="3"/>
    </row>
    <row r="89" s="1" customFormat="true" ht="15" hidden="true" customHeight="false" outlineLevel="0" collapsed="false">
      <c r="C89" s="2"/>
      <c r="D89" s="3"/>
    </row>
    <row r="90" s="1" customFormat="true" ht="15" hidden="true" customHeight="false" outlineLevel="0" collapsed="false">
      <c r="C90" s="2"/>
      <c r="D90" s="3"/>
    </row>
    <row r="91" s="1" customFormat="true" ht="15" hidden="true" customHeight="false" outlineLevel="0" collapsed="false">
      <c r="C91" s="2"/>
      <c r="D91" s="3"/>
    </row>
    <row r="92" s="1" customFormat="true" ht="15" hidden="true" customHeight="false" outlineLevel="0" collapsed="false">
      <c r="C92" s="2"/>
      <c r="D92" s="3"/>
    </row>
    <row r="93" s="1" customFormat="true" ht="15" hidden="true" customHeight="false" outlineLevel="0" collapsed="false">
      <c r="C93" s="2"/>
      <c r="D93" s="3"/>
    </row>
    <row r="94" s="1" customFormat="true" ht="15" hidden="true" customHeight="false" outlineLevel="0" collapsed="false">
      <c r="C94" s="2"/>
      <c r="D94" s="3"/>
    </row>
    <row r="95" s="1" customFormat="true" ht="15" hidden="true" customHeight="false" outlineLevel="0" collapsed="false">
      <c r="C95" s="2"/>
      <c r="D95" s="3"/>
    </row>
    <row r="96" s="1" customFormat="true" ht="15" hidden="true" customHeight="false" outlineLevel="0" collapsed="false">
      <c r="C96" s="2"/>
      <c r="D96" s="3"/>
    </row>
    <row r="97" s="1" customFormat="true" ht="15" hidden="true" customHeight="false" outlineLevel="0" collapsed="false">
      <c r="C97" s="2"/>
      <c r="D97" s="3"/>
    </row>
    <row r="98" s="1" customFormat="true" ht="15" hidden="true" customHeight="false" outlineLevel="0" collapsed="false">
      <c r="C98" s="2"/>
      <c r="D98" s="3"/>
    </row>
    <row r="99" s="1" customFormat="true" ht="15" hidden="true" customHeight="false" outlineLevel="0" collapsed="false">
      <c r="C99" s="2"/>
      <c r="D99" s="3"/>
    </row>
    <row r="100" s="1" customFormat="true" ht="15" hidden="true" customHeight="false" outlineLevel="0" collapsed="false">
      <c r="C100" s="2"/>
      <c r="D100" s="3"/>
    </row>
    <row r="101" s="1" customFormat="true" ht="15" hidden="true" customHeight="false" outlineLevel="0" collapsed="false">
      <c r="C101" s="2"/>
      <c r="D101" s="3"/>
    </row>
    <row r="102" s="1" customFormat="true" ht="15" hidden="true" customHeight="false" outlineLevel="0" collapsed="false">
      <c r="C102" s="2"/>
      <c r="D102" s="3"/>
    </row>
    <row r="103" s="1" customFormat="true" ht="15" hidden="true" customHeight="false" outlineLevel="0" collapsed="false">
      <c r="C103" s="2"/>
      <c r="D103" s="3"/>
    </row>
    <row r="104" s="1" customFormat="true" ht="15" hidden="true" customHeight="false" outlineLevel="0" collapsed="false">
      <c r="C104" s="2"/>
      <c r="D104" s="3"/>
    </row>
    <row r="105" s="1" customFormat="true" ht="15" hidden="true" customHeight="false" outlineLevel="0" collapsed="false">
      <c r="C105" s="2"/>
      <c r="D105" s="3"/>
    </row>
    <row r="106" s="1" customFormat="true" ht="15" hidden="true" customHeight="false" outlineLevel="0" collapsed="false">
      <c r="C106" s="2"/>
      <c r="D106" s="3"/>
    </row>
    <row r="107" s="1" customFormat="true" ht="15" hidden="true" customHeight="false" outlineLevel="0" collapsed="false">
      <c r="C107" s="2"/>
      <c r="D107" s="3"/>
    </row>
    <row r="108" s="1" customFormat="true" ht="15" hidden="true" customHeight="false" outlineLevel="0" collapsed="false">
      <c r="C108" s="2"/>
      <c r="D108" s="3"/>
    </row>
    <row r="109" s="1" customFormat="true" ht="15" hidden="true" customHeight="false" outlineLevel="0" collapsed="false">
      <c r="C109" s="2"/>
      <c r="D109" s="3"/>
    </row>
    <row r="110" s="1" customFormat="true" ht="15" hidden="true" customHeight="false" outlineLevel="0" collapsed="false">
      <c r="C110" s="2"/>
      <c r="D110" s="3"/>
    </row>
    <row r="111" s="1" customFormat="true" ht="15" hidden="true" customHeight="false" outlineLevel="0" collapsed="false">
      <c r="C111" s="2"/>
      <c r="D111" s="3"/>
    </row>
    <row r="112" s="1" customFormat="true" ht="15" hidden="true" customHeight="false" outlineLevel="0" collapsed="false">
      <c r="C112" s="2"/>
      <c r="D112" s="3"/>
    </row>
    <row r="113" s="1" customFormat="true" ht="15" hidden="true" customHeight="false" outlineLevel="0" collapsed="false">
      <c r="C113" s="2"/>
      <c r="D113" s="3"/>
    </row>
    <row r="114" s="1" customFormat="true" ht="15" hidden="true" customHeight="false" outlineLevel="0" collapsed="false">
      <c r="C114" s="2"/>
      <c r="D114" s="3"/>
    </row>
    <row r="115" s="1" customFormat="true" ht="15" hidden="true" customHeight="false" outlineLevel="0" collapsed="false">
      <c r="C115" s="2"/>
      <c r="D115" s="3"/>
    </row>
    <row r="116" s="1" customFormat="true" ht="15" hidden="true" customHeight="false" outlineLevel="0" collapsed="false">
      <c r="C116" s="2"/>
      <c r="D116" s="3"/>
    </row>
    <row r="117" s="1" customFormat="true" ht="15" hidden="true" customHeight="false" outlineLevel="0" collapsed="false">
      <c r="C117" s="2"/>
      <c r="D117" s="3"/>
    </row>
    <row r="118" s="1" customFormat="true" ht="15" hidden="true" customHeight="false" outlineLevel="0" collapsed="false">
      <c r="C118" s="2"/>
      <c r="D118" s="3"/>
    </row>
    <row r="119" s="1" customFormat="true" ht="15" hidden="true" customHeight="false" outlineLevel="0" collapsed="false">
      <c r="C119" s="2"/>
      <c r="D119" s="3"/>
    </row>
    <row r="120" s="1" customFormat="true" ht="15" hidden="true" customHeight="false" outlineLevel="0" collapsed="false">
      <c r="C120" s="2"/>
      <c r="D120" s="3"/>
    </row>
    <row r="121" s="1" customFormat="true" ht="15" hidden="true" customHeight="false" outlineLevel="0" collapsed="false">
      <c r="C121" s="2"/>
      <c r="D121" s="3"/>
    </row>
    <row r="122" s="1" customFormat="true" ht="15" hidden="true" customHeight="false" outlineLevel="0" collapsed="false">
      <c r="C122" s="2"/>
      <c r="D122" s="3"/>
    </row>
    <row r="123" s="1" customFormat="true" ht="15" hidden="true" customHeight="false" outlineLevel="0" collapsed="false">
      <c r="C123" s="2"/>
      <c r="D123" s="3"/>
    </row>
    <row r="124" s="1" customFormat="true" ht="15" hidden="true" customHeight="false" outlineLevel="0" collapsed="false">
      <c r="C124" s="2"/>
      <c r="D124" s="3"/>
    </row>
    <row r="125" s="1" customFormat="true" ht="15" hidden="true" customHeight="false" outlineLevel="0" collapsed="false">
      <c r="C125" s="2"/>
      <c r="D125" s="3"/>
    </row>
    <row r="126" s="1" customFormat="true" ht="15" hidden="true" customHeight="false" outlineLevel="0" collapsed="false">
      <c r="C126" s="2"/>
      <c r="D126" s="3"/>
    </row>
    <row r="127" s="1" customFormat="true" ht="15" hidden="true" customHeight="false" outlineLevel="0" collapsed="false">
      <c r="C127" s="2"/>
      <c r="D127" s="3"/>
    </row>
    <row r="128" s="1" customFormat="true" ht="15" hidden="true" customHeight="false" outlineLevel="0" collapsed="false">
      <c r="C128" s="2"/>
      <c r="D128" s="3"/>
    </row>
    <row r="129" s="1" customFormat="true" ht="15" hidden="true" customHeight="false" outlineLevel="0" collapsed="false">
      <c r="C129" s="2"/>
      <c r="D129" s="3"/>
    </row>
    <row r="130" s="1" customFormat="true" ht="15" hidden="true" customHeight="false" outlineLevel="0" collapsed="false">
      <c r="C130" s="2"/>
      <c r="D130" s="3"/>
    </row>
    <row r="131" s="1" customFormat="true" ht="15" hidden="true" customHeight="false" outlineLevel="0" collapsed="false">
      <c r="C131" s="2"/>
      <c r="D131" s="3"/>
    </row>
    <row r="132" s="1" customFormat="true" ht="15" hidden="true" customHeight="false" outlineLevel="0" collapsed="false">
      <c r="C132" s="2"/>
      <c r="D132" s="3"/>
    </row>
    <row r="133" s="1" customFormat="true" ht="15" hidden="true" customHeight="false" outlineLevel="0" collapsed="false">
      <c r="C133" s="2"/>
      <c r="D133" s="3"/>
    </row>
    <row r="134" s="1" customFormat="true" ht="15" hidden="true" customHeight="false" outlineLevel="0" collapsed="false">
      <c r="C134" s="2"/>
      <c r="D134" s="3"/>
    </row>
    <row r="135" s="1" customFormat="true" ht="15" hidden="true" customHeight="false" outlineLevel="0" collapsed="false">
      <c r="C135" s="2"/>
      <c r="D135" s="3"/>
    </row>
    <row r="136" s="1" customFormat="true" ht="15" hidden="true" customHeight="false" outlineLevel="0" collapsed="false">
      <c r="C136" s="2"/>
      <c r="D136" s="3"/>
    </row>
    <row r="137" s="1" customFormat="true" ht="15" hidden="true" customHeight="false" outlineLevel="0" collapsed="false">
      <c r="C137" s="2"/>
      <c r="D137" s="3"/>
    </row>
    <row r="138" s="1" customFormat="true" ht="15" hidden="true" customHeight="false" outlineLevel="0" collapsed="false">
      <c r="C138" s="2"/>
      <c r="D138" s="3"/>
    </row>
    <row r="139" s="1" customFormat="true" ht="15" hidden="true" customHeight="false" outlineLevel="0" collapsed="false">
      <c r="C139" s="2"/>
      <c r="D139" s="3"/>
    </row>
    <row r="140" s="1" customFormat="true" ht="15" hidden="true" customHeight="false" outlineLevel="0" collapsed="false">
      <c r="C140" s="2"/>
      <c r="D140" s="3"/>
    </row>
    <row r="141" s="1" customFormat="true" ht="15" hidden="true" customHeight="false" outlineLevel="0" collapsed="false">
      <c r="C141" s="2"/>
      <c r="D141" s="3"/>
    </row>
    <row r="142" s="1" customFormat="true" ht="15" hidden="true" customHeight="false" outlineLevel="0" collapsed="false">
      <c r="C142" s="2"/>
      <c r="D142" s="3"/>
    </row>
    <row r="143" s="1" customFormat="true" ht="15" hidden="true" customHeight="false" outlineLevel="0" collapsed="false">
      <c r="C143" s="2"/>
      <c r="D143" s="3"/>
    </row>
    <row r="144" s="1" customFormat="true" ht="15" hidden="true" customHeight="false" outlineLevel="0" collapsed="false">
      <c r="C144" s="2"/>
      <c r="D144" s="3"/>
    </row>
    <row r="145" s="1" customFormat="true" ht="15" hidden="true" customHeight="false" outlineLevel="0" collapsed="false">
      <c r="C145" s="2"/>
      <c r="D145" s="3"/>
    </row>
    <row r="146" s="1" customFormat="true" ht="15" hidden="true" customHeight="false" outlineLevel="0" collapsed="false">
      <c r="C146" s="2"/>
      <c r="D146" s="3"/>
    </row>
    <row r="147" s="1" customFormat="true" ht="15" hidden="true" customHeight="false" outlineLevel="0" collapsed="false">
      <c r="C147" s="2"/>
      <c r="D147" s="3"/>
    </row>
    <row r="148" s="1" customFormat="true" ht="15" hidden="true" customHeight="false" outlineLevel="0" collapsed="false">
      <c r="C148" s="2"/>
      <c r="D148" s="3"/>
    </row>
    <row r="149" s="1" customFormat="true" ht="15" hidden="true" customHeight="false" outlineLevel="0" collapsed="false">
      <c r="C149" s="2"/>
      <c r="D149" s="3"/>
    </row>
    <row r="150" s="1" customFormat="true" ht="15" hidden="true" customHeight="false" outlineLevel="0" collapsed="false">
      <c r="C150" s="2"/>
      <c r="D150" s="3"/>
    </row>
    <row r="151" s="1" customFormat="true" ht="15" hidden="true" customHeight="false" outlineLevel="0" collapsed="false">
      <c r="C151" s="2"/>
      <c r="D151" s="3"/>
    </row>
    <row r="152" s="1" customFormat="true" ht="15" hidden="true" customHeight="false" outlineLevel="0" collapsed="false">
      <c r="C152" s="2"/>
      <c r="D152" s="3"/>
    </row>
    <row r="153" s="1" customFormat="true" ht="15" hidden="true" customHeight="false" outlineLevel="0" collapsed="false">
      <c r="C153" s="2"/>
      <c r="D153" s="3"/>
    </row>
    <row r="154" s="1" customFormat="true" ht="15" hidden="true" customHeight="false" outlineLevel="0" collapsed="false">
      <c r="C154" s="2"/>
      <c r="D154" s="3"/>
    </row>
    <row r="155" s="1" customFormat="true" ht="15" hidden="true" customHeight="false" outlineLevel="0" collapsed="false">
      <c r="C155" s="2"/>
      <c r="D155" s="3"/>
    </row>
    <row r="156" s="1" customFormat="true" ht="15" hidden="true" customHeight="false" outlineLevel="0" collapsed="false">
      <c r="C156" s="2"/>
      <c r="D156" s="3"/>
    </row>
    <row r="157" s="1" customFormat="true" ht="15" hidden="true" customHeight="false" outlineLevel="0" collapsed="false">
      <c r="C157" s="2"/>
      <c r="D157" s="3"/>
    </row>
    <row r="158" s="1" customFormat="true" ht="15" hidden="true" customHeight="false" outlineLevel="0" collapsed="false">
      <c r="C158" s="2"/>
      <c r="D158" s="3"/>
    </row>
    <row r="159" s="1" customFormat="true" ht="15" hidden="true" customHeight="false" outlineLevel="0" collapsed="false">
      <c r="C159" s="2"/>
      <c r="D159" s="3"/>
    </row>
    <row r="160" s="1" customFormat="true" ht="15" hidden="true" customHeight="false" outlineLevel="0" collapsed="false">
      <c r="C160" s="2"/>
      <c r="D160" s="3"/>
    </row>
    <row r="161" s="1" customFormat="true" ht="15" hidden="true" customHeight="false" outlineLevel="0" collapsed="false">
      <c r="C161" s="2"/>
      <c r="D161" s="3"/>
    </row>
    <row r="162" s="1" customFormat="true" ht="15" hidden="true" customHeight="false" outlineLevel="0" collapsed="false">
      <c r="C162" s="2"/>
      <c r="D162" s="3"/>
    </row>
    <row r="163" s="1" customFormat="true" ht="15" hidden="true" customHeight="false" outlineLevel="0" collapsed="false">
      <c r="C163" s="2"/>
      <c r="D163" s="3"/>
    </row>
    <row r="164" s="1" customFormat="true" ht="15" hidden="true" customHeight="false" outlineLevel="0" collapsed="false">
      <c r="C164" s="2"/>
      <c r="D164" s="3"/>
    </row>
    <row r="165" s="1" customFormat="true" ht="15" hidden="true" customHeight="false" outlineLevel="0" collapsed="false">
      <c r="C165" s="2"/>
      <c r="D165" s="3"/>
    </row>
    <row r="166" s="1" customFormat="true" ht="15" hidden="true" customHeight="false" outlineLevel="0" collapsed="false">
      <c r="C166" s="2"/>
      <c r="D166" s="3"/>
    </row>
    <row r="167" s="1" customFormat="true" ht="15" hidden="true" customHeight="false" outlineLevel="0" collapsed="false">
      <c r="C167" s="2"/>
      <c r="D167" s="3"/>
    </row>
    <row r="168" s="1" customFormat="true" ht="15" hidden="true" customHeight="false" outlineLevel="0" collapsed="false">
      <c r="C168" s="2"/>
      <c r="D168" s="3"/>
    </row>
    <row r="169" s="1" customFormat="true" ht="15" hidden="true" customHeight="false" outlineLevel="0" collapsed="false">
      <c r="C169" s="2"/>
      <c r="D169" s="3"/>
    </row>
    <row r="170" s="1" customFormat="true" ht="15" hidden="true" customHeight="false" outlineLevel="0" collapsed="false">
      <c r="C170" s="2"/>
      <c r="D170" s="3"/>
    </row>
    <row r="171" s="1" customFormat="true" ht="15" hidden="true" customHeight="false" outlineLevel="0" collapsed="false">
      <c r="C171" s="2"/>
      <c r="D171" s="3"/>
    </row>
    <row r="172" s="1" customFormat="true" ht="15" hidden="true" customHeight="false" outlineLevel="0" collapsed="false">
      <c r="C172" s="2"/>
      <c r="D172" s="3"/>
    </row>
    <row r="173" s="1" customFormat="true" ht="15" hidden="true" customHeight="false" outlineLevel="0" collapsed="false">
      <c r="C173" s="2"/>
      <c r="D173" s="3"/>
    </row>
    <row r="174" s="1" customFormat="true" ht="15" hidden="true" customHeight="false" outlineLevel="0" collapsed="false">
      <c r="C174" s="2"/>
      <c r="D174" s="3"/>
    </row>
    <row r="175" s="1" customFormat="true" ht="15" hidden="true" customHeight="false" outlineLevel="0" collapsed="false">
      <c r="C175" s="2"/>
      <c r="D175" s="3"/>
    </row>
    <row r="176" s="1" customFormat="true" ht="15" hidden="true" customHeight="false" outlineLevel="0" collapsed="false">
      <c r="C176" s="2"/>
      <c r="D176" s="3"/>
    </row>
    <row r="177" s="1" customFormat="true" ht="15" hidden="true" customHeight="false" outlineLevel="0" collapsed="false">
      <c r="C177" s="2"/>
      <c r="D177" s="3"/>
    </row>
    <row r="178" s="1" customFormat="true" ht="15" hidden="true" customHeight="false" outlineLevel="0" collapsed="false">
      <c r="C178" s="2"/>
      <c r="D178" s="3"/>
    </row>
    <row r="179" s="1" customFormat="true" ht="15" hidden="true" customHeight="false" outlineLevel="0" collapsed="false">
      <c r="C179" s="2"/>
      <c r="D179" s="3"/>
    </row>
    <row r="180" s="1" customFormat="true" ht="15" hidden="true" customHeight="false" outlineLevel="0" collapsed="false">
      <c r="C180" s="2"/>
      <c r="D180" s="3"/>
    </row>
    <row r="181" s="1" customFormat="true" ht="15" hidden="true" customHeight="false" outlineLevel="0" collapsed="false">
      <c r="C181" s="2"/>
      <c r="D181" s="3"/>
    </row>
    <row r="182" s="1" customFormat="true" ht="15" hidden="true" customHeight="false" outlineLevel="0" collapsed="false">
      <c r="C182" s="2"/>
      <c r="D182" s="3"/>
    </row>
    <row r="183" s="1" customFormat="true" ht="15" hidden="true" customHeight="false" outlineLevel="0" collapsed="false">
      <c r="C183" s="2"/>
      <c r="D183" s="3"/>
    </row>
    <row r="184" s="1" customFormat="true" ht="15" hidden="true" customHeight="false" outlineLevel="0" collapsed="false">
      <c r="C184" s="2"/>
      <c r="D184" s="3"/>
    </row>
    <row r="185" s="1" customFormat="true" ht="15" hidden="true" customHeight="false" outlineLevel="0" collapsed="false">
      <c r="C185" s="2"/>
      <c r="D185" s="3"/>
    </row>
    <row r="186" s="1" customFormat="true" ht="15" hidden="true" customHeight="false" outlineLevel="0" collapsed="false">
      <c r="C186" s="2"/>
      <c r="D186" s="3"/>
    </row>
    <row r="187" s="1" customFormat="true" ht="15" hidden="true" customHeight="false" outlineLevel="0" collapsed="false">
      <c r="C187" s="2"/>
      <c r="D187" s="3"/>
    </row>
    <row r="188" s="1" customFormat="true" ht="15" hidden="true" customHeight="false" outlineLevel="0" collapsed="false">
      <c r="C188" s="2"/>
      <c r="D188" s="3"/>
    </row>
    <row r="189" s="1" customFormat="true" ht="15" hidden="true" customHeight="false" outlineLevel="0" collapsed="false">
      <c r="C189" s="2"/>
      <c r="D189" s="3"/>
    </row>
    <row r="190" s="1" customFormat="true" ht="15" hidden="true" customHeight="false" outlineLevel="0" collapsed="false">
      <c r="C190" s="2"/>
      <c r="D190" s="3"/>
    </row>
    <row r="191" s="1" customFormat="true" ht="15" hidden="true" customHeight="false" outlineLevel="0" collapsed="false">
      <c r="C191" s="2"/>
      <c r="D191" s="3"/>
    </row>
    <row r="192" s="1" customFormat="true" ht="15" hidden="true" customHeight="false" outlineLevel="0" collapsed="false">
      <c r="C192" s="2"/>
      <c r="D192" s="3"/>
    </row>
    <row r="193" s="1" customFormat="true" ht="15" hidden="true" customHeight="false" outlineLevel="0" collapsed="false">
      <c r="C193" s="2"/>
      <c r="D193" s="3"/>
    </row>
    <row r="194" s="1" customFormat="true" ht="15" hidden="true" customHeight="false" outlineLevel="0" collapsed="false">
      <c r="C194" s="2"/>
      <c r="D194" s="3"/>
    </row>
    <row r="195" s="1" customFormat="true" ht="15" hidden="true" customHeight="false" outlineLevel="0" collapsed="false">
      <c r="C195" s="2"/>
      <c r="D195" s="3"/>
    </row>
    <row r="196" s="1" customFormat="true" ht="15" hidden="true" customHeight="false" outlineLevel="0" collapsed="false">
      <c r="C196" s="2"/>
      <c r="D196" s="3"/>
    </row>
    <row r="197" s="1" customFormat="true" ht="15" hidden="true" customHeight="false" outlineLevel="0" collapsed="false">
      <c r="C197" s="2"/>
      <c r="D197" s="3"/>
    </row>
    <row r="198" s="1" customFormat="true" ht="15" hidden="true" customHeight="false" outlineLevel="0" collapsed="false">
      <c r="C198" s="2"/>
      <c r="D198" s="3"/>
    </row>
    <row r="199" s="1" customFormat="true" ht="15" hidden="true" customHeight="false" outlineLevel="0" collapsed="false">
      <c r="C199" s="2"/>
      <c r="D199" s="3"/>
    </row>
    <row r="200" s="1" customFormat="true" ht="15" hidden="true" customHeight="false" outlineLevel="0" collapsed="false">
      <c r="C200" s="2"/>
      <c r="D200" s="3"/>
    </row>
    <row r="201" s="1" customFormat="true" ht="15" hidden="true" customHeight="false" outlineLevel="0" collapsed="false">
      <c r="C201" s="2"/>
      <c r="D201" s="3"/>
    </row>
    <row r="202" s="1" customFormat="true" ht="15" hidden="true" customHeight="false" outlineLevel="0" collapsed="false">
      <c r="C202" s="2"/>
      <c r="D202" s="3"/>
    </row>
    <row r="203" s="1" customFormat="true" ht="15" hidden="true" customHeight="false" outlineLevel="0" collapsed="false">
      <c r="C203" s="2"/>
      <c r="D203" s="3"/>
    </row>
    <row r="204" s="1" customFormat="true" ht="15" hidden="true" customHeight="false" outlineLevel="0" collapsed="false">
      <c r="C204" s="2"/>
      <c r="D204" s="3"/>
    </row>
    <row r="205" s="1" customFormat="true" ht="15" hidden="true" customHeight="false" outlineLevel="0" collapsed="false">
      <c r="C205" s="2"/>
      <c r="D205" s="3"/>
    </row>
    <row r="206" s="1" customFormat="true" ht="15" hidden="true" customHeight="false" outlineLevel="0" collapsed="false">
      <c r="C206" s="2"/>
      <c r="D206" s="3"/>
    </row>
    <row r="207" s="1" customFormat="true" ht="15" hidden="true" customHeight="false" outlineLevel="0" collapsed="false">
      <c r="C207" s="2"/>
      <c r="D207" s="3"/>
    </row>
    <row r="208" s="1" customFormat="true" ht="15" hidden="true" customHeight="false" outlineLevel="0" collapsed="false">
      <c r="C208" s="2"/>
      <c r="D208" s="3"/>
    </row>
    <row r="209" s="1" customFormat="true" ht="15" hidden="true" customHeight="false" outlineLevel="0" collapsed="false">
      <c r="C209" s="2"/>
      <c r="D209" s="3"/>
    </row>
    <row r="210" s="1" customFormat="true" ht="15" hidden="true" customHeight="false" outlineLevel="0" collapsed="false">
      <c r="C210" s="2"/>
      <c r="D210" s="3"/>
    </row>
    <row r="211" s="1" customFormat="true" ht="15" hidden="true" customHeight="false" outlineLevel="0" collapsed="false">
      <c r="C211" s="2"/>
      <c r="D211" s="3"/>
    </row>
    <row r="212" s="1" customFormat="true" ht="15" hidden="true" customHeight="false" outlineLevel="0" collapsed="false">
      <c r="C212" s="2"/>
      <c r="D212" s="3"/>
    </row>
    <row r="213" s="1" customFormat="true" ht="15" hidden="true" customHeight="false" outlineLevel="0" collapsed="false">
      <c r="C213" s="2"/>
      <c r="D213" s="3"/>
    </row>
    <row r="214" s="1" customFormat="true" ht="15" hidden="true" customHeight="false" outlineLevel="0" collapsed="false">
      <c r="C214" s="2"/>
      <c r="D214" s="3"/>
    </row>
    <row r="215" s="1" customFormat="true" ht="15" hidden="true" customHeight="false" outlineLevel="0" collapsed="false">
      <c r="C215" s="2"/>
      <c r="D215" s="3"/>
    </row>
    <row r="216" s="1" customFormat="true" ht="15" hidden="true" customHeight="false" outlineLevel="0" collapsed="false">
      <c r="C216" s="2"/>
      <c r="D216" s="3"/>
    </row>
    <row r="217" s="1" customFormat="true" ht="15" hidden="true" customHeight="false" outlineLevel="0" collapsed="false">
      <c r="C217" s="2"/>
      <c r="D217" s="3"/>
    </row>
    <row r="218" s="1" customFormat="true" ht="15" hidden="true" customHeight="false" outlineLevel="0" collapsed="false">
      <c r="C218" s="2"/>
      <c r="D218" s="3"/>
    </row>
    <row r="219" s="1" customFormat="true" ht="15" hidden="true" customHeight="false" outlineLevel="0" collapsed="false">
      <c r="C219" s="2"/>
      <c r="D219" s="3"/>
    </row>
    <row r="220" s="1" customFormat="true" ht="15" hidden="true" customHeight="false" outlineLevel="0" collapsed="false">
      <c r="C220" s="2"/>
      <c r="D220" s="3"/>
    </row>
    <row r="221" s="1" customFormat="true" ht="15" hidden="true" customHeight="false" outlineLevel="0" collapsed="false">
      <c r="C221" s="2"/>
      <c r="D221" s="3"/>
    </row>
    <row r="222" s="1" customFormat="true" ht="15" hidden="true" customHeight="false" outlineLevel="0" collapsed="false">
      <c r="C222" s="2"/>
      <c r="D222" s="3"/>
    </row>
    <row r="223" s="1" customFormat="true" ht="15" hidden="true" customHeight="false" outlineLevel="0" collapsed="false">
      <c r="C223" s="2"/>
      <c r="D223" s="3"/>
    </row>
    <row r="224" s="1" customFormat="true" ht="15" hidden="true" customHeight="false" outlineLevel="0" collapsed="false">
      <c r="C224" s="2"/>
      <c r="D224" s="3"/>
    </row>
    <row r="225" s="1" customFormat="true" ht="15" hidden="true" customHeight="false" outlineLevel="0" collapsed="false">
      <c r="C225" s="2"/>
      <c r="D225" s="3"/>
    </row>
    <row r="226" s="1" customFormat="true" ht="15" hidden="true" customHeight="false" outlineLevel="0" collapsed="false">
      <c r="C226" s="2"/>
      <c r="D226" s="3"/>
    </row>
    <row r="227" s="1" customFormat="true" ht="15" hidden="true" customHeight="false" outlineLevel="0" collapsed="false">
      <c r="C227" s="2"/>
      <c r="D227" s="3"/>
    </row>
    <row r="228" s="1" customFormat="true" ht="15" hidden="true" customHeight="false" outlineLevel="0" collapsed="false">
      <c r="C228" s="2"/>
      <c r="D228" s="3"/>
    </row>
    <row r="229" s="1" customFormat="true" ht="15" hidden="true" customHeight="false" outlineLevel="0" collapsed="false">
      <c r="C229" s="2"/>
      <c r="D229" s="3"/>
    </row>
    <row r="230" s="1" customFormat="true" ht="15" hidden="true" customHeight="false" outlineLevel="0" collapsed="false">
      <c r="C230" s="2"/>
      <c r="D230" s="3"/>
    </row>
    <row r="231" s="1" customFormat="true" ht="15" hidden="true" customHeight="false" outlineLevel="0" collapsed="false">
      <c r="C231" s="2"/>
      <c r="D231" s="3"/>
    </row>
    <row r="232" s="1" customFormat="true" ht="15" hidden="true" customHeight="false" outlineLevel="0" collapsed="false">
      <c r="C232" s="2"/>
      <c r="D232" s="3"/>
    </row>
    <row r="233" s="1" customFormat="true" ht="15" hidden="true" customHeight="false" outlineLevel="0" collapsed="false">
      <c r="C233" s="2"/>
      <c r="D233" s="3"/>
    </row>
    <row r="234" s="1" customFormat="true" ht="15" hidden="true" customHeight="false" outlineLevel="0" collapsed="false">
      <c r="C234" s="2"/>
      <c r="D234" s="3"/>
    </row>
    <row r="235" s="1" customFormat="true" ht="15" hidden="true" customHeight="false" outlineLevel="0" collapsed="false">
      <c r="C235" s="2"/>
      <c r="D235" s="3"/>
    </row>
    <row r="236" s="1" customFormat="true" ht="15" hidden="true" customHeight="false" outlineLevel="0" collapsed="false">
      <c r="C236" s="2"/>
      <c r="D236" s="3"/>
    </row>
    <row r="237" s="1" customFormat="true" ht="15" hidden="true" customHeight="false" outlineLevel="0" collapsed="false">
      <c r="C237" s="2"/>
      <c r="D237" s="3"/>
    </row>
    <row r="238" s="1" customFormat="true" ht="15" hidden="true" customHeight="false" outlineLevel="0" collapsed="false">
      <c r="C238" s="2"/>
      <c r="D238" s="3"/>
    </row>
    <row r="239" s="1" customFormat="true" ht="15" hidden="true" customHeight="false" outlineLevel="0" collapsed="false">
      <c r="C239" s="2"/>
      <c r="D239" s="3"/>
    </row>
    <row r="240" s="1" customFormat="true" ht="15" hidden="true" customHeight="false" outlineLevel="0" collapsed="false">
      <c r="C240" s="2"/>
      <c r="D240" s="3"/>
    </row>
    <row r="241" s="1" customFormat="true" ht="15" hidden="true" customHeight="false" outlineLevel="0" collapsed="false">
      <c r="C241" s="2"/>
      <c r="D241" s="3"/>
    </row>
    <row r="242" s="1" customFormat="true" ht="15" hidden="true" customHeight="false" outlineLevel="0" collapsed="false">
      <c r="C242" s="2"/>
      <c r="D242" s="3"/>
    </row>
    <row r="243" s="1" customFormat="true" ht="15" hidden="true" customHeight="false" outlineLevel="0" collapsed="false">
      <c r="C243" s="2"/>
      <c r="D243" s="3"/>
    </row>
    <row r="244" s="1" customFormat="true" ht="15" hidden="true" customHeight="false" outlineLevel="0" collapsed="false">
      <c r="C244" s="2"/>
      <c r="D244" s="3"/>
    </row>
    <row r="245" s="1" customFormat="true" ht="15" hidden="true" customHeight="false" outlineLevel="0" collapsed="false">
      <c r="C245" s="2"/>
      <c r="D245" s="3"/>
    </row>
    <row r="246" s="1" customFormat="true" ht="15" hidden="true" customHeight="false" outlineLevel="0" collapsed="false">
      <c r="C246" s="2"/>
      <c r="D246" s="3"/>
    </row>
    <row r="247" s="1" customFormat="true" ht="15" hidden="true" customHeight="false" outlineLevel="0" collapsed="false">
      <c r="C247" s="2"/>
      <c r="D247" s="3"/>
    </row>
    <row r="248" s="1" customFormat="true" ht="15" hidden="true" customHeight="false" outlineLevel="0" collapsed="false">
      <c r="C248" s="2"/>
      <c r="D248" s="3"/>
    </row>
    <row r="249" s="1" customFormat="true" ht="15" hidden="true" customHeight="false" outlineLevel="0" collapsed="false">
      <c r="C249" s="2"/>
      <c r="D249" s="3"/>
    </row>
    <row r="250" s="1" customFormat="true" ht="15" hidden="true" customHeight="false" outlineLevel="0" collapsed="false">
      <c r="C250" s="2"/>
      <c r="D250" s="3"/>
    </row>
    <row r="251" s="1" customFormat="true" ht="15" hidden="true" customHeight="false" outlineLevel="0" collapsed="false">
      <c r="C251" s="2"/>
      <c r="D251" s="3"/>
    </row>
    <row r="252" s="1" customFormat="true" ht="15" hidden="true" customHeight="false" outlineLevel="0" collapsed="false">
      <c r="C252" s="2"/>
      <c r="D252" s="3"/>
    </row>
    <row r="253" s="1" customFormat="true" ht="15" hidden="true" customHeight="false" outlineLevel="0" collapsed="false">
      <c r="C253" s="2"/>
      <c r="D253" s="3"/>
    </row>
    <row r="254" s="1" customFormat="true" ht="15" hidden="true" customHeight="false" outlineLevel="0" collapsed="false">
      <c r="C254" s="2"/>
      <c r="D254" s="3"/>
    </row>
    <row r="255" s="1" customFormat="true" ht="15" hidden="true" customHeight="false" outlineLevel="0" collapsed="false">
      <c r="C255" s="2"/>
      <c r="D255" s="3"/>
    </row>
    <row r="256" s="1" customFormat="true" ht="15" hidden="true" customHeight="false" outlineLevel="0" collapsed="false">
      <c r="C256" s="2"/>
      <c r="D256" s="3"/>
    </row>
    <row r="257" s="1" customFormat="true" ht="15" hidden="true" customHeight="false" outlineLevel="0" collapsed="false">
      <c r="C257" s="2"/>
      <c r="D257" s="3"/>
    </row>
    <row r="258" s="1" customFormat="true" ht="15" hidden="true" customHeight="false" outlineLevel="0" collapsed="false">
      <c r="C258" s="2"/>
      <c r="D258" s="3"/>
    </row>
    <row r="259" s="1" customFormat="true" ht="15" hidden="true" customHeight="false" outlineLevel="0" collapsed="false">
      <c r="C259" s="2"/>
      <c r="D259" s="3"/>
    </row>
    <row r="260" s="1" customFormat="true" ht="15" hidden="true" customHeight="false" outlineLevel="0" collapsed="false">
      <c r="C260" s="2"/>
      <c r="D260" s="3"/>
    </row>
    <row r="261" s="1" customFormat="true" ht="15" hidden="true" customHeight="false" outlineLevel="0" collapsed="false">
      <c r="C261" s="2"/>
      <c r="D261" s="3"/>
    </row>
    <row r="262" s="1" customFormat="true" ht="15" hidden="true" customHeight="false" outlineLevel="0" collapsed="false">
      <c r="C262" s="2"/>
      <c r="D262" s="3"/>
    </row>
    <row r="263" s="1" customFormat="true" ht="15" hidden="true" customHeight="false" outlineLevel="0" collapsed="false">
      <c r="C263" s="2"/>
      <c r="D263" s="3"/>
    </row>
    <row r="264" s="1" customFormat="true" ht="15" hidden="true" customHeight="false" outlineLevel="0" collapsed="false">
      <c r="C264" s="2"/>
      <c r="D264" s="3"/>
    </row>
    <row r="265" s="1" customFormat="true" ht="15" hidden="true" customHeight="false" outlineLevel="0" collapsed="false">
      <c r="C265" s="2"/>
      <c r="D265" s="3"/>
    </row>
    <row r="266" s="1" customFormat="true" ht="15" hidden="true" customHeight="false" outlineLevel="0" collapsed="false">
      <c r="C266" s="2"/>
      <c r="D266" s="3"/>
    </row>
    <row r="267" s="1" customFormat="true" ht="15" hidden="true" customHeight="false" outlineLevel="0" collapsed="false">
      <c r="C267" s="2"/>
      <c r="D267" s="3"/>
    </row>
    <row r="268" s="1" customFormat="true" ht="15" hidden="true" customHeight="false" outlineLevel="0" collapsed="false">
      <c r="C268" s="2"/>
      <c r="D268" s="3"/>
    </row>
    <row r="269" s="1" customFormat="true" ht="15" hidden="true" customHeight="false" outlineLevel="0" collapsed="false">
      <c r="C269" s="2"/>
      <c r="D269" s="3"/>
    </row>
    <row r="270" s="1" customFormat="true" ht="15" hidden="true" customHeight="false" outlineLevel="0" collapsed="false">
      <c r="C270" s="2"/>
      <c r="D270" s="3"/>
    </row>
    <row r="271" s="1" customFormat="true" ht="15" hidden="true" customHeight="false" outlineLevel="0" collapsed="false">
      <c r="C271" s="2"/>
      <c r="D271" s="3"/>
    </row>
    <row r="272" s="1" customFormat="true" ht="15" hidden="true" customHeight="false" outlineLevel="0" collapsed="false">
      <c r="C272" s="2"/>
      <c r="D272" s="3"/>
    </row>
    <row r="273" s="1" customFormat="true" ht="15" hidden="true" customHeight="false" outlineLevel="0" collapsed="false">
      <c r="C273" s="2"/>
      <c r="D273" s="3"/>
    </row>
    <row r="274" s="1" customFormat="true" ht="15" hidden="true" customHeight="false" outlineLevel="0" collapsed="false">
      <c r="C274" s="2"/>
      <c r="D274" s="3"/>
    </row>
    <row r="275" s="1" customFormat="true" ht="15" hidden="true" customHeight="false" outlineLevel="0" collapsed="false">
      <c r="C275" s="2"/>
      <c r="D275" s="3"/>
    </row>
    <row r="276" s="1" customFormat="true" ht="15" hidden="true" customHeight="false" outlineLevel="0" collapsed="false">
      <c r="C276" s="2"/>
      <c r="D276" s="3"/>
    </row>
    <row r="277" s="1" customFormat="true" ht="15" hidden="true" customHeight="false" outlineLevel="0" collapsed="false">
      <c r="C277" s="2"/>
      <c r="D277" s="3"/>
    </row>
    <row r="278" s="1" customFormat="true" ht="15" hidden="true" customHeight="false" outlineLevel="0" collapsed="false">
      <c r="C278" s="2"/>
      <c r="D278" s="3"/>
    </row>
    <row r="279" s="1" customFormat="true" ht="15" hidden="true" customHeight="false" outlineLevel="0" collapsed="false">
      <c r="C279" s="2"/>
      <c r="D279" s="3"/>
    </row>
    <row r="280" s="1" customFormat="true" ht="15" hidden="true" customHeight="false" outlineLevel="0" collapsed="false">
      <c r="C280" s="2"/>
      <c r="D280" s="3"/>
    </row>
    <row r="281" s="1" customFormat="true" ht="15" hidden="true" customHeight="false" outlineLevel="0" collapsed="false">
      <c r="C281" s="2"/>
      <c r="D281" s="3"/>
    </row>
    <row r="282" s="1" customFormat="true" ht="15" hidden="true" customHeight="false" outlineLevel="0" collapsed="false">
      <c r="C282" s="2"/>
      <c r="D282" s="3"/>
    </row>
    <row r="283" s="1" customFormat="true" ht="15" hidden="true" customHeight="false" outlineLevel="0" collapsed="false">
      <c r="C283" s="2"/>
      <c r="D283" s="3"/>
    </row>
    <row r="284" s="1" customFormat="true" ht="15" hidden="true" customHeight="false" outlineLevel="0" collapsed="false">
      <c r="C284" s="2"/>
      <c r="D284" s="3"/>
    </row>
    <row r="285" s="1" customFormat="true" ht="15" hidden="true" customHeight="false" outlineLevel="0" collapsed="false">
      <c r="C285" s="2"/>
      <c r="D285" s="3"/>
    </row>
    <row r="286" s="1" customFormat="true" ht="15" hidden="true" customHeight="false" outlineLevel="0" collapsed="false">
      <c r="C286" s="2"/>
      <c r="D286" s="3"/>
    </row>
    <row r="287" s="1" customFormat="true" ht="15" hidden="true" customHeight="false" outlineLevel="0" collapsed="false">
      <c r="C287" s="2"/>
      <c r="D287" s="3"/>
    </row>
    <row r="288" s="1" customFormat="true" ht="15" hidden="true" customHeight="false" outlineLevel="0" collapsed="false">
      <c r="C288" s="2"/>
      <c r="D288" s="3"/>
    </row>
    <row r="289" s="1" customFormat="true" ht="15" hidden="true" customHeight="false" outlineLevel="0" collapsed="false">
      <c r="C289" s="2"/>
      <c r="D289" s="3"/>
    </row>
    <row r="290" s="1" customFormat="true" ht="15" hidden="true" customHeight="false" outlineLevel="0" collapsed="false">
      <c r="C290" s="2"/>
      <c r="D290" s="3"/>
    </row>
    <row r="291" s="1" customFormat="true" ht="15" hidden="true" customHeight="false" outlineLevel="0" collapsed="false">
      <c r="C291" s="2"/>
      <c r="D291" s="3"/>
    </row>
    <row r="292" s="1" customFormat="true" ht="15" hidden="true" customHeight="false" outlineLevel="0" collapsed="false">
      <c r="C292" s="2"/>
      <c r="D292" s="3"/>
    </row>
    <row r="293" s="1" customFormat="true" ht="15" hidden="true" customHeight="false" outlineLevel="0" collapsed="false">
      <c r="C293" s="2"/>
      <c r="D293" s="3"/>
    </row>
    <row r="294" s="1" customFormat="true" ht="15" hidden="true" customHeight="false" outlineLevel="0" collapsed="false">
      <c r="C294" s="2"/>
      <c r="D294" s="3"/>
    </row>
    <row r="295" s="1" customFormat="true" ht="15" hidden="true" customHeight="false" outlineLevel="0" collapsed="false">
      <c r="C295" s="2"/>
      <c r="D295" s="3"/>
    </row>
    <row r="296" s="1" customFormat="true" ht="15" hidden="true" customHeight="false" outlineLevel="0" collapsed="false">
      <c r="C296" s="2"/>
      <c r="D296" s="3"/>
    </row>
    <row r="297" s="1" customFormat="true" ht="15" hidden="true" customHeight="false" outlineLevel="0" collapsed="false">
      <c r="C297" s="2"/>
      <c r="D297" s="3"/>
    </row>
    <row r="298" s="1" customFormat="true" ht="15" hidden="true" customHeight="false" outlineLevel="0" collapsed="false">
      <c r="C298" s="2"/>
      <c r="D298" s="3"/>
    </row>
    <row r="299" s="1" customFormat="true" ht="15" hidden="true" customHeight="false" outlineLevel="0" collapsed="false">
      <c r="C299" s="2"/>
      <c r="D299" s="3"/>
    </row>
    <row r="300" s="1" customFormat="true" ht="15" hidden="true" customHeight="false" outlineLevel="0" collapsed="false">
      <c r="C300" s="2"/>
      <c r="D300" s="3"/>
    </row>
    <row r="301" s="1" customFormat="true" ht="15" hidden="true" customHeight="false" outlineLevel="0" collapsed="false">
      <c r="C301" s="2"/>
      <c r="D301" s="3"/>
    </row>
    <row r="302" s="1" customFormat="true" ht="15" hidden="true" customHeight="false" outlineLevel="0" collapsed="false">
      <c r="C302" s="2"/>
      <c r="D302" s="3"/>
    </row>
    <row r="303" s="1" customFormat="true" ht="15" hidden="true" customHeight="false" outlineLevel="0" collapsed="false">
      <c r="C303" s="2"/>
      <c r="D303" s="3"/>
    </row>
    <row r="304" s="1" customFormat="true" ht="15" hidden="true" customHeight="false" outlineLevel="0" collapsed="false">
      <c r="C304" s="2"/>
      <c r="D304" s="3"/>
    </row>
    <row r="305" s="1" customFormat="true" ht="15" hidden="true" customHeight="false" outlineLevel="0" collapsed="false">
      <c r="C305" s="2"/>
      <c r="D305" s="3"/>
    </row>
    <row r="306" s="1" customFormat="true" ht="15" hidden="true" customHeight="false" outlineLevel="0" collapsed="false">
      <c r="C306" s="2"/>
      <c r="D306" s="3"/>
    </row>
    <row r="307" s="1" customFormat="true" ht="15" hidden="true" customHeight="false" outlineLevel="0" collapsed="false">
      <c r="C307" s="2"/>
      <c r="D307" s="3"/>
    </row>
    <row r="308" s="1" customFormat="true" ht="15" hidden="true" customHeight="false" outlineLevel="0" collapsed="false">
      <c r="C308" s="2"/>
      <c r="D308" s="3"/>
    </row>
    <row r="309" s="1" customFormat="true" ht="15" hidden="true" customHeight="false" outlineLevel="0" collapsed="false">
      <c r="C309" s="2"/>
      <c r="D309" s="3"/>
    </row>
    <row r="310" s="1" customFormat="true" ht="15" hidden="true" customHeight="false" outlineLevel="0" collapsed="false">
      <c r="C310" s="2"/>
      <c r="D310" s="3"/>
    </row>
    <row r="311" s="1" customFormat="true" ht="15" hidden="true" customHeight="false" outlineLevel="0" collapsed="false">
      <c r="C311" s="2"/>
      <c r="D311" s="3"/>
    </row>
    <row r="312" s="1" customFormat="true" ht="15" hidden="true" customHeight="false" outlineLevel="0" collapsed="false">
      <c r="C312" s="2"/>
      <c r="D312" s="3"/>
    </row>
    <row r="313" s="1" customFormat="true" ht="15" hidden="true" customHeight="false" outlineLevel="0" collapsed="false">
      <c r="C313" s="2"/>
      <c r="D313" s="3"/>
    </row>
    <row r="314" s="1" customFormat="true" ht="15" hidden="true" customHeight="false" outlineLevel="0" collapsed="false">
      <c r="C314" s="2"/>
      <c r="D314" s="3"/>
    </row>
    <row r="315" s="1" customFormat="true" ht="15" hidden="true" customHeight="false" outlineLevel="0" collapsed="false">
      <c r="C315" s="2"/>
      <c r="D315" s="3"/>
    </row>
    <row r="316" s="1" customFormat="true" ht="15" hidden="true" customHeight="false" outlineLevel="0" collapsed="false">
      <c r="C316" s="2"/>
      <c r="D316" s="3"/>
    </row>
    <row r="317" s="1" customFormat="true" ht="15" hidden="true" customHeight="false" outlineLevel="0" collapsed="false">
      <c r="C317" s="2"/>
      <c r="D317" s="3"/>
    </row>
    <row r="318" s="1" customFormat="true" ht="15" hidden="true" customHeight="false" outlineLevel="0" collapsed="false">
      <c r="C318" s="2"/>
      <c r="D318" s="3"/>
    </row>
    <row r="319" s="1" customFormat="true" ht="15" hidden="true" customHeight="false" outlineLevel="0" collapsed="false">
      <c r="C319" s="2"/>
      <c r="D319" s="3"/>
    </row>
    <row r="320" s="1" customFormat="true" ht="15" hidden="true" customHeight="false" outlineLevel="0" collapsed="false">
      <c r="C320" s="2"/>
      <c r="D320" s="3"/>
    </row>
    <row r="321" s="1" customFormat="true" ht="15" hidden="true" customHeight="false" outlineLevel="0" collapsed="false">
      <c r="C321" s="2"/>
      <c r="D321" s="3"/>
    </row>
    <row r="322" s="1" customFormat="true" ht="15" hidden="true" customHeight="false" outlineLevel="0" collapsed="false">
      <c r="C322" s="2"/>
      <c r="D322" s="3"/>
    </row>
    <row r="323" s="1" customFormat="true" ht="15" hidden="true" customHeight="false" outlineLevel="0" collapsed="false">
      <c r="C323" s="2"/>
      <c r="D323" s="3"/>
    </row>
    <row r="324" s="1" customFormat="true" ht="15" hidden="true" customHeight="false" outlineLevel="0" collapsed="false">
      <c r="C324" s="2"/>
      <c r="D324" s="3"/>
    </row>
    <row r="325" s="1" customFormat="true" ht="15" hidden="true" customHeight="false" outlineLevel="0" collapsed="false">
      <c r="C325" s="2"/>
      <c r="D325" s="3"/>
    </row>
    <row r="326" s="1" customFormat="true" ht="15" hidden="true" customHeight="false" outlineLevel="0" collapsed="false">
      <c r="C326" s="2"/>
      <c r="D326" s="3"/>
    </row>
    <row r="327" s="1" customFormat="true" ht="15" hidden="true" customHeight="false" outlineLevel="0" collapsed="false">
      <c r="C327" s="2"/>
      <c r="D327" s="3"/>
    </row>
    <row r="328" s="1" customFormat="true" ht="15" hidden="true" customHeight="false" outlineLevel="0" collapsed="false">
      <c r="C328" s="2"/>
      <c r="D328" s="3"/>
    </row>
    <row r="329" s="1" customFormat="true" ht="15" hidden="true" customHeight="false" outlineLevel="0" collapsed="false">
      <c r="C329" s="2"/>
      <c r="D329" s="3"/>
    </row>
    <row r="330" s="1" customFormat="true" ht="15" hidden="true" customHeight="false" outlineLevel="0" collapsed="false">
      <c r="C330" s="2"/>
      <c r="D330" s="3"/>
    </row>
    <row r="331" s="1" customFormat="true" ht="15" hidden="true" customHeight="false" outlineLevel="0" collapsed="false">
      <c r="C331" s="2"/>
      <c r="D331" s="3"/>
    </row>
    <row r="332" s="1" customFormat="true" ht="15" hidden="true" customHeight="false" outlineLevel="0" collapsed="false">
      <c r="C332" s="2"/>
      <c r="D332" s="3"/>
    </row>
    <row r="333" s="1" customFormat="true" ht="15" hidden="true" customHeight="false" outlineLevel="0" collapsed="false">
      <c r="C333" s="2"/>
      <c r="D333" s="3"/>
    </row>
    <row r="334" s="1" customFormat="true" ht="15" hidden="true" customHeight="false" outlineLevel="0" collapsed="false">
      <c r="C334" s="2"/>
      <c r="D334" s="3"/>
    </row>
    <row r="335" s="1" customFormat="true" ht="15" hidden="true" customHeight="false" outlineLevel="0" collapsed="false">
      <c r="C335" s="2"/>
      <c r="D335" s="3"/>
    </row>
    <row r="336" s="1" customFormat="true" ht="15" hidden="true" customHeight="false" outlineLevel="0" collapsed="false">
      <c r="C336" s="2"/>
      <c r="D336" s="3"/>
    </row>
    <row r="337" s="1" customFormat="true" ht="15" hidden="true" customHeight="false" outlineLevel="0" collapsed="false">
      <c r="C337" s="2"/>
      <c r="D337" s="3"/>
    </row>
    <row r="338" s="1" customFormat="true" ht="15" hidden="true" customHeight="false" outlineLevel="0" collapsed="false">
      <c r="C338" s="2"/>
      <c r="D338" s="3"/>
    </row>
    <row r="339" s="1" customFormat="true" ht="15" hidden="true" customHeight="false" outlineLevel="0" collapsed="false">
      <c r="C339" s="2"/>
      <c r="D339" s="3"/>
    </row>
    <row r="340" s="1" customFormat="true" ht="15" hidden="true" customHeight="false" outlineLevel="0" collapsed="false">
      <c r="C340" s="2"/>
      <c r="D340" s="3"/>
    </row>
    <row r="341" s="1" customFormat="true" ht="15" hidden="true" customHeight="false" outlineLevel="0" collapsed="false">
      <c r="C341" s="2"/>
      <c r="D341" s="3"/>
    </row>
    <row r="342" s="1" customFormat="true" ht="15" hidden="true" customHeight="false" outlineLevel="0" collapsed="false">
      <c r="C342" s="2"/>
      <c r="D342" s="3"/>
    </row>
    <row r="343" s="1" customFormat="true" ht="15" hidden="true" customHeight="false" outlineLevel="0" collapsed="false">
      <c r="C343" s="2"/>
      <c r="D343" s="3"/>
    </row>
    <row r="344" s="1" customFormat="true" ht="15" hidden="true" customHeight="false" outlineLevel="0" collapsed="false">
      <c r="C344" s="2"/>
      <c r="D344" s="3"/>
    </row>
    <row r="345" s="1" customFormat="true" ht="15" hidden="true" customHeight="false" outlineLevel="0" collapsed="false">
      <c r="C345" s="2"/>
      <c r="D345" s="3"/>
    </row>
    <row r="346" s="1" customFormat="true" ht="15" hidden="true" customHeight="false" outlineLevel="0" collapsed="false">
      <c r="C346" s="2"/>
      <c r="D346" s="3"/>
    </row>
    <row r="347" s="1" customFormat="true" ht="15" hidden="true" customHeight="false" outlineLevel="0" collapsed="false">
      <c r="C347" s="2"/>
      <c r="D347" s="3"/>
    </row>
    <row r="348" s="1" customFormat="true" ht="15" hidden="true" customHeight="false" outlineLevel="0" collapsed="false">
      <c r="C348" s="2"/>
      <c r="D348" s="3"/>
    </row>
    <row r="349" s="1" customFormat="true" ht="15" hidden="true" customHeight="false" outlineLevel="0" collapsed="false">
      <c r="C349" s="2"/>
      <c r="D349" s="3"/>
    </row>
    <row r="350" s="1" customFormat="true" ht="15" hidden="true" customHeight="false" outlineLevel="0" collapsed="false">
      <c r="C350" s="2"/>
      <c r="D350" s="3"/>
    </row>
    <row r="351" s="1" customFormat="true" ht="15" hidden="true" customHeight="false" outlineLevel="0" collapsed="false">
      <c r="C351" s="2"/>
      <c r="D351" s="3"/>
    </row>
    <row r="352" s="1" customFormat="true" ht="15" hidden="true" customHeight="false" outlineLevel="0" collapsed="false">
      <c r="C352" s="2"/>
      <c r="D352" s="3"/>
    </row>
    <row r="353" s="1" customFormat="true" ht="15" hidden="true" customHeight="false" outlineLevel="0" collapsed="false">
      <c r="C353" s="2"/>
      <c r="D353" s="3"/>
    </row>
    <row r="354" s="1" customFormat="true" ht="15" hidden="true" customHeight="false" outlineLevel="0" collapsed="false">
      <c r="C354" s="2"/>
      <c r="D354" s="3"/>
    </row>
    <row r="355" s="1" customFormat="true" ht="15" hidden="true" customHeight="false" outlineLevel="0" collapsed="false">
      <c r="C355" s="2"/>
      <c r="D355" s="3"/>
    </row>
    <row r="356" s="1" customFormat="true" ht="15" hidden="true" customHeight="false" outlineLevel="0" collapsed="false">
      <c r="C356" s="2"/>
      <c r="D356" s="3"/>
    </row>
    <row r="357" s="1" customFormat="true" ht="15" hidden="true" customHeight="false" outlineLevel="0" collapsed="false">
      <c r="C357" s="2"/>
      <c r="D357" s="3"/>
    </row>
    <row r="358" s="1" customFormat="true" ht="15" hidden="true" customHeight="false" outlineLevel="0" collapsed="false">
      <c r="C358" s="2"/>
      <c r="D358" s="3"/>
    </row>
    <row r="359" s="1" customFormat="true" ht="15" hidden="true" customHeight="false" outlineLevel="0" collapsed="false">
      <c r="C359" s="2"/>
      <c r="D359" s="3"/>
    </row>
    <row r="360" s="1" customFormat="true" ht="15" hidden="true" customHeight="false" outlineLevel="0" collapsed="false">
      <c r="C360" s="2"/>
      <c r="D360" s="3"/>
    </row>
    <row r="361" s="1" customFormat="true" ht="15" hidden="true" customHeight="false" outlineLevel="0" collapsed="false">
      <c r="C361" s="2"/>
      <c r="D361" s="3"/>
    </row>
    <row r="362" s="1" customFormat="true" ht="15" hidden="true" customHeight="false" outlineLevel="0" collapsed="false">
      <c r="C362" s="2"/>
      <c r="D362" s="3"/>
    </row>
    <row r="363" s="1" customFormat="true" ht="15" hidden="true" customHeight="false" outlineLevel="0" collapsed="false">
      <c r="C363" s="2"/>
      <c r="D363" s="3"/>
    </row>
    <row r="364" s="1" customFormat="true" ht="15" hidden="true" customHeight="false" outlineLevel="0" collapsed="false">
      <c r="C364" s="2"/>
      <c r="D364" s="3"/>
    </row>
    <row r="365" s="1" customFormat="true" ht="15" hidden="true" customHeight="false" outlineLevel="0" collapsed="false">
      <c r="C365" s="2"/>
      <c r="D365" s="3"/>
    </row>
    <row r="366" s="1" customFormat="true" ht="15" hidden="true" customHeight="false" outlineLevel="0" collapsed="false">
      <c r="C366" s="2"/>
      <c r="D366" s="3"/>
    </row>
    <row r="367" s="1" customFormat="true" ht="15" hidden="true" customHeight="false" outlineLevel="0" collapsed="false">
      <c r="C367" s="2"/>
      <c r="D367" s="3"/>
    </row>
    <row r="368" s="1" customFormat="true" ht="15" hidden="true" customHeight="false" outlineLevel="0" collapsed="false">
      <c r="C368" s="2"/>
      <c r="D368" s="3"/>
    </row>
    <row r="369" s="1" customFormat="true" ht="15" hidden="true" customHeight="false" outlineLevel="0" collapsed="false">
      <c r="C369" s="2"/>
      <c r="D369" s="3"/>
    </row>
    <row r="370" s="1" customFormat="true" ht="15" hidden="true" customHeight="false" outlineLevel="0" collapsed="false">
      <c r="C370" s="2"/>
      <c r="D370" s="3"/>
    </row>
    <row r="371" s="1" customFormat="true" ht="15" hidden="true" customHeight="false" outlineLevel="0" collapsed="false">
      <c r="C371" s="2"/>
      <c r="D371" s="3"/>
    </row>
    <row r="372" s="1" customFormat="true" ht="15" hidden="true" customHeight="false" outlineLevel="0" collapsed="false">
      <c r="C372" s="2"/>
      <c r="D372" s="3"/>
    </row>
    <row r="373" s="1" customFormat="true" ht="15" hidden="true" customHeight="false" outlineLevel="0" collapsed="false">
      <c r="C373" s="2"/>
      <c r="D373" s="3"/>
    </row>
    <row r="374" s="1" customFormat="true" ht="15" hidden="true" customHeight="false" outlineLevel="0" collapsed="false">
      <c r="C374" s="2"/>
      <c r="D374" s="3"/>
    </row>
    <row r="375" s="1" customFormat="true" ht="15" hidden="true" customHeight="false" outlineLevel="0" collapsed="false">
      <c r="C375" s="2"/>
      <c r="D375" s="3"/>
    </row>
    <row r="376" s="1" customFormat="true" ht="15" hidden="true" customHeight="false" outlineLevel="0" collapsed="false">
      <c r="C376" s="2"/>
      <c r="D376" s="3"/>
    </row>
    <row r="377" s="1" customFormat="true" ht="15" hidden="true" customHeight="false" outlineLevel="0" collapsed="false">
      <c r="C377" s="2"/>
      <c r="D377" s="3"/>
    </row>
    <row r="378" s="1" customFormat="true" ht="15" hidden="true" customHeight="false" outlineLevel="0" collapsed="false">
      <c r="C378" s="2"/>
      <c r="D378" s="3"/>
    </row>
    <row r="379" s="1" customFormat="true" ht="15" hidden="true" customHeight="false" outlineLevel="0" collapsed="false">
      <c r="C379" s="2"/>
      <c r="D379" s="3"/>
    </row>
    <row r="380" s="1" customFormat="true" ht="15" hidden="true" customHeight="false" outlineLevel="0" collapsed="false">
      <c r="C380" s="2"/>
      <c r="D380" s="3"/>
    </row>
    <row r="381" s="1" customFormat="true" ht="15" hidden="true" customHeight="false" outlineLevel="0" collapsed="false">
      <c r="C381" s="2"/>
      <c r="D381" s="3"/>
    </row>
    <row r="382" s="1" customFormat="true" ht="15" hidden="true" customHeight="false" outlineLevel="0" collapsed="false">
      <c r="C382" s="2"/>
      <c r="D382" s="3"/>
    </row>
    <row r="383" s="1" customFormat="true" ht="15" hidden="true" customHeight="false" outlineLevel="0" collapsed="false">
      <c r="C383" s="2"/>
      <c r="D383" s="3"/>
    </row>
    <row r="384" s="1" customFormat="true" ht="15" hidden="true" customHeight="false" outlineLevel="0" collapsed="false">
      <c r="C384" s="2"/>
      <c r="D384" s="3"/>
    </row>
    <row r="385" s="1" customFormat="true" ht="15" hidden="true" customHeight="false" outlineLevel="0" collapsed="false">
      <c r="C385" s="2"/>
      <c r="D385" s="3"/>
    </row>
    <row r="386" s="1" customFormat="true" ht="15" hidden="true" customHeight="false" outlineLevel="0" collapsed="false">
      <c r="C386" s="2"/>
      <c r="D386" s="3"/>
    </row>
    <row r="387" s="1" customFormat="true" ht="15" hidden="true" customHeight="false" outlineLevel="0" collapsed="false">
      <c r="C387" s="2"/>
      <c r="D387" s="3"/>
    </row>
    <row r="388" s="1" customFormat="true" ht="15" hidden="true" customHeight="false" outlineLevel="0" collapsed="false">
      <c r="C388" s="2"/>
      <c r="D388" s="3"/>
    </row>
    <row r="389" s="1" customFormat="true" ht="15" hidden="true" customHeight="false" outlineLevel="0" collapsed="false">
      <c r="C389" s="2"/>
      <c r="D389" s="3"/>
    </row>
    <row r="390" s="1" customFormat="true" ht="15" hidden="true" customHeight="false" outlineLevel="0" collapsed="false">
      <c r="C390" s="2"/>
      <c r="D390" s="3"/>
    </row>
    <row r="391" s="1" customFormat="true" ht="15" hidden="true" customHeight="false" outlineLevel="0" collapsed="false">
      <c r="C391" s="2"/>
      <c r="D391" s="3"/>
    </row>
    <row r="392" s="1" customFormat="true" ht="15" hidden="true" customHeight="false" outlineLevel="0" collapsed="false">
      <c r="C392" s="2"/>
      <c r="D392" s="3"/>
    </row>
    <row r="393" s="1" customFormat="true" ht="15" hidden="true" customHeight="false" outlineLevel="0" collapsed="false">
      <c r="C393" s="2"/>
      <c r="D393" s="3"/>
    </row>
    <row r="394" s="1" customFormat="true" ht="15" hidden="true" customHeight="false" outlineLevel="0" collapsed="false">
      <c r="C394" s="2"/>
      <c r="D394" s="3"/>
    </row>
    <row r="395" s="1" customFormat="true" ht="15" hidden="true" customHeight="false" outlineLevel="0" collapsed="false">
      <c r="C395" s="2"/>
      <c r="D395" s="3"/>
    </row>
    <row r="396" s="1" customFormat="true" ht="15" hidden="true" customHeight="false" outlineLevel="0" collapsed="false">
      <c r="C396" s="2"/>
      <c r="D396" s="3"/>
    </row>
    <row r="397" s="1" customFormat="true" ht="15" hidden="true" customHeight="false" outlineLevel="0" collapsed="false">
      <c r="C397" s="2"/>
      <c r="D397" s="3"/>
    </row>
    <row r="398" s="1" customFormat="true" ht="15" hidden="true" customHeight="false" outlineLevel="0" collapsed="false">
      <c r="C398" s="2"/>
      <c r="D398" s="3"/>
    </row>
    <row r="399" s="1" customFormat="true" ht="15" hidden="true" customHeight="false" outlineLevel="0" collapsed="false">
      <c r="C399" s="2"/>
      <c r="D399" s="3"/>
    </row>
    <row r="400" s="1" customFormat="true" ht="15" hidden="true" customHeight="false" outlineLevel="0" collapsed="false">
      <c r="C400" s="2"/>
      <c r="D400" s="3"/>
    </row>
    <row r="401" s="1" customFormat="true" ht="15" hidden="true" customHeight="false" outlineLevel="0" collapsed="false">
      <c r="C401" s="2"/>
      <c r="D401" s="3"/>
    </row>
    <row r="402" s="1" customFormat="true" ht="15" hidden="true" customHeight="false" outlineLevel="0" collapsed="false">
      <c r="C402" s="2"/>
      <c r="D402" s="3"/>
    </row>
    <row r="403" s="1" customFormat="true" ht="15" hidden="true" customHeight="false" outlineLevel="0" collapsed="false">
      <c r="C403" s="2"/>
      <c r="D403" s="3"/>
    </row>
    <row r="404" s="1" customFormat="true" ht="15" hidden="true" customHeight="false" outlineLevel="0" collapsed="false">
      <c r="C404" s="2"/>
      <c r="D404" s="3"/>
    </row>
    <row r="405" s="1" customFormat="true" ht="15" hidden="true" customHeight="false" outlineLevel="0" collapsed="false">
      <c r="C405" s="2"/>
      <c r="D405" s="3"/>
    </row>
    <row r="406" s="1" customFormat="true" ht="15" hidden="true" customHeight="false" outlineLevel="0" collapsed="false">
      <c r="C406" s="2"/>
      <c r="D406" s="3"/>
    </row>
    <row r="407" s="1" customFormat="true" ht="15" hidden="true" customHeight="false" outlineLevel="0" collapsed="false">
      <c r="C407" s="2"/>
      <c r="D407" s="3"/>
    </row>
    <row r="408" s="1" customFormat="true" ht="15" hidden="true" customHeight="false" outlineLevel="0" collapsed="false">
      <c r="C408" s="2"/>
      <c r="D408" s="3"/>
    </row>
    <row r="409" s="1" customFormat="true" ht="15" hidden="true" customHeight="false" outlineLevel="0" collapsed="false">
      <c r="C409" s="2"/>
      <c r="D409" s="3"/>
    </row>
    <row r="410" s="1" customFormat="true" ht="15" hidden="true" customHeight="false" outlineLevel="0" collapsed="false">
      <c r="C410" s="2"/>
      <c r="D410" s="3"/>
    </row>
    <row r="411" s="1" customFormat="true" ht="15" hidden="true" customHeight="false" outlineLevel="0" collapsed="false">
      <c r="C411" s="2"/>
      <c r="D411" s="3"/>
    </row>
    <row r="412" s="1" customFormat="true" ht="15" hidden="true" customHeight="false" outlineLevel="0" collapsed="false">
      <c r="C412" s="2"/>
      <c r="D412" s="3"/>
    </row>
    <row r="413" s="1" customFormat="true" ht="15" hidden="true" customHeight="false" outlineLevel="0" collapsed="false">
      <c r="C413" s="2"/>
      <c r="D413" s="3"/>
    </row>
    <row r="414" s="1" customFormat="true" ht="15" hidden="true" customHeight="false" outlineLevel="0" collapsed="false">
      <c r="C414" s="2"/>
      <c r="D414" s="3"/>
    </row>
    <row r="415" s="1" customFormat="true" ht="15" hidden="true" customHeight="false" outlineLevel="0" collapsed="false">
      <c r="C415" s="2"/>
      <c r="D415" s="3"/>
    </row>
    <row r="416" s="1" customFormat="true" ht="15" hidden="true" customHeight="false" outlineLevel="0" collapsed="false">
      <c r="C416" s="2"/>
      <c r="D416" s="3"/>
    </row>
    <row r="417" s="1" customFormat="true" ht="15" hidden="true" customHeight="false" outlineLevel="0" collapsed="false">
      <c r="C417" s="2"/>
      <c r="D417" s="3"/>
    </row>
    <row r="418" s="1" customFormat="true" ht="15" hidden="true" customHeight="false" outlineLevel="0" collapsed="false">
      <c r="C418" s="2"/>
      <c r="D418" s="3"/>
    </row>
    <row r="419" s="1" customFormat="true" ht="15" hidden="true" customHeight="false" outlineLevel="0" collapsed="false">
      <c r="C419" s="2"/>
      <c r="D419" s="3"/>
    </row>
    <row r="420" s="1" customFormat="true" ht="15" hidden="true" customHeight="false" outlineLevel="0" collapsed="false">
      <c r="C420" s="2"/>
      <c r="D420" s="3"/>
    </row>
    <row r="421" s="1" customFormat="true" ht="15" hidden="true" customHeight="false" outlineLevel="0" collapsed="false">
      <c r="C421" s="2"/>
      <c r="D421" s="3"/>
    </row>
    <row r="422" s="1" customFormat="true" ht="15" hidden="true" customHeight="false" outlineLevel="0" collapsed="false">
      <c r="C422" s="2"/>
      <c r="D422" s="3"/>
    </row>
    <row r="423" s="1" customFormat="true" ht="15" hidden="true" customHeight="false" outlineLevel="0" collapsed="false">
      <c r="C423" s="2"/>
      <c r="D423" s="3"/>
    </row>
    <row r="424" s="1" customFormat="true" ht="15" hidden="true" customHeight="false" outlineLevel="0" collapsed="false">
      <c r="C424" s="2"/>
      <c r="D424" s="3"/>
    </row>
    <row r="425" s="1" customFormat="true" ht="15" hidden="true" customHeight="false" outlineLevel="0" collapsed="false">
      <c r="C425" s="2"/>
      <c r="D425" s="3"/>
    </row>
    <row r="426" s="1" customFormat="true" ht="15" hidden="true" customHeight="false" outlineLevel="0" collapsed="false">
      <c r="C426" s="2"/>
      <c r="D426" s="3"/>
    </row>
    <row r="427" s="1" customFormat="true" ht="15" hidden="true" customHeight="false" outlineLevel="0" collapsed="false">
      <c r="C427" s="2"/>
      <c r="D427" s="3"/>
    </row>
    <row r="428" s="1" customFormat="true" ht="15" hidden="true" customHeight="false" outlineLevel="0" collapsed="false">
      <c r="C428" s="2"/>
      <c r="D428" s="3"/>
    </row>
    <row r="429" s="1" customFormat="true" ht="15" hidden="true" customHeight="false" outlineLevel="0" collapsed="false">
      <c r="C429" s="2"/>
      <c r="D429" s="3"/>
    </row>
    <row r="430" s="1" customFormat="true" ht="15" hidden="true" customHeight="false" outlineLevel="0" collapsed="false">
      <c r="C430" s="2"/>
      <c r="D430" s="3"/>
    </row>
    <row r="431" s="1" customFormat="true" ht="15" hidden="true" customHeight="false" outlineLevel="0" collapsed="false">
      <c r="C431" s="2"/>
      <c r="D431" s="3"/>
    </row>
    <row r="432" s="1" customFormat="true" ht="15" hidden="true" customHeight="false" outlineLevel="0" collapsed="false">
      <c r="C432" s="2"/>
      <c r="D432" s="3"/>
    </row>
    <row r="433" s="1" customFormat="true" ht="15" hidden="true" customHeight="false" outlineLevel="0" collapsed="false">
      <c r="C433" s="2"/>
      <c r="D433" s="3"/>
    </row>
    <row r="434" s="1" customFormat="true" ht="15" hidden="true" customHeight="false" outlineLevel="0" collapsed="false">
      <c r="C434" s="2"/>
      <c r="D434" s="3"/>
    </row>
    <row r="435" s="1" customFormat="true" ht="15" hidden="true" customHeight="false" outlineLevel="0" collapsed="false">
      <c r="C435" s="2"/>
      <c r="D435" s="3"/>
    </row>
    <row r="436" s="1" customFormat="true" ht="15" hidden="true" customHeight="false" outlineLevel="0" collapsed="false">
      <c r="C436" s="2"/>
      <c r="D436" s="3"/>
    </row>
    <row r="437" s="1" customFormat="true" ht="15" hidden="true" customHeight="false" outlineLevel="0" collapsed="false">
      <c r="C437" s="2"/>
      <c r="D437" s="3"/>
    </row>
    <row r="438" s="1" customFormat="true" ht="15" hidden="true" customHeight="false" outlineLevel="0" collapsed="false">
      <c r="C438" s="2"/>
      <c r="D438" s="3"/>
    </row>
    <row r="439" s="1" customFormat="true" ht="15" hidden="true" customHeight="false" outlineLevel="0" collapsed="false">
      <c r="C439" s="2"/>
      <c r="D439" s="3"/>
    </row>
    <row r="440" s="1" customFormat="true" ht="15" hidden="true" customHeight="false" outlineLevel="0" collapsed="false">
      <c r="C440" s="2"/>
      <c r="D440" s="3"/>
    </row>
    <row r="441" s="1" customFormat="true" ht="15" hidden="true" customHeight="false" outlineLevel="0" collapsed="false">
      <c r="C441" s="2"/>
      <c r="D441" s="3"/>
    </row>
    <row r="442" s="1" customFormat="true" ht="15" hidden="true" customHeight="false" outlineLevel="0" collapsed="false">
      <c r="C442" s="2"/>
      <c r="D442" s="3"/>
    </row>
    <row r="443" s="1" customFormat="true" ht="15" hidden="true" customHeight="false" outlineLevel="0" collapsed="false">
      <c r="C443" s="2"/>
      <c r="D443" s="3"/>
    </row>
    <row r="444" s="1" customFormat="true" ht="15" hidden="true" customHeight="false" outlineLevel="0" collapsed="false">
      <c r="C444" s="2"/>
      <c r="D444" s="3"/>
    </row>
    <row r="445" s="1" customFormat="true" ht="15" hidden="true" customHeight="false" outlineLevel="0" collapsed="false">
      <c r="C445" s="2"/>
      <c r="D445" s="3"/>
    </row>
    <row r="446" s="1" customFormat="true" ht="15" hidden="true" customHeight="false" outlineLevel="0" collapsed="false">
      <c r="C446" s="2"/>
      <c r="D446" s="3"/>
    </row>
    <row r="447" s="1" customFormat="true" ht="15" hidden="true" customHeight="false" outlineLevel="0" collapsed="false">
      <c r="C447" s="2"/>
      <c r="D447" s="3"/>
    </row>
    <row r="448" s="1" customFormat="true" ht="15" hidden="true" customHeight="false" outlineLevel="0" collapsed="false">
      <c r="C448" s="2"/>
      <c r="D448" s="3"/>
    </row>
    <row r="449" s="1" customFormat="true" ht="15" hidden="true" customHeight="false" outlineLevel="0" collapsed="false">
      <c r="C449" s="2"/>
      <c r="D449" s="3"/>
    </row>
    <row r="450" s="1" customFormat="true" ht="15" hidden="true" customHeight="false" outlineLevel="0" collapsed="false">
      <c r="C450" s="2"/>
      <c r="D450" s="3"/>
    </row>
    <row r="451" s="1" customFormat="true" ht="15" hidden="true" customHeight="false" outlineLevel="0" collapsed="false">
      <c r="C451" s="2"/>
      <c r="D451" s="3"/>
    </row>
    <row r="452" s="1" customFormat="true" ht="15" hidden="true" customHeight="false" outlineLevel="0" collapsed="false">
      <c r="C452" s="2"/>
      <c r="D452" s="3"/>
    </row>
    <row r="453" s="1" customFormat="true" ht="15" hidden="true" customHeight="false" outlineLevel="0" collapsed="false">
      <c r="C453" s="2"/>
      <c r="D453" s="3"/>
    </row>
    <row r="454" s="1" customFormat="true" ht="15" hidden="true" customHeight="false" outlineLevel="0" collapsed="false">
      <c r="C454" s="2"/>
      <c r="D454" s="3"/>
    </row>
    <row r="455" s="1" customFormat="true" ht="15" hidden="true" customHeight="false" outlineLevel="0" collapsed="false">
      <c r="C455" s="2"/>
      <c r="D455" s="3"/>
    </row>
    <row r="456" s="1" customFormat="true" ht="15" hidden="true" customHeight="false" outlineLevel="0" collapsed="false">
      <c r="C456" s="2"/>
      <c r="D456" s="3"/>
    </row>
    <row r="457" s="1" customFormat="true" ht="15" hidden="true" customHeight="false" outlineLevel="0" collapsed="false">
      <c r="C457" s="2"/>
      <c r="D457" s="3"/>
    </row>
    <row r="458" s="1" customFormat="true" ht="15" hidden="true" customHeight="false" outlineLevel="0" collapsed="false">
      <c r="C458" s="2"/>
      <c r="D458" s="3"/>
    </row>
    <row r="459" s="1" customFormat="true" ht="15" hidden="true" customHeight="false" outlineLevel="0" collapsed="false">
      <c r="C459" s="2"/>
      <c r="D459" s="3"/>
    </row>
    <row r="460" s="1" customFormat="true" ht="15" hidden="true" customHeight="false" outlineLevel="0" collapsed="false">
      <c r="C460" s="2"/>
      <c r="D460" s="3"/>
    </row>
    <row r="461" s="1" customFormat="true" ht="15" hidden="true" customHeight="false" outlineLevel="0" collapsed="false">
      <c r="C461" s="2"/>
      <c r="D461" s="3"/>
    </row>
    <row r="462" s="1" customFormat="true" ht="15" hidden="true" customHeight="false" outlineLevel="0" collapsed="false">
      <c r="C462" s="2"/>
      <c r="D462" s="3"/>
    </row>
    <row r="463" s="1" customFormat="true" ht="15" hidden="true" customHeight="false" outlineLevel="0" collapsed="false">
      <c r="C463" s="2"/>
      <c r="D463" s="3"/>
    </row>
    <row r="464" s="1" customFormat="true" ht="15" hidden="true" customHeight="false" outlineLevel="0" collapsed="false">
      <c r="C464" s="2"/>
      <c r="D464" s="3"/>
    </row>
    <row r="465" s="1" customFormat="true" ht="15" hidden="true" customHeight="false" outlineLevel="0" collapsed="false">
      <c r="C465" s="2"/>
      <c r="D465" s="3"/>
    </row>
    <row r="466" s="1" customFormat="true" ht="15" hidden="true" customHeight="false" outlineLevel="0" collapsed="false">
      <c r="C466" s="2"/>
      <c r="D466" s="3"/>
    </row>
    <row r="467" s="1" customFormat="true" ht="15" hidden="true" customHeight="false" outlineLevel="0" collapsed="false">
      <c r="C467" s="2"/>
      <c r="D467" s="3"/>
    </row>
    <row r="468" s="1" customFormat="true" ht="15" hidden="true" customHeight="false" outlineLevel="0" collapsed="false">
      <c r="C468" s="2"/>
      <c r="D468" s="3"/>
    </row>
    <row r="469" s="1" customFormat="true" ht="15" hidden="true" customHeight="false" outlineLevel="0" collapsed="false">
      <c r="C469" s="2"/>
      <c r="D469" s="3"/>
    </row>
    <row r="470" s="1" customFormat="true" ht="15" hidden="true" customHeight="false" outlineLevel="0" collapsed="false">
      <c r="C470" s="2"/>
      <c r="D470" s="3"/>
    </row>
    <row r="471" s="1" customFormat="true" ht="15" hidden="true" customHeight="false" outlineLevel="0" collapsed="false">
      <c r="C471" s="2"/>
      <c r="D471" s="3"/>
    </row>
    <row r="472" s="1" customFormat="true" ht="15" hidden="true" customHeight="false" outlineLevel="0" collapsed="false">
      <c r="C472" s="2"/>
      <c r="D472" s="3"/>
    </row>
    <row r="473" s="1" customFormat="true" ht="15" hidden="true" customHeight="false" outlineLevel="0" collapsed="false">
      <c r="C473" s="2"/>
      <c r="D473" s="3"/>
    </row>
    <row r="474" s="1" customFormat="true" ht="15" hidden="true" customHeight="false" outlineLevel="0" collapsed="false">
      <c r="C474" s="2"/>
      <c r="D474" s="3"/>
    </row>
    <row r="475" s="1" customFormat="true" ht="15" hidden="true" customHeight="false" outlineLevel="0" collapsed="false">
      <c r="C475" s="2"/>
      <c r="D475" s="3"/>
    </row>
    <row r="476" s="1" customFormat="true" ht="15" hidden="true" customHeight="false" outlineLevel="0" collapsed="false">
      <c r="C476" s="2"/>
      <c r="D476" s="3"/>
    </row>
    <row r="477" s="1" customFormat="true" ht="15" hidden="true" customHeight="false" outlineLevel="0" collapsed="false">
      <c r="C477" s="2"/>
      <c r="D477" s="3"/>
    </row>
    <row r="478" s="1" customFormat="true" ht="15" hidden="true" customHeight="false" outlineLevel="0" collapsed="false">
      <c r="C478" s="2"/>
      <c r="D478" s="3"/>
    </row>
    <row r="479" s="1" customFormat="true" ht="15" hidden="true" customHeight="false" outlineLevel="0" collapsed="false">
      <c r="C479" s="2"/>
      <c r="D479" s="3"/>
    </row>
    <row r="480" s="1" customFormat="true" ht="15" hidden="true" customHeight="false" outlineLevel="0" collapsed="false">
      <c r="C480" s="2"/>
      <c r="D480" s="3"/>
    </row>
    <row r="481" s="1" customFormat="true" ht="15" hidden="true" customHeight="false" outlineLevel="0" collapsed="false">
      <c r="C481" s="2"/>
      <c r="D481" s="3"/>
    </row>
    <row r="482" s="1" customFormat="true" ht="15" hidden="true" customHeight="false" outlineLevel="0" collapsed="false">
      <c r="C482" s="2"/>
      <c r="D482" s="3"/>
    </row>
    <row r="483" s="1" customFormat="true" ht="15" hidden="true" customHeight="false" outlineLevel="0" collapsed="false">
      <c r="C483" s="2"/>
      <c r="D483" s="3"/>
    </row>
    <row r="484" s="1" customFormat="true" ht="15" hidden="true" customHeight="false" outlineLevel="0" collapsed="false">
      <c r="C484" s="2"/>
      <c r="D484" s="3"/>
    </row>
    <row r="485" s="1" customFormat="true" ht="15" hidden="true" customHeight="false" outlineLevel="0" collapsed="false">
      <c r="C485" s="2"/>
      <c r="D485" s="3"/>
    </row>
    <row r="486" s="1" customFormat="true" ht="15" hidden="true" customHeight="false" outlineLevel="0" collapsed="false">
      <c r="C486" s="2"/>
      <c r="D486" s="3"/>
    </row>
    <row r="487" s="1" customFormat="true" ht="15" hidden="true" customHeight="false" outlineLevel="0" collapsed="false">
      <c r="C487" s="2"/>
      <c r="D487" s="3"/>
    </row>
    <row r="488" s="1" customFormat="true" ht="15" hidden="true" customHeight="false" outlineLevel="0" collapsed="false">
      <c r="C488" s="2"/>
      <c r="D488" s="3"/>
    </row>
    <row r="489" s="1" customFormat="true" ht="15" hidden="true" customHeight="false" outlineLevel="0" collapsed="false">
      <c r="C489" s="2"/>
      <c r="D489" s="3"/>
    </row>
    <row r="490" s="1" customFormat="true" ht="15" hidden="true" customHeight="false" outlineLevel="0" collapsed="false">
      <c r="C490" s="2"/>
      <c r="D490" s="3"/>
    </row>
    <row r="491" s="1" customFormat="true" ht="15" hidden="true" customHeight="false" outlineLevel="0" collapsed="false">
      <c r="C491" s="2"/>
      <c r="D491" s="3"/>
    </row>
    <row r="492" s="1" customFormat="true" ht="15" hidden="true" customHeight="false" outlineLevel="0" collapsed="false">
      <c r="C492" s="2"/>
      <c r="D492" s="3"/>
    </row>
    <row r="493" s="1" customFormat="true" ht="15" hidden="true" customHeight="false" outlineLevel="0" collapsed="false">
      <c r="C493" s="2"/>
      <c r="D493" s="3"/>
    </row>
    <row r="494" s="1" customFormat="true" ht="15" hidden="true" customHeight="false" outlineLevel="0" collapsed="false">
      <c r="C494" s="2"/>
      <c r="D494" s="3"/>
    </row>
    <row r="495" s="1" customFormat="true" ht="15" hidden="true" customHeight="false" outlineLevel="0" collapsed="false">
      <c r="C495" s="2"/>
      <c r="D495" s="3"/>
    </row>
    <row r="496" s="1" customFormat="true" ht="15" hidden="true" customHeight="false" outlineLevel="0" collapsed="false">
      <c r="C496" s="2"/>
      <c r="D496" s="3"/>
    </row>
    <row r="497" s="1" customFormat="true" ht="15" hidden="true" customHeight="false" outlineLevel="0" collapsed="false">
      <c r="C497" s="2"/>
      <c r="D497" s="3"/>
    </row>
    <row r="498" s="1" customFormat="true" ht="15" hidden="true" customHeight="false" outlineLevel="0" collapsed="false">
      <c r="C498" s="2"/>
      <c r="D498" s="3"/>
    </row>
    <row r="499" s="1" customFormat="true" ht="15" hidden="true" customHeight="false" outlineLevel="0" collapsed="false">
      <c r="C499" s="2"/>
      <c r="D499" s="3"/>
    </row>
    <row r="500" s="1" customFormat="true" ht="15" hidden="true" customHeight="false" outlineLevel="0" collapsed="false">
      <c r="C500" s="2"/>
      <c r="D500" s="3"/>
    </row>
    <row r="501" s="1" customFormat="true" ht="15" hidden="true" customHeight="false" outlineLevel="0" collapsed="false">
      <c r="C501" s="2"/>
      <c r="D501" s="3"/>
    </row>
    <row r="502" s="1" customFormat="true" ht="15" hidden="true" customHeight="false" outlineLevel="0" collapsed="false">
      <c r="C502" s="2"/>
      <c r="D502" s="3"/>
    </row>
    <row r="503" s="1" customFormat="true" ht="15" hidden="true" customHeight="false" outlineLevel="0" collapsed="false">
      <c r="C503" s="2"/>
      <c r="D503" s="3"/>
    </row>
    <row r="504" s="1" customFormat="true" ht="15" hidden="true" customHeight="false" outlineLevel="0" collapsed="false">
      <c r="C504" s="2"/>
      <c r="D504" s="3"/>
    </row>
    <row r="505" s="1" customFormat="true" ht="15" hidden="true" customHeight="false" outlineLevel="0" collapsed="false">
      <c r="C505" s="2"/>
      <c r="D505" s="3"/>
    </row>
    <row r="506" s="1" customFormat="true" ht="15" hidden="true" customHeight="false" outlineLevel="0" collapsed="false">
      <c r="C506" s="2"/>
      <c r="D506" s="3"/>
    </row>
    <row r="507" s="1" customFormat="true" ht="15" hidden="true" customHeight="false" outlineLevel="0" collapsed="false">
      <c r="C507" s="2"/>
      <c r="D507" s="3"/>
    </row>
    <row r="508" s="1" customFormat="true" ht="15" hidden="true" customHeight="false" outlineLevel="0" collapsed="false">
      <c r="C508" s="2"/>
      <c r="D508" s="3"/>
    </row>
    <row r="509" s="1" customFormat="true" ht="15" hidden="true" customHeight="false" outlineLevel="0" collapsed="false">
      <c r="C509" s="2"/>
      <c r="D509" s="3"/>
    </row>
    <row r="510" s="1" customFormat="true" ht="15" hidden="true" customHeight="false" outlineLevel="0" collapsed="false">
      <c r="C510" s="2"/>
      <c r="D510" s="3"/>
    </row>
    <row r="511" s="1" customFormat="true" ht="15" hidden="true" customHeight="false" outlineLevel="0" collapsed="false">
      <c r="C511" s="2"/>
      <c r="D511" s="3"/>
    </row>
    <row r="512" s="1" customFormat="true" ht="15" hidden="true" customHeight="false" outlineLevel="0" collapsed="false">
      <c r="C512" s="2"/>
      <c r="D512" s="3"/>
    </row>
    <row r="513" s="1" customFormat="true" ht="15" hidden="true" customHeight="false" outlineLevel="0" collapsed="false">
      <c r="C513" s="2"/>
      <c r="D513" s="3"/>
    </row>
    <row r="514" s="1" customFormat="true" ht="15" hidden="true" customHeight="false" outlineLevel="0" collapsed="false">
      <c r="C514" s="2"/>
      <c r="D514" s="3"/>
    </row>
    <row r="515" s="1" customFormat="true" ht="15" hidden="true" customHeight="false" outlineLevel="0" collapsed="false">
      <c r="C515" s="2"/>
      <c r="D515" s="3"/>
    </row>
    <row r="516" s="1" customFormat="true" ht="15" hidden="true" customHeight="false" outlineLevel="0" collapsed="false">
      <c r="C516" s="2"/>
      <c r="D516" s="3"/>
    </row>
    <row r="517" s="1" customFormat="true" ht="15" hidden="true" customHeight="false" outlineLevel="0" collapsed="false">
      <c r="C517" s="2"/>
      <c r="D517" s="3"/>
    </row>
    <row r="518" s="1" customFormat="true" ht="15" hidden="true" customHeight="false" outlineLevel="0" collapsed="false">
      <c r="C518" s="2"/>
      <c r="D518" s="3"/>
    </row>
    <row r="519" s="1" customFormat="true" ht="15" hidden="true" customHeight="false" outlineLevel="0" collapsed="false">
      <c r="C519" s="2"/>
      <c r="D519" s="3"/>
    </row>
    <row r="520" s="1" customFormat="true" ht="15" hidden="true" customHeight="false" outlineLevel="0" collapsed="false">
      <c r="C520" s="2"/>
      <c r="D520" s="3"/>
    </row>
    <row r="521" s="1" customFormat="true" ht="15" hidden="true" customHeight="false" outlineLevel="0" collapsed="false">
      <c r="C521" s="2"/>
      <c r="D521" s="3"/>
    </row>
    <row r="522" s="1" customFormat="true" ht="15" hidden="true" customHeight="false" outlineLevel="0" collapsed="false">
      <c r="C522" s="2"/>
      <c r="D522" s="3"/>
    </row>
    <row r="523" s="1" customFormat="true" ht="15" hidden="true" customHeight="false" outlineLevel="0" collapsed="false">
      <c r="C523" s="2"/>
      <c r="D523" s="3"/>
    </row>
    <row r="524" s="1" customFormat="true" ht="15" hidden="true" customHeight="false" outlineLevel="0" collapsed="false">
      <c r="C524" s="2"/>
      <c r="D524" s="3"/>
    </row>
    <row r="525" s="1" customFormat="true" ht="15" hidden="true" customHeight="false" outlineLevel="0" collapsed="false">
      <c r="C525" s="2"/>
      <c r="D525" s="3"/>
    </row>
    <row r="526" s="1" customFormat="true" ht="15" hidden="true" customHeight="false" outlineLevel="0" collapsed="false">
      <c r="C526" s="2"/>
      <c r="D526" s="3"/>
    </row>
    <row r="527" s="1" customFormat="true" ht="15" hidden="true" customHeight="false" outlineLevel="0" collapsed="false">
      <c r="C527" s="2"/>
      <c r="D527" s="3"/>
    </row>
    <row r="528" s="1" customFormat="true" ht="15" hidden="true" customHeight="false" outlineLevel="0" collapsed="false">
      <c r="C528" s="2"/>
      <c r="D528" s="3"/>
    </row>
    <row r="529" s="1" customFormat="true" ht="15" hidden="true" customHeight="false" outlineLevel="0" collapsed="false">
      <c r="C529" s="2"/>
      <c r="D529" s="3"/>
    </row>
    <row r="530" s="1" customFormat="true" ht="15" hidden="true" customHeight="false" outlineLevel="0" collapsed="false">
      <c r="C530" s="2"/>
      <c r="D530" s="3"/>
    </row>
    <row r="531" s="1" customFormat="true" ht="15" hidden="true" customHeight="false" outlineLevel="0" collapsed="false">
      <c r="C531" s="2"/>
      <c r="D531" s="3"/>
    </row>
    <row r="532" s="1" customFormat="true" ht="15" hidden="true" customHeight="false" outlineLevel="0" collapsed="false">
      <c r="C532" s="2"/>
      <c r="D532" s="3"/>
    </row>
    <row r="533" s="1" customFormat="true" ht="15" hidden="true" customHeight="false" outlineLevel="0" collapsed="false">
      <c r="C533" s="2"/>
      <c r="D533" s="3"/>
    </row>
    <row r="534" s="1" customFormat="true" ht="15" hidden="true" customHeight="false" outlineLevel="0" collapsed="false">
      <c r="C534" s="2"/>
      <c r="D534" s="3"/>
    </row>
    <row r="535" s="1" customFormat="true" ht="15" hidden="true" customHeight="false" outlineLevel="0" collapsed="false">
      <c r="C535" s="2"/>
      <c r="D535" s="3"/>
    </row>
    <row r="536" s="1" customFormat="true" ht="15" hidden="true" customHeight="false" outlineLevel="0" collapsed="false">
      <c r="C536" s="2"/>
      <c r="D536" s="3"/>
    </row>
    <row r="537" s="1" customFormat="true" ht="15" hidden="true" customHeight="false" outlineLevel="0" collapsed="false">
      <c r="C537" s="2"/>
      <c r="D537" s="3"/>
    </row>
    <row r="538" s="1" customFormat="true" ht="15" hidden="true" customHeight="false" outlineLevel="0" collapsed="false">
      <c r="C538" s="2"/>
      <c r="D538" s="3"/>
    </row>
    <row r="539" s="1" customFormat="true" ht="15" hidden="true" customHeight="false" outlineLevel="0" collapsed="false">
      <c r="C539" s="2"/>
      <c r="D539" s="3"/>
    </row>
    <row r="540" s="1" customFormat="true" ht="15" hidden="true" customHeight="false" outlineLevel="0" collapsed="false">
      <c r="C540" s="2"/>
      <c r="D540" s="3"/>
    </row>
    <row r="541" s="1" customFormat="true" ht="15" hidden="true" customHeight="false" outlineLevel="0" collapsed="false">
      <c r="C541" s="2"/>
      <c r="D541" s="3"/>
    </row>
    <row r="542" s="1" customFormat="true" ht="15" hidden="true" customHeight="false" outlineLevel="0" collapsed="false">
      <c r="C542" s="2"/>
      <c r="D542" s="3"/>
    </row>
    <row r="543" s="1" customFormat="true" ht="15" hidden="true" customHeight="false" outlineLevel="0" collapsed="false">
      <c r="C543" s="2"/>
      <c r="D543" s="3"/>
    </row>
    <row r="544" s="1" customFormat="true" ht="15" hidden="true" customHeight="false" outlineLevel="0" collapsed="false">
      <c r="C544" s="2"/>
      <c r="D544" s="3"/>
    </row>
    <row r="545" s="1" customFormat="true" ht="15" hidden="true" customHeight="false" outlineLevel="0" collapsed="false">
      <c r="C545" s="2"/>
      <c r="D545" s="3"/>
    </row>
    <row r="546" s="1" customFormat="true" ht="15" hidden="true" customHeight="false" outlineLevel="0" collapsed="false">
      <c r="C546" s="2"/>
      <c r="D546" s="3"/>
    </row>
    <row r="547" s="1" customFormat="true" ht="15" hidden="true" customHeight="false" outlineLevel="0" collapsed="false">
      <c r="C547" s="2"/>
      <c r="D547" s="3"/>
    </row>
    <row r="548" s="1" customFormat="true" ht="15" hidden="true" customHeight="false" outlineLevel="0" collapsed="false">
      <c r="C548" s="2"/>
      <c r="D548" s="3"/>
    </row>
    <row r="549" s="1" customFormat="true" ht="15" hidden="true" customHeight="false" outlineLevel="0" collapsed="false">
      <c r="C549" s="2"/>
      <c r="D549" s="3"/>
    </row>
    <row r="550" s="1" customFormat="true" ht="15" hidden="true" customHeight="false" outlineLevel="0" collapsed="false">
      <c r="C550" s="2"/>
      <c r="D550" s="3"/>
    </row>
    <row r="551" s="1" customFormat="true" ht="15" hidden="true" customHeight="false" outlineLevel="0" collapsed="false">
      <c r="C551" s="2"/>
      <c r="D551" s="3"/>
    </row>
    <row r="552" s="1" customFormat="true" ht="15" hidden="true" customHeight="false" outlineLevel="0" collapsed="false">
      <c r="C552" s="2"/>
      <c r="D552" s="3"/>
    </row>
    <row r="553" s="1" customFormat="true" ht="15" hidden="true" customHeight="false" outlineLevel="0" collapsed="false">
      <c r="C553" s="2"/>
      <c r="D553" s="3"/>
    </row>
    <row r="554" s="1" customFormat="true" ht="15" hidden="true" customHeight="false" outlineLevel="0" collapsed="false">
      <c r="C554" s="2"/>
      <c r="D554" s="3"/>
    </row>
    <row r="555" s="1" customFormat="true" ht="15" hidden="true" customHeight="false" outlineLevel="0" collapsed="false">
      <c r="C555" s="2"/>
      <c r="D555" s="3"/>
    </row>
    <row r="556" s="1" customFormat="true" ht="15" hidden="true" customHeight="false" outlineLevel="0" collapsed="false">
      <c r="C556" s="2"/>
      <c r="D556" s="3"/>
    </row>
    <row r="557" s="1" customFormat="true" ht="15" hidden="true" customHeight="false" outlineLevel="0" collapsed="false">
      <c r="C557" s="2"/>
      <c r="D557" s="3"/>
    </row>
    <row r="558" s="1" customFormat="true" ht="15" hidden="true" customHeight="false" outlineLevel="0" collapsed="false">
      <c r="C558" s="2"/>
      <c r="D558" s="3"/>
    </row>
    <row r="559" s="1" customFormat="true" ht="15" hidden="true" customHeight="false" outlineLevel="0" collapsed="false">
      <c r="C559" s="2"/>
      <c r="D559" s="3"/>
    </row>
    <row r="560" s="1" customFormat="true" ht="15" hidden="true" customHeight="false" outlineLevel="0" collapsed="false">
      <c r="C560" s="2"/>
      <c r="D560" s="3"/>
    </row>
    <row r="561" s="1" customFormat="true" ht="15" hidden="true" customHeight="false" outlineLevel="0" collapsed="false">
      <c r="C561" s="2"/>
      <c r="D561" s="3"/>
    </row>
    <row r="562" s="1" customFormat="true" ht="15" hidden="true" customHeight="false" outlineLevel="0" collapsed="false">
      <c r="C562" s="2"/>
      <c r="D562" s="3"/>
    </row>
    <row r="563" s="1" customFormat="true" ht="15" hidden="true" customHeight="false" outlineLevel="0" collapsed="false">
      <c r="C563" s="2"/>
      <c r="D563" s="3"/>
    </row>
    <row r="564" s="1" customFormat="true" ht="15" hidden="true" customHeight="false" outlineLevel="0" collapsed="false">
      <c r="C564" s="2"/>
      <c r="D564" s="3"/>
    </row>
    <row r="565" s="1" customFormat="true" ht="15" hidden="true" customHeight="false" outlineLevel="0" collapsed="false">
      <c r="C565" s="2"/>
      <c r="D565" s="3"/>
    </row>
    <row r="566" s="1" customFormat="true" ht="15" hidden="true" customHeight="false" outlineLevel="0" collapsed="false">
      <c r="C566" s="2"/>
      <c r="D566" s="3"/>
    </row>
    <row r="567" s="1" customFormat="true" ht="15" hidden="true" customHeight="false" outlineLevel="0" collapsed="false">
      <c r="C567" s="2"/>
      <c r="D567" s="3"/>
    </row>
    <row r="568" s="1" customFormat="true" ht="15" hidden="true" customHeight="false" outlineLevel="0" collapsed="false">
      <c r="C568" s="2"/>
      <c r="D568" s="3"/>
    </row>
    <row r="569" s="1" customFormat="true" ht="15" hidden="true" customHeight="false" outlineLevel="0" collapsed="false">
      <c r="C569" s="2"/>
      <c r="D569" s="3"/>
    </row>
    <row r="570" s="1" customFormat="true" ht="15" hidden="true" customHeight="false" outlineLevel="0" collapsed="false">
      <c r="C570" s="2"/>
      <c r="D570" s="3"/>
    </row>
    <row r="571" s="1" customFormat="true" ht="15" hidden="true" customHeight="false" outlineLevel="0" collapsed="false">
      <c r="C571" s="2"/>
      <c r="D571" s="3"/>
    </row>
    <row r="572" s="1" customFormat="true" ht="15" hidden="true" customHeight="false" outlineLevel="0" collapsed="false">
      <c r="C572" s="2"/>
      <c r="D572" s="3"/>
    </row>
    <row r="573" s="1" customFormat="true" ht="15" hidden="true" customHeight="false" outlineLevel="0" collapsed="false">
      <c r="C573" s="2"/>
      <c r="D573" s="3"/>
    </row>
    <row r="574" s="1" customFormat="true" ht="15" hidden="true" customHeight="false" outlineLevel="0" collapsed="false">
      <c r="C574" s="2"/>
      <c r="D574" s="3"/>
    </row>
    <row r="575" s="1" customFormat="true" ht="15" hidden="true" customHeight="false" outlineLevel="0" collapsed="false">
      <c r="C575" s="2"/>
      <c r="D575" s="3"/>
    </row>
    <row r="576" s="1" customFormat="true" ht="15" hidden="true" customHeight="false" outlineLevel="0" collapsed="false">
      <c r="C576" s="2"/>
      <c r="D576" s="3"/>
    </row>
    <row r="577" s="1" customFormat="true" ht="15" hidden="true" customHeight="false" outlineLevel="0" collapsed="false">
      <c r="C577" s="2"/>
      <c r="D577" s="3"/>
    </row>
    <row r="578" s="1" customFormat="true" ht="15" hidden="true" customHeight="false" outlineLevel="0" collapsed="false">
      <c r="C578" s="2"/>
      <c r="D578" s="3"/>
    </row>
    <row r="579" s="1" customFormat="true" ht="15" hidden="true" customHeight="false" outlineLevel="0" collapsed="false">
      <c r="C579" s="2"/>
      <c r="D579" s="3"/>
    </row>
    <row r="580" s="1" customFormat="true" ht="15" hidden="true" customHeight="false" outlineLevel="0" collapsed="false">
      <c r="C580" s="2"/>
      <c r="D580" s="3"/>
    </row>
    <row r="581" s="1" customFormat="true" ht="15" hidden="true" customHeight="false" outlineLevel="0" collapsed="false">
      <c r="C581" s="2"/>
      <c r="D581" s="3"/>
    </row>
    <row r="582" s="1" customFormat="true" ht="15" hidden="true" customHeight="false" outlineLevel="0" collapsed="false">
      <c r="C582" s="2"/>
      <c r="D582" s="3"/>
    </row>
    <row r="583" s="1" customFormat="true" ht="15" hidden="true" customHeight="false" outlineLevel="0" collapsed="false">
      <c r="C583" s="2"/>
      <c r="D583" s="3"/>
    </row>
    <row r="584" s="1" customFormat="true" ht="15" hidden="true" customHeight="false" outlineLevel="0" collapsed="false">
      <c r="C584" s="2"/>
      <c r="D584" s="3"/>
    </row>
    <row r="585" s="1" customFormat="true" ht="15" hidden="true" customHeight="false" outlineLevel="0" collapsed="false">
      <c r="C585" s="2"/>
      <c r="D585" s="3"/>
    </row>
    <row r="586" s="1" customFormat="true" ht="15" hidden="true" customHeight="false" outlineLevel="0" collapsed="false">
      <c r="C586" s="2"/>
      <c r="D586" s="3"/>
    </row>
    <row r="587" s="1" customFormat="true" ht="15" hidden="true" customHeight="false" outlineLevel="0" collapsed="false">
      <c r="C587" s="2"/>
      <c r="D587" s="3"/>
    </row>
    <row r="588" s="1" customFormat="true" ht="15" hidden="true" customHeight="false" outlineLevel="0" collapsed="false">
      <c r="C588" s="2"/>
      <c r="D588" s="3"/>
    </row>
    <row r="589" s="1" customFormat="true" ht="15" hidden="true" customHeight="false" outlineLevel="0" collapsed="false">
      <c r="C589" s="2"/>
      <c r="D589" s="3"/>
    </row>
    <row r="590" s="1" customFormat="true" ht="15" hidden="true" customHeight="false" outlineLevel="0" collapsed="false">
      <c r="C590" s="2"/>
      <c r="D590" s="3"/>
    </row>
    <row r="591" s="1" customFormat="true" ht="15" hidden="true" customHeight="false" outlineLevel="0" collapsed="false">
      <c r="C591" s="2"/>
      <c r="D591" s="3"/>
    </row>
    <row r="592" s="1" customFormat="true" ht="15" hidden="true" customHeight="false" outlineLevel="0" collapsed="false">
      <c r="C592" s="2"/>
      <c r="D592" s="3"/>
    </row>
    <row r="593" s="1" customFormat="true" ht="15" hidden="true" customHeight="false" outlineLevel="0" collapsed="false">
      <c r="C593" s="2"/>
      <c r="D593" s="3"/>
    </row>
    <row r="594" s="1" customFormat="true" ht="15" hidden="true" customHeight="false" outlineLevel="0" collapsed="false">
      <c r="C594" s="2"/>
      <c r="D594" s="3"/>
    </row>
    <row r="595" s="1" customFormat="true" ht="15" hidden="true" customHeight="false" outlineLevel="0" collapsed="false">
      <c r="C595" s="2"/>
      <c r="D595" s="3"/>
    </row>
    <row r="596" s="1" customFormat="true" ht="15" hidden="true" customHeight="false" outlineLevel="0" collapsed="false">
      <c r="C596" s="2"/>
      <c r="D596" s="3"/>
    </row>
    <row r="597" s="1" customFormat="true" ht="15" hidden="true" customHeight="false" outlineLevel="0" collapsed="false">
      <c r="C597" s="2"/>
      <c r="D597" s="3"/>
    </row>
    <row r="598" s="1" customFormat="true" ht="15" hidden="true" customHeight="false" outlineLevel="0" collapsed="false">
      <c r="C598" s="2"/>
      <c r="D598" s="3"/>
    </row>
    <row r="599" s="1" customFormat="true" ht="15" hidden="true" customHeight="false" outlineLevel="0" collapsed="false">
      <c r="C599" s="2"/>
      <c r="D599" s="3"/>
    </row>
    <row r="600" s="1" customFormat="true" ht="15" hidden="true" customHeight="false" outlineLevel="0" collapsed="false">
      <c r="C600" s="2"/>
      <c r="D600" s="3"/>
    </row>
    <row r="601" s="1" customFormat="true" ht="15" hidden="true" customHeight="false" outlineLevel="0" collapsed="false">
      <c r="C601" s="2"/>
      <c r="D601" s="3"/>
    </row>
    <row r="602" s="1" customFormat="true" ht="15" hidden="true" customHeight="false" outlineLevel="0" collapsed="false">
      <c r="C602" s="2"/>
      <c r="D602" s="3"/>
    </row>
    <row r="603" s="1" customFormat="true" ht="15" hidden="true" customHeight="false" outlineLevel="0" collapsed="false">
      <c r="C603" s="2"/>
      <c r="D603" s="3"/>
    </row>
    <row r="604" s="1" customFormat="true" ht="15" hidden="true" customHeight="false" outlineLevel="0" collapsed="false">
      <c r="C604" s="2"/>
      <c r="D604" s="3"/>
    </row>
    <row r="605" s="1" customFormat="true" ht="15" hidden="true" customHeight="false" outlineLevel="0" collapsed="false">
      <c r="C605" s="2"/>
      <c r="D605" s="3"/>
    </row>
    <row r="606" s="1" customFormat="true" ht="15" hidden="true" customHeight="false" outlineLevel="0" collapsed="false">
      <c r="C606" s="2"/>
      <c r="D606" s="3"/>
    </row>
    <row r="607" s="1" customFormat="true" ht="15" hidden="true" customHeight="false" outlineLevel="0" collapsed="false">
      <c r="C607" s="2"/>
      <c r="D607" s="3"/>
    </row>
    <row r="608" s="1" customFormat="true" ht="15" hidden="true" customHeight="false" outlineLevel="0" collapsed="false">
      <c r="C608" s="2"/>
      <c r="D608" s="3"/>
    </row>
    <row r="609" s="1" customFormat="true" ht="15" hidden="true" customHeight="false" outlineLevel="0" collapsed="false">
      <c r="C609" s="2"/>
      <c r="D609" s="3"/>
    </row>
    <row r="610" s="1" customFormat="true" ht="15" hidden="true" customHeight="false" outlineLevel="0" collapsed="false">
      <c r="C610" s="2"/>
      <c r="D610" s="3"/>
    </row>
    <row r="611" s="1" customFormat="true" ht="15" hidden="true" customHeight="false" outlineLevel="0" collapsed="false">
      <c r="C611" s="2"/>
      <c r="D611" s="3"/>
    </row>
    <row r="612" s="1" customFormat="true" ht="15" hidden="true" customHeight="false" outlineLevel="0" collapsed="false">
      <c r="C612" s="2"/>
      <c r="D612" s="3"/>
    </row>
    <row r="613" s="1" customFormat="true" ht="15" hidden="true" customHeight="false" outlineLevel="0" collapsed="false">
      <c r="C613" s="2"/>
      <c r="D613" s="3"/>
    </row>
    <row r="614" s="1" customFormat="true" ht="15" hidden="true" customHeight="false" outlineLevel="0" collapsed="false">
      <c r="C614" s="2"/>
      <c r="D614" s="3"/>
    </row>
    <row r="615" s="1" customFormat="true" ht="15" hidden="true" customHeight="false" outlineLevel="0" collapsed="false">
      <c r="C615" s="2"/>
      <c r="D615" s="3"/>
    </row>
    <row r="616" s="1" customFormat="true" ht="15" hidden="true" customHeight="false" outlineLevel="0" collapsed="false">
      <c r="C616" s="2"/>
      <c r="D616" s="3"/>
    </row>
    <row r="617" s="1" customFormat="true" ht="15" hidden="true" customHeight="false" outlineLevel="0" collapsed="false">
      <c r="C617" s="2"/>
      <c r="D617" s="3"/>
    </row>
    <row r="618" s="1" customFormat="true" ht="15" hidden="true" customHeight="false" outlineLevel="0" collapsed="false">
      <c r="C618" s="2"/>
      <c r="D618" s="3"/>
    </row>
    <row r="619" s="1" customFormat="true" ht="15" hidden="true" customHeight="false" outlineLevel="0" collapsed="false">
      <c r="C619" s="2"/>
      <c r="D619" s="3"/>
    </row>
    <row r="620" s="1" customFormat="true" ht="15" hidden="true" customHeight="false" outlineLevel="0" collapsed="false">
      <c r="C620" s="2"/>
      <c r="D620" s="3"/>
    </row>
    <row r="621" s="1" customFormat="true" ht="15" hidden="true" customHeight="false" outlineLevel="0" collapsed="false">
      <c r="C621" s="2"/>
      <c r="D621" s="3"/>
    </row>
    <row r="622" s="1" customFormat="true" ht="15" hidden="true" customHeight="false" outlineLevel="0" collapsed="false">
      <c r="C622" s="2"/>
      <c r="D622" s="3"/>
    </row>
    <row r="623" s="1" customFormat="true" ht="15" hidden="true" customHeight="false" outlineLevel="0" collapsed="false">
      <c r="C623" s="2"/>
      <c r="D623" s="3"/>
    </row>
    <row r="624" s="1" customFormat="true" ht="15" hidden="true" customHeight="false" outlineLevel="0" collapsed="false">
      <c r="C624" s="2"/>
      <c r="D624" s="3"/>
    </row>
    <row r="625" s="1" customFormat="true" ht="15" hidden="true" customHeight="false" outlineLevel="0" collapsed="false">
      <c r="C625" s="2"/>
      <c r="D625" s="3"/>
    </row>
    <row r="626" s="1" customFormat="true" ht="15" hidden="true" customHeight="false" outlineLevel="0" collapsed="false">
      <c r="C626" s="2"/>
      <c r="D626" s="3"/>
    </row>
    <row r="627" s="1" customFormat="true" ht="15" hidden="true" customHeight="false" outlineLevel="0" collapsed="false">
      <c r="C627" s="2"/>
      <c r="D627" s="3"/>
    </row>
    <row r="628" s="1" customFormat="true" ht="15" hidden="true" customHeight="false" outlineLevel="0" collapsed="false">
      <c r="C628" s="2"/>
      <c r="D628" s="3"/>
    </row>
    <row r="629" s="1" customFormat="true" ht="15" hidden="true" customHeight="false" outlineLevel="0" collapsed="false">
      <c r="C629" s="2"/>
      <c r="D629" s="3"/>
    </row>
    <row r="630" s="1" customFormat="true" ht="15" hidden="true" customHeight="false" outlineLevel="0" collapsed="false">
      <c r="C630" s="2"/>
      <c r="D630" s="3"/>
    </row>
    <row r="631" s="1" customFormat="true" ht="15" hidden="true" customHeight="false" outlineLevel="0" collapsed="false">
      <c r="C631" s="2"/>
      <c r="D631" s="3"/>
    </row>
    <row r="632" s="1" customFormat="true" ht="15" hidden="true" customHeight="false" outlineLevel="0" collapsed="false">
      <c r="C632" s="2"/>
      <c r="D632" s="3"/>
    </row>
    <row r="633" s="1" customFormat="true" ht="15" hidden="true" customHeight="false" outlineLevel="0" collapsed="false">
      <c r="C633" s="2"/>
      <c r="D633" s="3"/>
    </row>
    <row r="634" s="1" customFormat="true" ht="15" hidden="true" customHeight="false" outlineLevel="0" collapsed="false">
      <c r="C634" s="2"/>
      <c r="D634" s="3"/>
    </row>
    <row r="635" s="1" customFormat="true" ht="15" hidden="true" customHeight="false" outlineLevel="0" collapsed="false">
      <c r="C635" s="2"/>
      <c r="D635" s="3"/>
    </row>
    <row r="636" s="1" customFormat="true" ht="15" hidden="true" customHeight="false" outlineLevel="0" collapsed="false">
      <c r="C636" s="2"/>
      <c r="D636" s="3"/>
    </row>
    <row r="637" s="1" customFormat="true" ht="15" hidden="true" customHeight="false" outlineLevel="0" collapsed="false">
      <c r="C637" s="2"/>
      <c r="D637" s="3"/>
    </row>
    <row r="638" s="1" customFormat="true" ht="15" hidden="true" customHeight="false" outlineLevel="0" collapsed="false">
      <c r="C638" s="2"/>
      <c r="D638" s="3"/>
    </row>
    <row r="639" s="1" customFormat="true" ht="15" hidden="true" customHeight="false" outlineLevel="0" collapsed="false">
      <c r="C639" s="2"/>
      <c r="D639" s="3"/>
    </row>
    <row r="640" s="1" customFormat="true" ht="15" hidden="true" customHeight="false" outlineLevel="0" collapsed="false">
      <c r="C640" s="2"/>
      <c r="D640" s="3"/>
    </row>
    <row r="641" s="1" customFormat="true" ht="15" hidden="true" customHeight="false" outlineLevel="0" collapsed="false">
      <c r="C641" s="2"/>
      <c r="D641" s="3"/>
    </row>
    <row r="642" s="1" customFormat="true" ht="15" hidden="true" customHeight="false" outlineLevel="0" collapsed="false">
      <c r="C642" s="2"/>
      <c r="D642" s="3"/>
    </row>
    <row r="643" s="1" customFormat="true" ht="15" hidden="true" customHeight="false" outlineLevel="0" collapsed="false">
      <c r="C643" s="2"/>
      <c r="D643" s="3"/>
    </row>
    <row r="644" s="1" customFormat="true" ht="15" hidden="true" customHeight="false" outlineLevel="0" collapsed="false">
      <c r="C644" s="2"/>
      <c r="D644" s="3"/>
    </row>
    <row r="645" s="1" customFormat="true" ht="15" hidden="true" customHeight="false" outlineLevel="0" collapsed="false">
      <c r="C645" s="2"/>
      <c r="D645" s="3"/>
    </row>
    <row r="646" s="1" customFormat="true" ht="15" hidden="true" customHeight="false" outlineLevel="0" collapsed="false">
      <c r="C646" s="2"/>
      <c r="D646" s="3"/>
    </row>
    <row r="647" s="1" customFormat="true" ht="15" hidden="true" customHeight="false" outlineLevel="0" collapsed="false">
      <c r="C647" s="2"/>
      <c r="D647" s="3"/>
    </row>
    <row r="648" s="1" customFormat="true" ht="15" hidden="true" customHeight="false" outlineLevel="0" collapsed="false">
      <c r="C648" s="2"/>
      <c r="D648" s="3"/>
    </row>
    <row r="649" s="1" customFormat="true" ht="15" hidden="true" customHeight="false" outlineLevel="0" collapsed="false">
      <c r="C649" s="2"/>
      <c r="D649" s="3"/>
    </row>
    <row r="650" s="1" customFormat="true" ht="15" hidden="true" customHeight="false" outlineLevel="0" collapsed="false">
      <c r="C650" s="2"/>
      <c r="D650" s="3"/>
    </row>
    <row r="651" s="1" customFormat="true" ht="15" hidden="true" customHeight="false" outlineLevel="0" collapsed="false">
      <c r="C651" s="2"/>
      <c r="D651" s="3"/>
    </row>
    <row r="652" s="1" customFormat="true" ht="15" hidden="true" customHeight="false" outlineLevel="0" collapsed="false">
      <c r="C652" s="2"/>
      <c r="D652" s="3"/>
    </row>
    <row r="653" s="1" customFormat="true" ht="15" hidden="true" customHeight="false" outlineLevel="0" collapsed="false">
      <c r="C653" s="2"/>
      <c r="D653" s="3"/>
    </row>
    <row r="654" s="1" customFormat="true" ht="15" hidden="true" customHeight="false" outlineLevel="0" collapsed="false">
      <c r="C654" s="2"/>
      <c r="D654" s="3"/>
    </row>
    <row r="655" s="1" customFormat="true" ht="15" hidden="true" customHeight="false" outlineLevel="0" collapsed="false">
      <c r="C655" s="2"/>
      <c r="D655" s="3"/>
    </row>
    <row r="656" s="1" customFormat="true" ht="15" hidden="true" customHeight="false" outlineLevel="0" collapsed="false">
      <c r="C656" s="2"/>
      <c r="D656" s="3"/>
    </row>
    <row r="657" s="1" customFormat="true" ht="15" hidden="true" customHeight="false" outlineLevel="0" collapsed="false">
      <c r="C657" s="2"/>
      <c r="D657" s="3"/>
    </row>
    <row r="658" s="1" customFormat="true" ht="15" hidden="true" customHeight="false" outlineLevel="0" collapsed="false">
      <c r="C658" s="2"/>
      <c r="D658" s="3"/>
    </row>
    <row r="659" s="1" customFormat="true" ht="15" hidden="true" customHeight="false" outlineLevel="0" collapsed="false">
      <c r="C659" s="2"/>
      <c r="D659" s="3"/>
    </row>
    <row r="660" s="1" customFormat="true" ht="15" hidden="true" customHeight="false" outlineLevel="0" collapsed="false">
      <c r="C660" s="2"/>
      <c r="D660" s="3"/>
    </row>
    <row r="661" s="1" customFormat="true" ht="15" hidden="true" customHeight="false" outlineLevel="0" collapsed="false">
      <c r="C661" s="2"/>
      <c r="D661" s="3"/>
    </row>
    <row r="662" s="1" customFormat="true" ht="15" hidden="true" customHeight="false" outlineLevel="0" collapsed="false">
      <c r="C662" s="2"/>
      <c r="D662" s="3"/>
    </row>
    <row r="663" s="1" customFormat="true" ht="15" hidden="true" customHeight="false" outlineLevel="0" collapsed="false">
      <c r="C663" s="2"/>
      <c r="D663" s="3"/>
    </row>
    <row r="664" s="1" customFormat="true" ht="15" hidden="true" customHeight="false" outlineLevel="0" collapsed="false">
      <c r="C664" s="2"/>
      <c r="D664" s="3"/>
    </row>
    <row r="665" s="1" customFormat="true" ht="15" hidden="true" customHeight="false" outlineLevel="0" collapsed="false">
      <c r="C665" s="2"/>
      <c r="D665" s="3"/>
    </row>
    <row r="666" s="1" customFormat="true" ht="15" hidden="true" customHeight="false" outlineLevel="0" collapsed="false">
      <c r="C666" s="2"/>
      <c r="D666" s="3"/>
    </row>
    <row r="667" s="1" customFormat="true" ht="15" hidden="true" customHeight="false" outlineLevel="0" collapsed="false">
      <c r="C667" s="2"/>
      <c r="D667" s="3"/>
    </row>
    <row r="668" s="1" customFormat="true" ht="15" hidden="true" customHeight="false" outlineLevel="0" collapsed="false">
      <c r="C668" s="2"/>
      <c r="D668" s="3"/>
    </row>
    <row r="669" s="1" customFormat="true" ht="15" hidden="true" customHeight="false" outlineLevel="0" collapsed="false">
      <c r="C669" s="2"/>
      <c r="D669" s="3"/>
    </row>
    <row r="670" s="1" customFormat="true" ht="15" hidden="true" customHeight="false" outlineLevel="0" collapsed="false">
      <c r="C670" s="2"/>
      <c r="D670" s="3"/>
    </row>
    <row r="671" s="1" customFormat="true" ht="15" hidden="true" customHeight="false" outlineLevel="0" collapsed="false">
      <c r="C671" s="2"/>
      <c r="D671" s="3"/>
    </row>
    <row r="672" s="1" customFormat="true" ht="15" hidden="true" customHeight="false" outlineLevel="0" collapsed="false">
      <c r="C672" s="2"/>
      <c r="D672" s="3"/>
    </row>
    <row r="673" s="1" customFormat="true" ht="15" hidden="true" customHeight="false" outlineLevel="0" collapsed="false">
      <c r="C673" s="2"/>
      <c r="D673" s="3"/>
    </row>
    <row r="674" s="1" customFormat="true" ht="15" hidden="true" customHeight="false" outlineLevel="0" collapsed="false">
      <c r="C674" s="2"/>
      <c r="D674" s="3"/>
    </row>
    <row r="675" s="1" customFormat="true" ht="15" hidden="true" customHeight="false" outlineLevel="0" collapsed="false">
      <c r="C675" s="2"/>
      <c r="D675" s="3"/>
    </row>
    <row r="676" s="1" customFormat="true" ht="15" hidden="true" customHeight="false" outlineLevel="0" collapsed="false">
      <c r="C676" s="2"/>
      <c r="D676" s="3"/>
    </row>
    <row r="677" s="1" customFormat="true" ht="15" hidden="true" customHeight="false" outlineLevel="0" collapsed="false">
      <c r="C677" s="2"/>
      <c r="D677" s="3"/>
    </row>
    <row r="678" s="1" customFormat="true" ht="15" hidden="true" customHeight="false" outlineLevel="0" collapsed="false">
      <c r="C678" s="2"/>
      <c r="D678" s="3"/>
    </row>
    <row r="679" s="1" customFormat="true" ht="15" hidden="true" customHeight="false" outlineLevel="0" collapsed="false">
      <c r="C679" s="2"/>
      <c r="D679" s="3"/>
    </row>
    <row r="680" s="1" customFormat="true" ht="15" hidden="true" customHeight="false" outlineLevel="0" collapsed="false">
      <c r="C680" s="2"/>
      <c r="D680" s="3"/>
    </row>
    <row r="681" s="1" customFormat="true" ht="15" hidden="true" customHeight="false" outlineLevel="0" collapsed="false">
      <c r="C681" s="2"/>
      <c r="D681" s="3"/>
    </row>
    <row r="682" s="1" customFormat="true" ht="15" hidden="true" customHeight="false" outlineLevel="0" collapsed="false">
      <c r="C682" s="2"/>
      <c r="D682" s="3"/>
    </row>
    <row r="683" s="1" customFormat="true" ht="15" hidden="true" customHeight="false" outlineLevel="0" collapsed="false">
      <c r="C683" s="2"/>
      <c r="D683" s="3"/>
    </row>
    <row r="684" s="1" customFormat="true" ht="15" hidden="true" customHeight="false" outlineLevel="0" collapsed="false">
      <c r="C684" s="2"/>
      <c r="D684" s="3"/>
    </row>
    <row r="685" s="1" customFormat="true" ht="15" hidden="true" customHeight="false" outlineLevel="0" collapsed="false">
      <c r="C685" s="2"/>
      <c r="D685" s="3"/>
    </row>
    <row r="686" s="1" customFormat="true" ht="15" hidden="true" customHeight="false" outlineLevel="0" collapsed="false">
      <c r="C686" s="2"/>
      <c r="D686" s="3"/>
    </row>
    <row r="687" s="1" customFormat="true" ht="15" hidden="true" customHeight="false" outlineLevel="0" collapsed="false">
      <c r="C687" s="2"/>
      <c r="D687" s="3"/>
    </row>
    <row r="688" s="1" customFormat="true" ht="15" hidden="true" customHeight="false" outlineLevel="0" collapsed="false">
      <c r="C688" s="2"/>
      <c r="D688" s="3"/>
    </row>
    <row r="689" s="1" customFormat="true" ht="15" hidden="true" customHeight="false" outlineLevel="0" collapsed="false">
      <c r="C689" s="2"/>
      <c r="D689" s="3"/>
    </row>
    <row r="690" s="1" customFormat="true" ht="15" hidden="true" customHeight="false" outlineLevel="0" collapsed="false">
      <c r="C690" s="2"/>
      <c r="D690" s="3"/>
    </row>
    <row r="691" s="1" customFormat="true" ht="15" hidden="true" customHeight="false" outlineLevel="0" collapsed="false">
      <c r="C691" s="2"/>
      <c r="D691" s="3"/>
    </row>
    <row r="692" s="1" customFormat="true" ht="15" hidden="true" customHeight="false" outlineLevel="0" collapsed="false">
      <c r="C692" s="2"/>
      <c r="D692" s="3"/>
    </row>
    <row r="693" s="1" customFormat="true" ht="15" hidden="true" customHeight="false" outlineLevel="0" collapsed="false">
      <c r="C693" s="2"/>
      <c r="D693" s="3"/>
    </row>
    <row r="694" s="1" customFormat="true" ht="15" hidden="true" customHeight="false" outlineLevel="0" collapsed="false">
      <c r="C694" s="2"/>
      <c r="D694" s="3"/>
    </row>
    <row r="695" s="1" customFormat="true" ht="15" hidden="true" customHeight="false" outlineLevel="0" collapsed="false">
      <c r="C695" s="2"/>
      <c r="D695" s="3"/>
    </row>
    <row r="696" s="1" customFormat="true" ht="15" hidden="true" customHeight="false" outlineLevel="0" collapsed="false">
      <c r="C696" s="2"/>
      <c r="D696" s="3"/>
    </row>
    <row r="697" s="1" customFormat="true" ht="15" hidden="true" customHeight="false" outlineLevel="0" collapsed="false">
      <c r="C697" s="2"/>
      <c r="D697" s="3"/>
    </row>
    <row r="698" s="1" customFormat="true" ht="15" hidden="true" customHeight="false" outlineLevel="0" collapsed="false">
      <c r="C698" s="2"/>
      <c r="D698" s="3"/>
    </row>
    <row r="699" s="1" customFormat="true" ht="15" hidden="true" customHeight="false" outlineLevel="0" collapsed="false">
      <c r="C699" s="2"/>
      <c r="D699" s="3"/>
    </row>
    <row r="700" s="1" customFormat="true" ht="15" hidden="true" customHeight="false" outlineLevel="0" collapsed="false">
      <c r="C700" s="2"/>
      <c r="D700" s="3"/>
    </row>
    <row r="701" s="1" customFormat="true" ht="15" hidden="true" customHeight="false" outlineLevel="0" collapsed="false">
      <c r="C701" s="2"/>
      <c r="D701" s="3"/>
    </row>
    <row r="702" s="1" customFormat="true" ht="15" hidden="true" customHeight="false" outlineLevel="0" collapsed="false">
      <c r="C702" s="2"/>
      <c r="D702" s="3"/>
    </row>
    <row r="703" s="1" customFormat="true" ht="15" hidden="true" customHeight="false" outlineLevel="0" collapsed="false">
      <c r="C703" s="2"/>
      <c r="D703" s="3"/>
    </row>
    <row r="704" s="1" customFormat="true" ht="15" hidden="true" customHeight="false" outlineLevel="0" collapsed="false">
      <c r="C704" s="2"/>
      <c r="D704" s="3"/>
    </row>
    <row r="705" s="1" customFormat="true" ht="15" hidden="true" customHeight="false" outlineLevel="0" collapsed="false">
      <c r="C705" s="2"/>
      <c r="D705" s="3"/>
    </row>
    <row r="706" s="1" customFormat="true" ht="15" hidden="true" customHeight="false" outlineLevel="0" collapsed="false">
      <c r="C706" s="2"/>
      <c r="D706" s="3"/>
    </row>
    <row r="707" s="1" customFormat="true" ht="15" hidden="true" customHeight="false" outlineLevel="0" collapsed="false">
      <c r="C707" s="2"/>
      <c r="D707" s="3"/>
    </row>
    <row r="708" s="1" customFormat="true" ht="15" hidden="true" customHeight="false" outlineLevel="0" collapsed="false">
      <c r="C708" s="2"/>
      <c r="D708" s="3"/>
    </row>
    <row r="709" s="1" customFormat="true" ht="15" hidden="true" customHeight="false" outlineLevel="0" collapsed="false">
      <c r="C709" s="2"/>
      <c r="D709" s="3"/>
    </row>
    <row r="710" s="1" customFormat="true" ht="15" hidden="true" customHeight="false" outlineLevel="0" collapsed="false">
      <c r="C710" s="2"/>
      <c r="D710" s="3"/>
    </row>
    <row r="711" s="1" customFormat="true" ht="15" hidden="true" customHeight="false" outlineLevel="0" collapsed="false">
      <c r="C711" s="2"/>
      <c r="D711" s="3"/>
    </row>
    <row r="712" s="1" customFormat="true" ht="15" hidden="true" customHeight="false" outlineLevel="0" collapsed="false">
      <c r="C712" s="2"/>
      <c r="D712" s="3"/>
    </row>
    <row r="713" s="1" customFormat="true" ht="15" hidden="true" customHeight="false" outlineLevel="0" collapsed="false">
      <c r="C713" s="2"/>
      <c r="D713" s="3"/>
    </row>
    <row r="714" s="1" customFormat="true" ht="15" hidden="true" customHeight="false" outlineLevel="0" collapsed="false">
      <c r="C714" s="2"/>
      <c r="D714" s="3"/>
    </row>
    <row r="715" s="1" customFormat="true" ht="15" hidden="true" customHeight="false" outlineLevel="0" collapsed="false">
      <c r="C715" s="2"/>
      <c r="D715" s="3"/>
    </row>
    <row r="716" s="1" customFormat="true" ht="15" hidden="true" customHeight="false" outlineLevel="0" collapsed="false">
      <c r="C716" s="2"/>
      <c r="D716" s="3"/>
    </row>
    <row r="717" s="1" customFormat="true" ht="15" hidden="true" customHeight="false" outlineLevel="0" collapsed="false">
      <c r="C717" s="2"/>
      <c r="D717" s="3"/>
    </row>
    <row r="718" s="1" customFormat="true" ht="15" hidden="true" customHeight="false" outlineLevel="0" collapsed="false">
      <c r="C718" s="2"/>
      <c r="D718" s="3"/>
    </row>
    <row r="719" s="1" customFormat="true" ht="15" hidden="true" customHeight="false" outlineLevel="0" collapsed="false">
      <c r="C719" s="2"/>
      <c r="D719" s="3"/>
    </row>
    <row r="720" s="1" customFormat="true" ht="15" hidden="true" customHeight="false" outlineLevel="0" collapsed="false">
      <c r="C720" s="2"/>
      <c r="D720" s="3"/>
    </row>
    <row r="721" s="1" customFormat="true" ht="15" hidden="true" customHeight="false" outlineLevel="0" collapsed="false">
      <c r="C721" s="2"/>
      <c r="D721" s="3"/>
    </row>
    <row r="722" s="1" customFormat="true" ht="15" hidden="true" customHeight="false" outlineLevel="0" collapsed="false">
      <c r="C722" s="2"/>
      <c r="D722" s="3"/>
    </row>
    <row r="723" s="1" customFormat="true" ht="15" hidden="true" customHeight="false" outlineLevel="0" collapsed="false">
      <c r="C723" s="2"/>
      <c r="D723" s="3"/>
    </row>
    <row r="724" s="1" customFormat="true" ht="15" hidden="true" customHeight="false" outlineLevel="0" collapsed="false">
      <c r="C724" s="2"/>
      <c r="D724" s="3"/>
    </row>
    <row r="725" s="1" customFormat="true" ht="15" hidden="true" customHeight="false" outlineLevel="0" collapsed="false">
      <c r="C725" s="2"/>
      <c r="D725" s="3"/>
    </row>
    <row r="726" s="1" customFormat="true" ht="15" hidden="true" customHeight="false" outlineLevel="0" collapsed="false">
      <c r="C726" s="2"/>
      <c r="D726" s="3"/>
    </row>
    <row r="727" s="1" customFormat="true" ht="15" hidden="true" customHeight="false" outlineLevel="0" collapsed="false">
      <c r="C727" s="2"/>
      <c r="D727" s="3"/>
    </row>
    <row r="728" s="1" customFormat="true" ht="15" hidden="true" customHeight="false" outlineLevel="0" collapsed="false">
      <c r="C728" s="2"/>
      <c r="D728" s="3"/>
    </row>
    <row r="729" s="1" customFormat="true" ht="15" hidden="true" customHeight="false" outlineLevel="0" collapsed="false">
      <c r="C729" s="2"/>
      <c r="D729" s="3"/>
    </row>
    <row r="730" s="1" customFormat="true" ht="15" hidden="true" customHeight="false" outlineLevel="0" collapsed="false">
      <c r="C730" s="2"/>
      <c r="D730" s="3"/>
    </row>
    <row r="731" s="1" customFormat="true" ht="15" hidden="true" customHeight="false" outlineLevel="0" collapsed="false">
      <c r="C731" s="2"/>
      <c r="D731" s="3"/>
    </row>
    <row r="732" s="1" customFormat="true" ht="15" hidden="true" customHeight="false" outlineLevel="0" collapsed="false">
      <c r="C732" s="2"/>
      <c r="D732" s="3"/>
    </row>
    <row r="733" s="1" customFormat="true" ht="15" hidden="true" customHeight="false" outlineLevel="0" collapsed="false">
      <c r="C733" s="2"/>
      <c r="D733" s="3"/>
    </row>
    <row r="734" s="1" customFormat="true" ht="15" hidden="true" customHeight="false" outlineLevel="0" collapsed="false">
      <c r="C734" s="2"/>
      <c r="D734" s="3"/>
    </row>
    <row r="735" s="1" customFormat="true" ht="15" hidden="true" customHeight="false" outlineLevel="0" collapsed="false">
      <c r="C735" s="2"/>
      <c r="D735" s="3"/>
    </row>
    <row r="736" s="1" customFormat="true" ht="15" hidden="true" customHeight="false" outlineLevel="0" collapsed="false">
      <c r="C736" s="2"/>
      <c r="D736" s="3"/>
    </row>
    <row r="737" s="1" customFormat="true" ht="15" hidden="true" customHeight="false" outlineLevel="0" collapsed="false">
      <c r="C737" s="2"/>
      <c r="D737" s="3"/>
    </row>
    <row r="738" s="1" customFormat="true" ht="15" hidden="true" customHeight="false" outlineLevel="0" collapsed="false">
      <c r="C738" s="2"/>
      <c r="D738" s="3"/>
    </row>
    <row r="739" s="1" customFormat="true" ht="15" hidden="true" customHeight="false" outlineLevel="0" collapsed="false">
      <c r="C739" s="2"/>
      <c r="D739" s="3"/>
    </row>
    <row r="740" s="1" customFormat="true" ht="15" hidden="true" customHeight="false" outlineLevel="0" collapsed="false">
      <c r="C740" s="2"/>
      <c r="D740" s="3"/>
    </row>
    <row r="741" s="1" customFormat="true" ht="15" hidden="true" customHeight="false" outlineLevel="0" collapsed="false">
      <c r="C741" s="2"/>
      <c r="D741" s="3"/>
    </row>
    <row r="742" s="1" customFormat="true" ht="15" hidden="true" customHeight="false" outlineLevel="0" collapsed="false">
      <c r="C742" s="2"/>
      <c r="D742" s="3"/>
    </row>
    <row r="743" s="1" customFormat="true" ht="15" hidden="true" customHeight="false" outlineLevel="0" collapsed="false">
      <c r="C743" s="2"/>
      <c r="D743" s="3"/>
    </row>
    <row r="744" s="1" customFormat="true" ht="15" hidden="true" customHeight="false" outlineLevel="0" collapsed="false">
      <c r="C744" s="2"/>
      <c r="D744" s="3"/>
    </row>
    <row r="745" s="1" customFormat="true" ht="15" hidden="true" customHeight="false" outlineLevel="0" collapsed="false">
      <c r="C745" s="2"/>
      <c r="D745" s="3"/>
    </row>
    <row r="746" s="1" customFormat="true" ht="15" hidden="true" customHeight="false" outlineLevel="0" collapsed="false">
      <c r="C746" s="2"/>
      <c r="D746" s="3"/>
    </row>
    <row r="747" s="1" customFormat="true" ht="15" hidden="true" customHeight="false" outlineLevel="0" collapsed="false">
      <c r="C747" s="2"/>
      <c r="D747" s="3"/>
    </row>
    <row r="748" s="1" customFormat="true" ht="15" hidden="true" customHeight="false" outlineLevel="0" collapsed="false">
      <c r="C748" s="2"/>
      <c r="D748" s="3"/>
    </row>
    <row r="749" s="1" customFormat="true" ht="15" hidden="true" customHeight="false" outlineLevel="0" collapsed="false">
      <c r="C749" s="2"/>
      <c r="D749" s="3"/>
    </row>
    <row r="750" s="1" customFormat="true" ht="15" hidden="true" customHeight="false" outlineLevel="0" collapsed="false">
      <c r="C750" s="2"/>
      <c r="D750" s="3"/>
    </row>
    <row r="751" s="1" customFormat="true" ht="15" hidden="true" customHeight="false" outlineLevel="0" collapsed="false">
      <c r="C751" s="2"/>
      <c r="D751" s="3"/>
    </row>
    <row r="752" s="1" customFormat="true" ht="15" hidden="true" customHeight="false" outlineLevel="0" collapsed="false">
      <c r="C752" s="2"/>
      <c r="D752" s="3"/>
    </row>
    <row r="753" s="1" customFormat="true" ht="15" hidden="true" customHeight="false" outlineLevel="0" collapsed="false">
      <c r="C753" s="2"/>
      <c r="D753" s="3"/>
    </row>
    <row r="754" s="1" customFormat="true" ht="15" hidden="true" customHeight="false" outlineLevel="0" collapsed="false">
      <c r="C754" s="2"/>
      <c r="D754" s="3"/>
    </row>
    <row r="755" s="1" customFormat="true" ht="15" hidden="true" customHeight="false" outlineLevel="0" collapsed="false">
      <c r="C755" s="2"/>
      <c r="D755" s="3"/>
    </row>
    <row r="756" s="1" customFormat="true" ht="15" hidden="true" customHeight="false" outlineLevel="0" collapsed="false">
      <c r="C756" s="2"/>
      <c r="D756" s="3"/>
    </row>
    <row r="757" s="1" customFormat="true" ht="15" hidden="true" customHeight="false" outlineLevel="0" collapsed="false">
      <c r="C757" s="2"/>
      <c r="D757" s="3"/>
    </row>
    <row r="758" s="1" customFormat="true" ht="15" hidden="true" customHeight="false" outlineLevel="0" collapsed="false">
      <c r="C758" s="2"/>
      <c r="D758" s="3"/>
    </row>
    <row r="759" s="1" customFormat="true" ht="15" hidden="true" customHeight="false" outlineLevel="0" collapsed="false">
      <c r="C759" s="2"/>
      <c r="D759" s="3"/>
    </row>
    <row r="760" s="1" customFormat="true" ht="15" hidden="true" customHeight="false" outlineLevel="0" collapsed="false">
      <c r="C760" s="2"/>
      <c r="D760" s="3"/>
    </row>
    <row r="761" s="1" customFormat="true" ht="15" hidden="true" customHeight="false" outlineLevel="0" collapsed="false">
      <c r="C761" s="2"/>
      <c r="D761" s="3"/>
    </row>
    <row r="762" s="1" customFormat="true" ht="15" hidden="true" customHeight="false" outlineLevel="0" collapsed="false">
      <c r="C762" s="2"/>
      <c r="D762" s="3"/>
    </row>
    <row r="763" s="1" customFormat="true" ht="15" hidden="true" customHeight="false" outlineLevel="0" collapsed="false">
      <c r="C763" s="2"/>
      <c r="D763" s="3"/>
    </row>
    <row r="764" s="1" customFormat="true" ht="15" hidden="true" customHeight="false" outlineLevel="0" collapsed="false">
      <c r="C764" s="2"/>
      <c r="D764" s="3"/>
    </row>
    <row r="765" s="1" customFormat="true" ht="15" hidden="true" customHeight="false" outlineLevel="0" collapsed="false">
      <c r="C765" s="2"/>
      <c r="D765" s="3"/>
    </row>
    <row r="766" s="1" customFormat="true" ht="15" hidden="true" customHeight="false" outlineLevel="0" collapsed="false">
      <c r="C766" s="2"/>
      <c r="D766" s="3"/>
    </row>
    <row r="767" s="1" customFormat="true" ht="15" hidden="true" customHeight="false" outlineLevel="0" collapsed="false">
      <c r="C767" s="2"/>
      <c r="D767" s="3"/>
    </row>
    <row r="768" s="1" customFormat="true" ht="15" hidden="true" customHeight="false" outlineLevel="0" collapsed="false">
      <c r="C768" s="2"/>
      <c r="D768" s="3"/>
    </row>
    <row r="769" s="1" customFormat="true" ht="15" hidden="true" customHeight="false" outlineLevel="0" collapsed="false">
      <c r="C769" s="2"/>
      <c r="D769" s="3"/>
    </row>
    <row r="770" s="1" customFormat="true" ht="15" hidden="true" customHeight="false" outlineLevel="0" collapsed="false">
      <c r="C770" s="2"/>
      <c r="D770" s="3"/>
    </row>
    <row r="771" s="1" customFormat="true" ht="15" hidden="true" customHeight="false" outlineLevel="0" collapsed="false">
      <c r="C771" s="2"/>
      <c r="D771" s="3"/>
    </row>
    <row r="772" s="1" customFormat="true" ht="15" hidden="true" customHeight="false" outlineLevel="0" collapsed="false">
      <c r="C772" s="2"/>
      <c r="D772" s="3"/>
    </row>
    <row r="773" s="1" customFormat="true" ht="15" hidden="true" customHeight="false" outlineLevel="0" collapsed="false">
      <c r="C773" s="2"/>
      <c r="D773" s="3"/>
    </row>
    <row r="774" s="1" customFormat="true" ht="15" hidden="true" customHeight="false" outlineLevel="0" collapsed="false">
      <c r="C774" s="2"/>
      <c r="D774" s="3"/>
    </row>
    <row r="775" s="1" customFormat="true" ht="15" hidden="true" customHeight="false" outlineLevel="0" collapsed="false">
      <c r="C775" s="2"/>
      <c r="D775" s="3"/>
    </row>
    <row r="776" s="1" customFormat="true" ht="15" hidden="true" customHeight="false" outlineLevel="0" collapsed="false">
      <c r="C776" s="2"/>
      <c r="D776" s="3"/>
    </row>
    <row r="777" s="1" customFormat="true" ht="15" hidden="true" customHeight="false" outlineLevel="0" collapsed="false">
      <c r="C777" s="2"/>
      <c r="D777" s="3"/>
    </row>
    <row r="778" s="1" customFormat="true" ht="15" hidden="true" customHeight="false" outlineLevel="0" collapsed="false">
      <c r="C778" s="2"/>
      <c r="D778" s="3"/>
    </row>
    <row r="779" s="1" customFormat="true" ht="15" hidden="true" customHeight="false" outlineLevel="0" collapsed="false">
      <c r="C779" s="2"/>
      <c r="D779" s="3"/>
    </row>
    <row r="780" s="1" customFormat="true" ht="15" hidden="true" customHeight="false" outlineLevel="0" collapsed="false">
      <c r="C780" s="2"/>
      <c r="D780" s="3"/>
    </row>
    <row r="781" s="1" customFormat="true" ht="15" hidden="true" customHeight="false" outlineLevel="0" collapsed="false">
      <c r="C781" s="2"/>
      <c r="D781" s="3"/>
    </row>
    <row r="782" s="1" customFormat="true" ht="15" hidden="true" customHeight="false" outlineLevel="0" collapsed="false">
      <c r="C782" s="2"/>
      <c r="D782" s="3"/>
    </row>
    <row r="783" s="1" customFormat="true" ht="15" hidden="true" customHeight="false" outlineLevel="0" collapsed="false">
      <c r="C783" s="2"/>
      <c r="D783" s="3"/>
    </row>
    <row r="784" s="1" customFormat="true" ht="15" hidden="true" customHeight="false" outlineLevel="0" collapsed="false">
      <c r="C784" s="2"/>
      <c r="D784" s="3"/>
    </row>
    <row r="785" s="1" customFormat="true" ht="15" hidden="true" customHeight="false" outlineLevel="0" collapsed="false">
      <c r="C785" s="2"/>
      <c r="D785" s="3"/>
    </row>
    <row r="786" s="1" customFormat="true" ht="15" hidden="true" customHeight="false" outlineLevel="0" collapsed="false">
      <c r="C786" s="2"/>
      <c r="D786" s="3"/>
    </row>
    <row r="787" s="1" customFormat="true" ht="15" hidden="true" customHeight="false" outlineLevel="0" collapsed="false">
      <c r="C787" s="2"/>
      <c r="D787" s="3"/>
    </row>
    <row r="788" s="1" customFormat="true" ht="15" hidden="true" customHeight="false" outlineLevel="0" collapsed="false">
      <c r="C788" s="2"/>
      <c r="D788" s="3"/>
    </row>
    <row r="789" s="1" customFormat="true" ht="15" hidden="true" customHeight="false" outlineLevel="0" collapsed="false">
      <c r="C789" s="2"/>
      <c r="D789" s="3"/>
    </row>
    <row r="790" s="1" customFormat="true" ht="15" hidden="true" customHeight="false" outlineLevel="0" collapsed="false">
      <c r="C790" s="2"/>
      <c r="D790" s="3"/>
    </row>
    <row r="791" s="1" customFormat="true" ht="15" hidden="true" customHeight="false" outlineLevel="0" collapsed="false">
      <c r="C791" s="2"/>
      <c r="D791" s="3"/>
    </row>
    <row r="792" s="1" customFormat="true" ht="15" hidden="true" customHeight="false" outlineLevel="0" collapsed="false">
      <c r="C792" s="2"/>
      <c r="D792" s="3"/>
    </row>
    <row r="793" s="1" customFormat="true" ht="15" hidden="true" customHeight="false" outlineLevel="0" collapsed="false">
      <c r="C793" s="2"/>
      <c r="D793" s="3"/>
    </row>
    <row r="794" s="1" customFormat="true" ht="15" hidden="true" customHeight="false" outlineLevel="0" collapsed="false">
      <c r="C794" s="2"/>
      <c r="D794" s="3"/>
    </row>
    <row r="795" s="1" customFormat="true" ht="15" hidden="true" customHeight="false" outlineLevel="0" collapsed="false">
      <c r="C795" s="2"/>
      <c r="D795" s="3"/>
    </row>
    <row r="796" s="1" customFormat="true" ht="15" hidden="true" customHeight="false" outlineLevel="0" collapsed="false">
      <c r="C796" s="2"/>
      <c r="D796" s="3"/>
    </row>
    <row r="797" s="1" customFormat="true" ht="15" hidden="true" customHeight="false" outlineLevel="0" collapsed="false">
      <c r="C797" s="2"/>
      <c r="D797" s="3"/>
    </row>
    <row r="798" s="1" customFormat="true" ht="15" hidden="true" customHeight="false" outlineLevel="0" collapsed="false">
      <c r="C798" s="2"/>
      <c r="D798" s="3"/>
    </row>
    <row r="799" s="1" customFormat="true" ht="15" hidden="true" customHeight="false" outlineLevel="0" collapsed="false">
      <c r="C799" s="2"/>
      <c r="D799" s="3"/>
    </row>
    <row r="800" s="1" customFormat="true" ht="15" hidden="true" customHeight="false" outlineLevel="0" collapsed="false">
      <c r="C800" s="2"/>
      <c r="D800" s="3"/>
    </row>
    <row r="801" s="1" customFormat="true" ht="15" hidden="true" customHeight="false" outlineLevel="0" collapsed="false">
      <c r="C801" s="2"/>
      <c r="D801" s="3"/>
    </row>
    <row r="802" s="1" customFormat="true" ht="15" hidden="true" customHeight="false" outlineLevel="0" collapsed="false">
      <c r="C802" s="2"/>
      <c r="D802" s="3"/>
    </row>
    <row r="803" s="1" customFormat="true" ht="15" hidden="true" customHeight="false" outlineLevel="0" collapsed="false">
      <c r="C803" s="2"/>
      <c r="D803" s="3"/>
    </row>
    <row r="804" s="1" customFormat="true" ht="15" hidden="true" customHeight="false" outlineLevel="0" collapsed="false">
      <c r="C804" s="2"/>
      <c r="D804" s="3"/>
    </row>
    <row r="805" s="1" customFormat="true" ht="15" hidden="true" customHeight="false" outlineLevel="0" collapsed="false">
      <c r="C805" s="2"/>
      <c r="D805" s="3"/>
    </row>
    <row r="806" s="1" customFormat="true" ht="15" hidden="true" customHeight="false" outlineLevel="0" collapsed="false">
      <c r="C806" s="2"/>
      <c r="D806" s="3"/>
    </row>
    <row r="807" s="1" customFormat="true" ht="15" hidden="true" customHeight="false" outlineLevel="0" collapsed="false">
      <c r="C807" s="2"/>
      <c r="D807" s="3"/>
    </row>
    <row r="808" s="1" customFormat="true" ht="15" hidden="true" customHeight="false" outlineLevel="0" collapsed="false">
      <c r="C808" s="2"/>
      <c r="D808" s="3"/>
    </row>
    <row r="809" s="1" customFormat="true" ht="15" hidden="true" customHeight="false" outlineLevel="0" collapsed="false">
      <c r="C809" s="2"/>
      <c r="D809" s="3"/>
    </row>
    <row r="810" s="1" customFormat="true" ht="15" hidden="true" customHeight="false" outlineLevel="0" collapsed="false">
      <c r="C810" s="2"/>
      <c r="D810" s="3"/>
    </row>
    <row r="811" s="1" customFormat="true" ht="15" hidden="true" customHeight="false" outlineLevel="0" collapsed="false">
      <c r="C811" s="2"/>
      <c r="D811" s="3"/>
    </row>
    <row r="812" s="1" customFormat="true" ht="15" hidden="true" customHeight="false" outlineLevel="0" collapsed="false">
      <c r="C812" s="2"/>
      <c r="D812" s="3"/>
    </row>
    <row r="813" s="1" customFormat="true" ht="15" hidden="true" customHeight="false" outlineLevel="0" collapsed="false">
      <c r="C813" s="2"/>
      <c r="D813" s="3"/>
    </row>
    <row r="814" s="1" customFormat="true" ht="15" hidden="true" customHeight="false" outlineLevel="0" collapsed="false">
      <c r="C814" s="2"/>
      <c r="D814" s="3"/>
    </row>
    <row r="815" s="1" customFormat="true" ht="15" hidden="true" customHeight="false" outlineLevel="0" collapsed="false">
      <c r="C815" s="2"/>
      <c r="D815" s="3"/>
    </row>
    <row r="816" s="1" customFormat="true" ht="15" hidden="true" customHeight="false" outlineLevel="0" collapsed="false">
      <c r="C816" s="2"/>
      <c r="D816" s="3"/>
    </row>
    <row r="817" s="1" customFormat="true" ht="15" hidden="true" customHeight="false" outlineLevel="0" collapsed="false">
      <c r="C817" s="2"/>
      <c r="D817" s="3"/>
    </row>
    <row r="818" s="1" customFormat="true" ht="15" hidden="true" customHeight="false" outlineLevel="0" collapsed="false">
      <c r="C818" s="2"/>
      <c r="D818" s="3"/>
    </row>
    <row r="819" s="1" customFormat="true" ht="15" hidden="true" customHeight="false" outlineLevel="0" collapsed="false">
      <c r="C819" s="2"/>
      <c r="D819" s="3"/>
    </row>
    <row r="820" s="1" customFormat="true" ht="15" hidden="true" customHeight="false" outlineLevel="0" collapsed="false">
      <c r="C820" s="2"/>
      <c r="D820" s="3"/>
    </row>
    <row r="821" s="1" customFormat="true" ht="15" hidden="true" customHeight="false" outlineLevel="0" collapsed="false">
      <c r="C821" s="2"/>
      <c r="D821" s="3"/>
    </row>
    <row r="822" s="1" customFormat="true" ht="15" hidden="true" customHeight="false" outlineLevel="0" collapsed="false">
      <c r="C822" s="2"/>
      <c r="D822" s="3"/>
    </row>
    <row r="823" s="1" customFormat="true" ht="15" hidden="true" customHeight="false" outlineLevel="0" collapsed="false">
      <c r="C823" s="2"/>
      <c r="D823" s="3"/>
    </row>
    <row r="824" s="1" customFormat="true" ht="15" hidden="true" customHeight="false" outlineLevel="0" collapsed="false">
      <c r="C824" s="2"/>
      <c r="D824" s="3"/>
    </row>
    <row r="825" s="1" customFormat="true" ht="15" hidden="true" customHeight="false" outlineLevel="0" collapsed="false">
      <c r="C825" s="2"/>
      <c r="D825" s="3"/>
    </row>
    <row r="826" s="1" customFormat="true" ht="15" hidden="true" customHeight="false" outlineLevel="0" collapsed="false">
      <c r="C826" s="2"/>
      <c r="D826" s="3"/>
    </row>
    <row r="827" s="1" customFormat="true" ht="15" hidden="true" customHeight="false" outlineLevel="0" collapsed="false">
      <c r="C827" s="2"/>
      <c r="D827" s="3"/>
    </row>
    <row r="828" s="1" customFormat="true" ht="15" hidden="true" customHeight="false" outlineLevel="0" collapsed="false">
      <c r="C828" s="2"/>
      <c r="D828" s="3"/>
    </row>
    <row r="829" s="1" customFormat="true" ht="15" hidden="true" customHeight="false" outlineLevel="0" collapsed="false">
      <c r="C829" s="2"/>
      <c r="D829" s="3"/>
    </row>
    <row r="830" s="1" customFormat="true" ht="15" hidden="true" customHeight="false" outlineLevel="0" collapsed="false">
      <c r="C830" s="2"/>
      <c r="D830" s="3"/>
    </row>
    <row r="831" s="1" customFormat="true" ht="15" hidden="true" customHeight="false" outlineLevel="0" collapsed="false">
      <c r="C831" s="2"/>
      <c r="D831" s="3"/>
    </row>
    <row r="832" s="1" customFormat="true" ht="15" hidden="true" customHeight="false" outlineLevel="0" collapsed="false">
      <c r="C832" s="2"/>
      <c r="D832" s="3"/>
    </row>
    <row r="833" s="1" customFormat="true" ht="15" hidden="true" customHeight="false" outlineLevel="0" collapsed="false">
      <c r="C833" s="2"/>
      <c r="D833" s="3"/>
    </row>
    <row r="834" s="1" customFormat="true" ht="15" hidden="true" customHeight="false" outlineLevel="0" collapsed="false">
      <c r="C834" s="2"/>
      <c r="D834" s="3"/>
    </row>
    <row r="835" s="1" customFormat="true" ht="15" hidden="true" customHeight="false" outlineLevel="0" collapsed="false">
      <c r="C835" s="2"/>
      <c r="D835" s="3"/>
    </row>
    <row r="836" s="1" customFormat="true" ht="15" hidden="true" customHeight="false" outlineLevel="0" collapsed="false">
      <c r="C836" s="2"/>
      <c r="D836" s="3"/>
    </row>
    <row r="837" s="1" customFormat="true" ht="15" hidden="true" customHeight="false" outlineLevel="0" collapsed="false">
      <c r="C837" s="2"/>
      <c r="D837" s="3"/>
    </row>
    <row r="838" s="1" customFormat="true" ht="15" hidden="true" customHeight="false" outlineLevel="0" collapsed="false">
      <c r="C838" s="2"/>
      <c r="D838" s="3"/>
    </row>
    <row r="839" s="1" customFormat="true" ht="15" hidden="true" customHeight="false" outlineLevel="0" collapsed="false">
      <c r="C839" s="2"/>
      <c r="D839" s="3"/>
    </row>
    <row r="840" s="1" customFormat="true" ht="15" hidden="true" customHeight="false" outlineLevel="0" collapsed="false">
      <c r="C840" s="2"/>
      <c r="D840" s="3"/>
    </row>
    <row r="841" s="1" customFormat="true" ht="15" hidden="true" customHeight="false" outlineLevel="0" collapsed="false">
      <c r="C841" s="2"/>
      <c r="D841" s="3"/>
    </row>
    <row r="842" s="1" customFormat="true" ht="15" hidden="true" customHeight="false" outlineLevel="0" collapsed="false">
      <c r="C842" s="2"/>
      <c r="D842" s="3"/>
    </row>
    <row r="843" s="1" customFormat="true" ht="15" hidden="true" customHeight="false" outlineLevel="0" collapsed="false">
      <c r="C843" s="2"/>
      <c r="D843" s="3"/>
    </row>
    <row r="844" s="1" customFormat="true" ht="15" hidden="true" customHeight="false" outlineLevel="0" collapsed="false">
      <c r="C844" s="2"/>
      <c r="D844" s="3"/>
    </row>
    <row r="845" s="1" customFormat="true" ht="15" hidden="true" customHeight="false" outlineLevel="0" collapsed="false">
      <c r="C845" s="2"/>
      <c r="D845" s="3"/>
    </row>
    <row r="846" s="1" customFormat="true" ht="15" hidden="true" customHeight="false" outlineLevel="0" collapsed="false">
      <c r="C846" s="2"/>
      <c r="D846" s="3"/>
    </row>
    <row r="847" s="1" customFormat="true" ht="15" hidden="true" customHeight="false" outlineLevel="0" collapsed="false">
      <c r="C847" s="2"/>
      <c r="D847" s="3"/>
    </row>
    <row r="848" s="1" customFormat="true" ht="15" hidden="true" customHeight="false" outlineLevel="0" collapsed="false">
      <c r="C848" s="2"/>
      <c r="D848" s="3"/>
    </row>
    <row r="849" s="1" customFormat="true" ht="15" hidden="true" customHeight="false" outlineLevel="0" collapsed="false">
      <c r="C849" s="2"/>
      <c r="D849" s="3"/>
    </row>
    <row r="850" s="1" customFormat="true" ht="15" hidden="true" customHeight="false" outlineLevel="0" collapsed="false">
      <c r="C850" s="2"/>
      <c r="D850" s="3"/>
    </row>
    <row r="851" s="1" customFormat="true" ht="15" hidden="true" customHeight="false" outlineLevel="0" collapsed="false">
      <c r="C851" s="2"/>
      <c r="D851" s="3"/>
    </row>
    <row r="852" s="1" customFormat="true" ht="15" hidden="true" customHeight="false" outlineLevel="0" collapsed="false">
      <c r="C852" s="2"/>
      <c r="D852" s="3"/>
    </row>
    <row r="853" s="1" customFormat="true" ht="15" hidden="true" customHeight="false" outlineLevel="0" collapsed="false">
      <c r="C853" s="2"/>
      <c r="D853" s="3"/>
    </row>
    <row r="854" s="1" customFormat="true" ht="15" hidden="true" customHeight="false" outlineLevel="0" collapsed="false">
      <c r="C854" s="2"/>
      <c r="D854" s="3"/>
    </row>
    <row r="855" s="1" customFormat="true" ht="15" hidden="true" customHeight="false" outlineLevel="0" collapsed="false">
      <c r="C855" s="2"/>
      <c r="D855" s="3"/>
    </row>
    <row r="856" s="1" customFormat="true" ht="15" hidden="true" customHeight="false" outlineLevel="0" collapsed="false">
      <c r="C856" s="2"/>
      <c r="D856" s="3"/>
    </row>
    <row r="857" s="1" customFormat="true" ht="15" hidden="true" customHeight="false" outlineLevel="0" collapsed="false">
      <c r="C857" s="2"/>
      <c r="D857" s="3"/>
    </row>
    <row r="858" s="1" customFormat="true" ht="15" hidden="true" customHeight="false" outlineLevel="0" collapsed="false">
      <c r="C858" s="2"/>
      <c r="D858" s="3"/>
    </row>
    <row r="859" s="1" customFormat="true" ht="15" hidden="true" customHeight="false" outlineLevel="0" collapsed="false">
      <c r="C859" s="2"/>
      <c r="D859" s="3"/>
    </row>
    <row r="860" s="1" customFormat="true" ht="15" hidden="true" customHeight="false" outlineLevel="0" collapsed="false">
      <c r="C860" s="2"/>
      <c r="D860" s="3"/>
    </row>
    <row r="861" s="1" customFormat="true" ht="15" hidden="true" customHeight="false" outlineLevel="0" collapsed="false">
      <c r="C861" s="2"/>
      <c r="D861" s="3"/>
    </row>
    <row r="862" s="1" customFormat="true" ht="15" hidden="true" customHeight="false" outlineLevel="0" collapsed="false">
      <c r="C862" s="2"/>
      <c r="D862" s="3"/>
    </row>
    <row r="863" s="1" customFormat="true" ht="15" hidden="true" customHeight="false" outlineLevel="0" collapsed="false">
      <c r="C863" s="2"/>
      <c r="D863" s="3"/>
    </row>
    <row r="864" s="1" customFormat="true" ht="15" hidden="true" customHeight="false" outlineLevel="0" collapsed="false">
      <c r="C864" s="2"/>
      <c r="D864" s="3"/>
    </row>
    <row r="865" s="1" customFormat="true" ht="15" hidden="true" customHeight="false" outlineLevel="0" collapsed="false">
      <c r="C865" s="2"/>
      <c r="D865" s="3"/>
    </row>
    <row r="866" s="1" customFormat="true" ht="15" hidden="true" customHeight="false" outlineLevel="0" collapsed="false">
      <c r="C866" s="2"/>
      <c r="D866" s="3"/>
    </row>
    <row r="867" s="1" customFormat="true" ht="15" hidden="true" customHeight="false" outlineLevel="0" collapsed="false">
      <c r="C867" s="2"/>
      <c r="D867" s="3"/>
    </row>
    <row r="868" s="1" customFormat="true" ht="15" hidden="true" customHeight="false" outlineLevel="0" collapsed="false">
      <c r="C868" s="2"/>
      <c r="D868" s="3"/>
    </row>
    <row r="869" s="1" customFormat="true" ht="15" hidden="true" customHeight="false" outlineLevel="0" collapsed="false">
      <c r="C869" s="2"/>
      <c r="D869" s="3"/>
    </row>
    <row r="870" s="1" customFormat="true" ht="15" hidden="true" customHeight="false" outlineLevel="0" collapsed="false">
      <c r="C870" s="2"/>
      <c r="D870" s="3"/>
    </row>
    <row r="871" s="1" customFormat="true" ht="15" hidden="true" customHeight="false" outlineLevel="0" collapsed="false">
      <c r="C871" s="2"/>
      <c r="D871" s="3"/>
    </row>
    <row r="872" s="1" customFormat="true" ht="15" hidden="true" customHeight="false" outlineLevel="0" collapsed="false">
      <c r="C872" s="2"/>
      <c r="D872" s="3"/>
    </row>
    <row r="873" s="1" customFormat="true" ht="15" hidden="true" customHeight="false" outlineLevel="0" collapsed="false">
      <c r="C873" s="2"/>
      <c r="D873" s="3"/>
    </row>
    <row r="874" s="1" customFormat="true" ht="15" hidden="true" customHeight="false" outlineLevel="0" collapsed="false">
      <c r="C874" s="2"/>
      <c r="D874" s="3"/>
    </row>
    <row r="875" s="1" customFormat="true" ht="15" hidden="true" customHeight="false" outlineLevel="0" collapsed="false">
      <c r="C875" s="2"/>
      <c r="D875" s="3"/>
    </row>
    <row r="876" s="1" customFormat="true" ht="15" hidden="true" customHeight="false" outlineLevel="0" collapsed="false">
      <c r="C876" s="2"/>
      <c r="D876" s="3"/>
    </row>
    <row r="877" s="1" customFormat="true" ht="15" hidden="true" customHeight="false" outlineLevel="0" collapsed="false">
      <c r="C877" s="2"/>
      <c r="D877" s="3"/>
    </row>
    <row r="878" s="1" customFormat="true" ht="15" hidden="true" customHeight="false" outlineLevel="0" collapsed="false">
      <c r="C878" s="2"/>
      <c r="D878" s="3"/>
    </row>
    <row r="879" s="1" customFormat="true" ht="15" hidden="true" customHeight="false" outlineLevel="0" collapsed="false">
      <c r="C879" s="2"/>
      <c r="D879" s="3"/>
    </row>
    <row r="880" s="1" customFormat="true" ht="15" hidden="true" customHeight="false" outlineLevel="0" collapsed="false">
      <c r="C880" s="2"/>
      <c r="D880" s="3"/>
    </row>
    <row r="881" s="1" customFormat="true" ht="15" hidden="true" customHeight="false" outlineLevel="0" collapsed="false">
      <c r="C881" s="2"/>
      <c r="D881" s="3"/>
    </row>
    <row r="882" s="1" customFormat="true" ht="15" hidden="true" customHeight="false" outlineLevel="0" collapsed="false">
      <c r="C882" s="2"/>
      <c r="D882" s="3"/>
    </row>
    <row r="883" s="1" customFormat="true" ht="15" hidden="true" customHeight="false" outlineLevel="0" collapsed="false">
      <c r="C883" s="2"/>
      <c r="D883" s="3"/>
    </row>
    <row r="884" s="1" customFormat="true" ht="15" hidden="true" customHeight="false" outlineLevel="0" collapsed="false">
      <c r="C884" s="2"/>
      <c r="D884" s="3"/>
    </row>
    <row r="885" s="1" customFormat="true" ht="15" hidden="true" customHeight="false" outlineLevel="0" collapsed="false">
      <c r="C885" s="2"/>
      <c r="D885" s="3"/>
    </row>
    <row r="886" s="1" customFormat="true" ht="15" hidden="true" customHeight="false" outlineLevel="0" collapsed="false">
      <c r="C886" s="2"/>
      <c r="D886" s="3"/>
    </row>
    <row r="887" s="1" customFormat="true" ht="15" hidden="true" customHeight="false" outlineLevel="0" collapsed="false">
      <c r="C887" s="2"/>
      <c r="D887" s="3"/>
    </row>
    <row r="888" s="1" customFormat="true" ht="15" hidden="true" customHeight="false" outlineLevel="0" collapsed="false">
      <c r="C888" s="2"/>
      <c r="D888" s="3"/>
    </row>
    <row r="889" s="1" customFormat="true" ht="15" hidden="true" customHeight="false" outlineLevel="0" collapsed="false">
      <c r="C889" s="2"/>
      <c r="D889" s="3"/>
    </row>
    <row r="890" s="1" customFormat="true" ht="15" hidden="true" customHeight="false" outlineLevel="0" collapsed="false">
      <c r="C890" s="2"/>
      <c r="D890" s="3"/>
    </row>
    <row r="891" s="1" customFormat="true" ht="15" hidden="true" customHeight="false" outlineLevel="0" collapsed="false">
      <c r="C891" s="2"/>
      <c r="D891" s="3"/>
    </row>
    <row r="892" s="1" customFormat="true" ht="15" hidden="true" customHeight="false" outlineLevel="0" collapsed="false">
      <c r="C892" s="2"/>
      <c r="D892" s="3"/>
    </row>
    <row r="893" s="1" customFormat="true" ht="15" hidden="true" customHeight="false" outlineLevel="0" collapsed="false">
      <c r="C893" s="2"/>
      <c r="D893" s="3"/>
    </row>
    <row r="894" s="1" customFormat="true" ht="15" hidden="true" customHeight="false" outlineLevel="0" collapsed="false">
      <c r="C894" s="2"/>
      <c r="D894" s="3"/>
    </row>
    <row r="895" s="1" customFormat="true" ht="15" hidden="true" customHeight="false" outlineLevel="0" collapsed="false">
      <c r="C895" s="2"/>
      <c r="D895" s="3"/>
    </row>
    <row r="896" s="1" customFormat="true" ht="15" hidden="true" customHeight="false" outlineLevel="0" collapsed="false">
      <c r="C896" s="2"/>
      <c r="D896" s="3"/>
    </row>
    <row r="897" s="1" customFormat="true" ht="15" hidden="true" customHeight="false" outlineLevel="0" collapsed="false">
      <c r="C897" s="2"/>
      <c r="D897" s="3"/>
    </row>
    <row r="898" s="1" customFormat="true" ht="15" hidden="true" customHeight="false" outlineLevel="0" collapsed="false">
      <c r="C898" s="2"/>
      <c r="D898" s="3"/>
    </row>
    <row r="899" s="1" customFormat="true" ht="15" hidden="true" customHeight="false" outlineLevel="0" collapsed="false">
      <c r="C899" s="2"/>
      <c r="D899" s="3"/>
    </row>
    <row r="900" s="1" customFormat="true" ht="15" hidden="true" customHeight="false" outlineLevel="0" collapsed="false">
      <c r="C900" s="2"/>
      <c r="D900" s="3"/>
    </row>
    <row r="901" s="1" customFormat="true" ht="15" hidden="true" customHeight="false" outlineLevel="0" collapsed="false">
      <c r="C901" s="2"/>
      <c r="D901" s="3"/>
    </row>
    <row r="902" s="1" customFormat="true" ht="15" hidden="true" customHeight="false" outlineLevel="0" collapsed="false">
      <c r="C902" s="2"/>
      <c r="D902" s="3"/>
    </row>
    <row r="903" s="1" customFormat="true" ht="15" hidden="true" customHeight="false" outlineLevel="0" collapsed="false">
      <c r="C903" s="2"/>
      <c r="D903" s="3"/>
    </row>
    <row r="904" s="1" customFormat="true" ht="15" hidden="true" customHeight="false" outlineLevel="0" collapsed="false">
      <c r="C904" s="2"/>
      <c r="D904" s="3"/>
    </row>
    <row r="905" s="1" customFormat="true" ht="15" hidden="true" customHeight="false" outlineLevel="0" collapsed="false">
      <c r="C905" s="2"/>
      <c r="D905" s="3"/>
    </row>
    <row r="906" s="1" customFormat="true" ht="15" hidden="true" customHeight="false" outlineLevel="0" collapsed="false">
      <c r="C906" s="2"/>
      <c r="D906" s="3"/>
    </row>
    <row r="907" s="1" customFormat="true" ht="15" hidden="true" customHeight="false" outlineLevel="0" collapsed="false">
      <c r="C907" s="2"/>
      <c r="D907" s="3"/>
    </row>
    <row r="908" s="1" customFormat="true" ht="15" hidden="true" customHeight="false" outlineLevel="0" collapsed="false">
      <c r="C908" s="2"/>
      <c r="D908" s="3"/>
    </row>
    <row r="909" s="1" customFormat="true" ht="15" hidden="true" customHeight="false" outlineLevel="0" collapsed="false">
      <c r="C909" s="2"/>
      <c r="D909" s="3"/>
    </row>
    <row r="910" s="1" customFormat="true" ht="15" hidden="true" customHeight="false" outlineLevel="0" collapsed="false">
      <c r="C910" s="2"/>
      <c r="D910" s="3"/>
    </row>
    <row r="911" s="1" customFormat="true" ht="15" hidden="true" customHeight="false" outlineLevel="0" collapsed="false">
      <c r="C911" s="2"/>
      <c r="D911" s="3"/>
    </row>
    <row r="912" s="1" customFormat="true" ht="15" hidden="true" customHeight="false" outlineLevel="0" collapsed="false">
      <c r="C912" s="2"/>
      <c r="D912" s="3"/>
    </row>
    <row r="913" s="1" customFormat="true" ht="15" hidden="true" customHeight="false" outlineLevel="0" collapsed="false">
      <c r="C913" s="2"/>
      <c r="D913" s="3"/>
    </row>
    <row r="914" s="1" customFormat="true" ht="15" hidden="true" customHeight="false" outlineLevel="0" collapsed="false">
      <c r="C914" s="2"/>
      <c r="D914" s="3"/>
    </row>
    <row r="915" s="1" customFormat="true" ht="15" hidden="true" customHeight="false" outlineLevel="0" collapsed="false">
      <c r="C915" s="2"/>
      <c r="D915" s="3"/>
    </row>
    <row r="916" s="1" customFormat="true" ht="15" hidden="true" customHeight="false" outlineLevel="0" collapsed="false">
      <c r="C916" s="2"/>
      <c r="D916" s="3"/>
    </row>
    <row r="917" s="1" customFormat="true" ht="15" hidden="true" customHeight="false" outlineLevel="0" collapsed="false">
      <c r="C917" s="2"/>
      <c r="D917" s="3"/>
    </row>
    <row r="918" s="1" customFormat="true" ht="15" hidden="true" customHeight="false" outlineLevel="0" collapsed="false">
      <c r="C918" s="2"/>
      <c r="D918" s="3"/>
    </row>
    <row r="919" s="1" customFormat="true" ht="15" hidden="true" customHeight="false" outlineLevel="0" collapsed="false">
      <c r="C919" s="2"/>
      <c r="D919" s="3"/>
    </row>
    <row r="920" s="1" customFormat="true" ht="15" hidden="true" customHeight="false" outlineLevel="0" collapsed="false">
      <c r="C920" s="2"/>
      <c r="D920" s="3"/>
    </row>
    <row r="921" s="1" customFormat="true" ht="15" hidden="true" customHeight="false" outlineLevel="0" collapsed="false">
      <c r="C921" s="2"/>
      <c r="D921" s="3"/>
    </row>
    <row r="922" s="1" customFormat="true" ht="15" hidden="true" customHeight="false" outlineLevel="0" collapsed="false">
      <c r="C922" s="2"/>
      <c r="D922" s="3"/>
    </row>
    <row r="923" s="1" customFormat="true" ht="15" hidden="true" customHeight="false" outlineLevel="0" collapsed="false">
      <c r="C923" s="2"/>
      <c r="D923" s="3"/>
    </row>
    <row r="924" s="1" customFormat="true" ht="15" hidden="true" customHeight="false" outlineLevel="0" collapsed="false">
      <c r="C924" s="2"/>
      <c r="D924" s="3"/>
    </row>
    <row r="925" s="1" customFormat="true" ht="15" hidden="true" customHeight="false" outlineLevel="0" collapsed="false">
      <c r="C925" s="2"/>
      <c r="D925" s="3"/>
    </row>
    <row r="926" s="1" customFormat="true" ht="15" hidden="true" customHeight="false" outlineLevel="0" collapsed="false">
      <c r="C926" s="2"/>
      <c r="D926" s="3"/>
    </row>
    <row r="927" s="1" customFormat="true" ht="15" hidden="true" customHeight="false" outlineLevel="0" collapsed="false">
      <c r="C927" s="2"/>
      <c r="D927" s="3"/>
    </row>
    <row r="928" s="1" customFormat="true" ht="15" hidden="true" customHeight="false" outlineLevel="0" collapsed="false">
      <c r="C928" s="2"/>
      <c r="D928" s="3"/>
    </row>
    <row r="929" s="1" customFormat="true" ht="15" hidden="true" customHeight="false" outlineLevel="0" collapsed="false">
      <c r="C929" s="2"/>
      <c r="D929" s="3"/>
    </row>
    <row r="930" s="1" customFormat="true" ht="15" hidden="true" customHeight="false" outlineLevel="0" collapsed="false">
      <c r="C930" s="2"/>
      <c r="D930" s="3"/>
    </row>
    <row r="931" s="1" customFormat="true" ht="15" hidden="true" customHeight="false" outlineLevel="0" collapsed="false">
      <c r="C931" s="2"/>
      <c r="D931" s="3"/>
    </row>
    <row r="932" s="1" customFormat="true" ht="15" hidden="true" customHeight="false" outlineLevel="0" collapsed="false">
      <c r="C932" s="2"/>
      <c r="D932" s="3"/>
    </row>
    <row r="933" s="1" customFormat="true" ht="15" hidden="true" customHeight="false" outlineLevel="0" collapsed="false">
      <c r="C933" s="2"/>
      <c r="D933" s="3"/>
    </row>
    <row r="934" s="1" customFormat="true" ht="15" hidden="true" customHeight="false" outlineLevel="0" collapsed="false">
      <c r="C934" s="2"/>
      <c r="D934" s="3"/>
    </row>
    <row r="935" s="1" customFormat="true" ht="15" hidden="true" customHeight="false" outlineLevel="0" collapsed="false">
      <c r="C935" s="2"/>
      <c r="D935" s="3"/>
    </row>
    <row r="936" s="1" customFormat="true" ht="15" hidden="true" customHeight="false" outlineLevel="0" collapsed="false">
      <c r="C936" s="2"/>
      <c r="D936" s="3"/>
    </row>
    <row r="937" s="1" customFormat="true" ht="15" hidden="true" customHeight="false" outlineLevel="0" collapsed="false">
      <c r="C937" s="2"/>
      <c r="D937" s="3"/>
    </row>
    <row r="938" s="1" customFormat="true" ht="15" hidden="true" customHeight="false" outlineLevel="0" collapsed="false">
      <c r="C938" s="2"/>
      <c r="D938" s="3"/>
    </row>
    <row r="939" s="1" customFormat="true" ht="15" hidden="true" customHeight="false" outlineLevel="0" collapsed="false">
      <c r="C939" s="2"/>
      <c r="D939" s="3"/>
    </row>
    <row r="940" s="1" customFormat="true" ht="15" hidden="true" customHeight="false" outlineLevel="0" collapsed="false">
      <c r="C940" s="2"/>
      <c r="D940" s="3"/>
    </row>
    <row r="941" s="1" customFormat="true" ht="15" hidden="true" customHeight="false" outlineLevel="0" collapsed="false">
      <c r="C941" s="2"/>
      <c r="D941" s="3"/>
    </row>
    <row r="942" s="1" customFormat="true" ht="15" hidden="true" customHeight="false" outlineLevel="0" collapsed="false">
      <c r="C942" s="2"/>
      <c r="D942" s="3"/>
    </row>
    <row r="943" s="1" customFormat="true" ht="15" hidden="true" customHeight="false" outlineLevel="0" collapsed="false">
      <c r="C943" s="2"/>
      <c r="D943" s="3"/>
    </row>
    <row r="944" s="1" customFormat="true" ht="15" hidden="true" customHeight="false" outlineLevel="0" collapsed="false">
      <c r="C944" s="2"/>
      <c r="D944" s="3"/>
    </row>
    <row r="945" s="1" customFormat="true" ht="15" hidden="true" customHeight="false" outlineLevel="0" collapsed="false">
      <c r="C945" s="2"/>
      <c r="D945" s="3"/>
    </row>
    <row r="946" s="1" customFormat="true" ht="15" hidden="true" customHeight="false" outlineLevel="0" collapsed="false">
      <c r="C946" s="2"/>
      <c r="D946" s="3"/>
    </row>
    <row r="947" s="1" customFormat="true" ht="15" hidden="true" customHeight="false" outlineLevel="0" collapsed="false">
      <c r="C947" s="2"/>
      <c r="D947" s="3"/>
    </row>
    <row r="948" s="1" customFormat="true" ht="15" hidden="true" customHeight="false" outlineLevel="0" collapsed="false">
      <c r="C948" s="2"/>
      <c r="D948" s="3"/>
    </row>
    <row r="949" s="1" customFormat="true" ht="15" hidden="true" customHeight="false" outlineLevel="0" collapsed="false">
      <c r="C949" s="2"/>
      <c r="D949" s="3"/>
    </row>
    <row r="950" s="1" customFormat="true" ht="15" hidden="true" customHeight="false" outlineLevel="0" collapsed="false">
      <c r="C950" s="2"/>
      <c r="D950" s="3"/>
    </row>
    <row r="951" s="1" customFormat="true" ht="15" hidden="true" customHeight="false" outlineLevel="0" collapsed="false">
      <c r="C951" s="2"/>
      <c r="D951" s="3"/>
    </row>
    <row r="952" s="1" customFormat="true" ht="15" hidden="true" customHeight="false" outlineLevel="0" collapsed="false">
      <c r="C952" s="2"/>
      <c r="D952" s="3"/>
    </row>
    <row r="953" s="1" customFormat="true" ht="15" hidden="true" customHeight="false" outlineLevel="0" collapsed="false">
      <c r="C953" s="2"/>
      <c r="D953" s="3"/>
    </row>
    <row r="954" s="1" customFormat="true" ht="15" hidden="true" customHeight="false" outlineLevel="0" collapsed="false">
      <c r="C954" s="2"/>
      <c r="D954" s="3"/>
    </row>
    <row r="955" s="1" customFormat="true" ht="15" hidden="true" customHeight="false" outlineLevel="0" collapsed="false">
      <c r="C955" s="2"/>
      <c r="D955" s="3"/>
    </row>
    <row r="956" s="1" customFormat="true" ht="15" hidden="true" customHeight="false" outlineLevel="0" collapsed="false">
      <c r="C956" s="2"/>
      <c r="D956" s="3"/>
    </row>
    <row r="957" s="1" customFormat="true" ht="15" hidden="true" customHeight="false" outlineLevel="0" collapsed="false">
      <c r="C957" s="2"/>
      <c r="D957" s="3"/>
    </row>
    <row r="958" s="1" customFormat="true" ht="15" hidden="true" customHeight="false" outlineLevel="0" collapsed="false">
      <c r="C958" s="2"/>
      <c r="D958" s="3"/>
    </row>
    <row r="959" s="1" customFormat="true" ht="15" hidden="true" customHeight="false" outlineLevel="0" collapsed="false">
      <c r="C959" s="2"/>
      <c r="D959" s="3"/>
    </row>
    <row r="960" s="1" customFormat="true" ht="15" hidden="true" customHeight="false" outlineLevel="0" collapsed="false">
      <c r="C960" s="2"/>
      <c r="D960" s="3"/>
    </row>
    <row r="961" s="1" customFormat="true" ht="15" hidden="true" customHeight="false" outlineLevel="0" collapsed="false">
      <c r="C961" s="2"/>
      <c r="D961" s="3"/>
    </row>
    <row r="962" s="1" customFormat="true" ht="15" hidden="true" customHeight="false" outlineLevel="0" collapsed="false">
      <c r="C962" s="2"/>
      <c r="D962" s="3"/>
    </row>
    <row r="963" s="1" customFormat="true" ht="15" hidden="true" customHeight="false" outlineLevel="0" collapsed="false">
      <c r="C963" s="2"/>
      <c r="D963" s="3"/>
    </row>
    <row r="964" s="1" customFormat="true" ht="15" hidden="true" customHeight="false" outlineLevel="0" collapsed="false">
      <c r="C964" s="2"/>
      <c r="D964" s="3"/>
    </row>
    <row r="965" s="1" customFormat="true" ht="15" hidden="true" customHeight="false" outlineLevel="0" collapsed="false">
      <c r="C965" s="2"/>
      <c r="D965" s="3"/>
    </row>
    <row r="966" s="1" customFormat="true" ht="15" hidden="true" customHeight="false" outlineLevel="0" collapsed="false">
      <c r="C966" s="2"/>
      <c r="D966" s="3"/>
    </row>
    <row r="967" s="1" customFormat="true" ht="15" hidden="true" customHeight="false" outlineLevel="0" collapsed="false">
      <c r="C967" s="2"/>
      <c r="D967" s="3"/>
    </row>
    <row r="968" s="1" customFormat="true" ht="15" hidden="true" customHeight="false" outlineLevel="0" collapsed="false">
      <c r="C968" s="2"/>
      <c r="D968" s="3"/>
    </row>
    <row r="969" s="1" customFormat="true" ht="15" hidden="true" customHeight="false" outlineLevel="0" collapsed="false">
      <c r="C969" s="2"/>
      <c r="D969" s="3"/>
    </row>
    <row r="970" s="1" customFormat="true" ht="15" hidden="true" customHeight="false" outlineLevel="0" collapsed="false">
      <c r="C970" s="2"/>
      <c r="D970" s="3"/>
    </row>
    <row r="971" s="1" customFormat="true" ht="15" hidden="true" customHeight="false" outlineLevel="0" collapsed="false">
      <c r="C971" s="2"/>
      <c r="D971" s="3"/>
    </row>
    <row r="972" s="1" customFormat="true" ht="15" hidden="true" customHeight="false" outlineLevel="0" collapsed="false">
      <c r="C972" s="2"/>
      <c r="D972" s="3"/>
    </row>
    <row r="973" s="1" customFormat="true" ht="15" hidden="true" customHeight="false" outlineLevel="0" collapsed="false">
      <c r="C973" s="2"/>
      <c r="D973" s="3"/>
    </row>
    <row r="974" s="1" customFormat="true" ht="15" hidden="true" customHeight="false" outlineLevel="0" collapsed="false">
      <c r="C974" s="2"/>
      <c r="D974" s="3"/>
    </row>
    <row r="975" s="1" customFormat="true" ht="15" hidden="true" customHeight="false" outlineLevel="0" collapsed="false">
      <c r="C975" s="2"/>
      <c r="D975" s="3"/>
    </row>
    <row r="976" s="1" customFormat="true" ht="15" hidden="true" customHeight="false" outlineLevel="0" collapsed="false">
      <c r="C976" s="2"/>
      <c r="D976" s="3"/>
    </row>
    <row r="977" s="1" customFormat="true" ht="15" hidden="true" customHeight="false" outlineLevel="0" collapsed="false">
      <c r="C977" s="2"/>
      <c r="D977" s="3"/>
    </row>
    <row r="978" s="1" customFormat="true" ht="15" hidden="true" customHeight="false" outlineLevel="0" collapsed="false">
      <c r="C978" s="2"/>
      <c r="D978" s="3"/>
    </row>
    <row r="979" s="1" customFormat="true" ht="15" hidden="true" customHeight="false" outlineLevel="0" collapsed="false">
      <c r="C979" s="2"/>
      <c r="D979" s="3"/>
    </row>
    <row r="980" s="1" customFormat="true" ht="15" hidden="true" customHeight="false" outlineLevel="0" collapsed="false">
      <c r="C980" s="2"/>
      <c r="D980" s="3"/>
    </row>
    <row r="981" s="1" customFormat="true" ht="15" hidden="true" customHeight="false" outlineLevel="0" collapsed="false">
      <c r="C981" s="2"/>
      <c r="D981" s="3"/>
    </row>
    <row r="982" s="1" customFormat="true" ht="15" hidden="true" customHeight="false" outlineLevel="0" collapsed="false">
      <c r="C982" s="2"/>
      <c r="D982" s="3"/>
    </row>
    <row r="983" s="1" customFormat="true" ht="15" hidden="true" customHeight="false" outlineLevel="0" collapsed="false">
      <c r="C983" s="2"/>
      <c r="D983" s="3"/>
    </row>
    <row r="984" s="1" customFormat="true" ht="15" hidden="true" customHeight="false" outlineLevel="0" collapsed="false">
      <c r="C984" s="2"/>
      <c r="D984" s="3"/>
    </row>
    <row r="985" s="1" customFormat="true" ht="15" hidden="true" customHeight="false" outlineLevel="0" collapsed="false">
      <c r="C985" s="2"/>
      <c r="D985" s="3"/>
    </row>
    <row r="986" s="1" customFormat="true" ht="15" hidden="true" customHeight="false" outlineLevel="0" collapsed="false">
      <c r="C986" s="2"/>
      <c r="D986" s="3"/>
    </row>
    <row r="987" s="1" customFormat="true" ht="15" hidden="true" customHeight="false" outlineLevel="0" collapsed="false">
      <c r="C987" s="2"/>
      <c r="D987" s="3"/>
    </row>
    <row r="988" s="1" customFormat="true" ht="15" hidden="true" customHeight="false" outlineLevel="0" collapsed="false">
      <c r="C988" s="2"/>
      <c r="D988" s="3"/>
    </row>
    <row r="989" s="1" customFormat="true" ht="15" hidden="true" customHeight="false" outlineLevel="0" collapsed="false">
      <c r="C989" s="2"/>
      <c r="D989" s="3"/>
    </row>
    <row r="990" s="1" customFormat="true" ht="15" hidden="true" customHeight="false" outlineLevel="0" collapsed="false">
      <c r="C990" s="2"/>
      <c r="D990" s="3"/>
    </row>
    <row r="991" s="1" customFormat="true" ht="15" hidden="true" customHeight="false" outlineLevel="0" collapsed="false">
      <c r="C991" s="2"/>
      <c r="D991" s="3"/>
    </row>
    <row r="992" s="1" customFormat="true" ht="15" hidden="true" customHeight="false" outlineLevel="0" collapsed="false">
      <c r="C992" s="2"/>
      <c r="D992" s="3"/>
    </row>
    <row r="993" s="1" customFormat="true" ht="15" hidden="true" customHeight="false" outlineLevel="0" collapsed="false">
      <c r="C993" s="2"/>
      <c r="D993" s="3"/>
    </row>
    <row r="994" s="1" customFormat="true" ht="15" hidden="true" customHeight="false" outlineLevel="0" collapsed="false">
      <c r="C994" s="2"/>
      <c r="D994" s="3"/>
    </row>
    <row r="995" s="1" customFormat="true" ht="15" hidden="true" customHeight="false" outlineLevel="0" collapsed="false">
      <c r="C995" s="2"/>
      <c r="D995" s="3"/>
    </row>
    <row r="996" s="1" customFormat="true" ht="15" hidden="true" customHeight="false" outlineLevel="0" collapsed="false">
      <c r="C996" s="2"/>
      <c r="D996" s="3"/>
    </row>
    <row r="997" s="1" customFormat="true" ht="15" hidden="true" customHeight="false" outlineLevel="0" collapsed="false">
      <c r="C997" s="2"/>
      <c r="D997" s="3"/>
    </row>
    <row r="998" s="1" customFormat="true" ht="15" hidden="true" customHeight="false" outlineLevel="0" collapsed="false">
      <c r="C998" s="2"/>
      <c r="D998" s="3"/>
    </row>
    <row r="999" s="1" customFormat="true" ht="15" hidden="true" customHeight="false" outlineLevel="0" collapsed="false">
      <c r="C999" s="2"/>
      <c r="D999" s="3"/>
    </row>
    <row r="1000" s="1" customFormat="true" ht="15" hidden="true" customHeight="false" outlineLevel="0" collapsed="false">
      <c r="C1000" s="2"/>
      <c r="D1000" s="3"/>
    </row>
    <row r="1001" s="1" customFormat="true" ht="15" hidden="true" customHeight="false" outlineLevel="0" collapsed="false">
      <c r="C1001" s="2"/>
      <c r="D1001" s="3"/>
    </row>
    <row r="1048576" customFormat="false" ht="15" hidden="true" customHeight="true" outlineLevel="0" collapsed="false"/>
  </sheetData>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DK33"/>
  <sheetViews>
    <sheetView showFormulas="false" showGridLines="true" showRowColHeaders="true" showZeros="true" rightToLeft="false" tabSelected="false" showOutlineSymbols="true" defaultGridColor="true" view="normal" topLeftCell="A1" colorId="64" zoomScale="100" zoomScaleNormal="100" zoomScalePageLayoutView="60" workbookViewId="0">
      <selection pane="topLeft" activeCell="A1" activeCellId="0" sqref="A1"/>
    </sheetView>
  </sheetViews>
  <sheetFormatPr defaultColWidth="9.15625" defaultRowHeight="15" zeroHeight="false" outlineLevelRow="0" outlineLevelCol="0"/>
  <cols>
    <col collapsed="false" customWidth="true" hidden="false" outlineLevel="0" max="2" min="1" style="53" width="2.71"/>
    <col collapsed="false" customWidth="true" hidden="false" outlineLevel="0" max="3" min="3" style="54" width="2.71"/>
    <col collapsed="false" customWidth="true" hidden="false" outlineLevel="0" max="4" min="4" style="55" width="2.71"/>
    <col collapsed="false" customWidth="true" hidden="false" outlineLevel="0" max="5" min="5" style="55" width="90.7"/>
    <col collapsed="false" customWidth="true" hidden="false" outlineLevel="0" max="8" min="6" style="55" width="15.71"/>
    <col collapsed="false" customWidth="true" hidden="false" outlineLevel="0" max="9" min="9" style="55" width="3.71"/>
    <col collapsed="false" customWidth="true" hidden="false" outlineLevel="0" max="115" min="10" style="55" width="14.7"/>
    <col collapsed="false" customWidth="false" hidden="true" outlineLevel="0" max="1024" min="116" style="55" width="9.14"/>
  </cols>
  <sheetData>
    <row r="1" customFormat="false" ht="26.25" hidden="false" customHeight="false" outlineLevel="0" collapsed="false">
      <c r="A1" s="57" t="s">
        <v>322</v>
      </c>
      <c r="B1" s="58"/>
      <c r="C1" s="59"/>
      <c r="D1" s="60"/>
      <c r="E1" s="60"/>
      <c r="F1" s="61" t="str">
        <f aca="false">InpC!$F$9</f>
        <v>Base Case</v>
      </c>
      <c r="G1" s="60"/>
      <c r="H1" s="60"/>
      <c r="I1" s="60"/>
    </row>
    <row r="2" customFormat="false" ht="15" hidden="false" customHeight="true" outlineLevel="0" collapsed="false">
      <c r="A2" s="58"/>
      <c r="B2" s="58"/>
      <c r="C2" s="59"/>
      <c r="D2" s="60"/>
      <c r="E2" s="53" t="s">
        <v>200</v>
      </c>
      <c r="F2" s="63" t="n">
        <f aca="false">Check_Alert!F$2</f>
        <v>0</v>
      </c>
      <c r="G2" s="64" t="str">
        <f aca="false">Check_Alert!G$2</f>
        <v>Error Checks</v>
      </c>
      <c r="H2" s="60"/>
      <c r="I2" s="60"/>
      <c r="J2" s="149" t="n">
        <f aca="false">Time!J$2</f>
        <v>42369</v>
      </c>
      <c r="K2" s="149" t="n">
        <f aca="false">Time!K$2</f>
        <v>42735</v>
      </c>
      <c r="L2" s="149" t="n">
        <f aca="false">Time!L$2</f>
        <v>43100</v>
      </c>
      <c r="M2" s="149" t="n">
        <f aca="false">Time!M$2</f>
        <v>43465</v>
      </c>
      <c r="N2" s="149" t="n">
        <f aca="false">Time!N$2</f>
        <v>43830</v>
      </c>
      <c r="O2" s="149" t="n">
        <f aca="false">Time!O$2</f>
        <v>44196</v>
      </c>
      <c r="P2" s="149" t="n">
        <f aca="false">Time!P$2</f>
        <v>44561</v>
      </c>
      <c r="Q2" s="149" t="n">
        <f aca="false">Time!Q$2</f>
        <v>44926</v>
      </c>
      <c r="R2" s="149" t="n">
        <f aca="false">Time!R$2</f>
        <v>45291</v>
      </c>
      <c r="S2" s="149" t="n">
        <f aca="false">Time!S$2</f>
        <v>45657</v>
      </c>
      <c r="T2" s="149" t="n">
        <f aca="false">Time!T$2</f>
        <v>46022</v>
      </c>
      <c r="U2" s="149" t="n">
        <f aca="false">Time!U$2</f>
        <v>46387</v>
      </c>
      <c r="V2" s="149" t="n">
        <f aca="false">Time!V$2</f>
        <v>46752</v>
      </c>
      <c r="W2" s="149" t="n">
        <f aca="false">Time!W$2</f>
        <v>47118</v>
      </c>
      <c r="X2" s="149" t="n">
        <f aca="false">Time!X$2</f>
        <v>47483</v>
      </c>
      <c r="Y2" s="149" t="n">
        <f aca="false">Time!Y$2</f>
        <v>47848</v>
      </c>
      <c r="Z2" s="149" t="n">
        <f aca="false">Time!Z$2</f>
        <v>48213</v>
      </c>
      <c r="AA2" s="149" t="n">
        <f aca="false">Time!AA$2</f>
        <v>48579</v>
      </c>
      <c r="AB2" s="149" t="n">
        <f aca="false">Time!AB$2</f>
        <v>48944</v>
      </c>
      <c r="AC2" s="149" t="n">
        <f aca="false">Time!AC$2</f>
        <v>49309</v>
      </c>
      <c r="AD2" s="149" t="n">
        <f aca="false">Time!AD$2</f>
        <v>49674</v>
      </c>
      <c r="AE2" s="149" t="n">
        <f aca="false">Time!AE$2</f>
        <v>50040</v>
      </c>
      <c r="AF2" s="149" t="n">
        <f aca="false">Time!AF$2</f>
        <v>50405</v>
      </c>
      <c r="AG2" s="149" t="n">
        <f aca="false">Time!AG$2</f>
        <v>50770</v>
      </c>
      <c r="AH2" s="149" t="n">
        <f aca="false">Time!AH$2</f>
        <v>51135</v>
      </c>
      <c r="AI2" s="149" t="n">
        <f aca="false">Time!AI$2</f>
        <v>51501</v>
      </c>
      <c r="AJ2" s="149" t="n">
        <f aca="false">Time!AJ$2</f>
        <v>51866</v>
      </c>
      <c r="AK2" s="149" t="n">
        <f aca="false">Time!AK$2</f>
        <v>52231</v>
      </c>
      <c r="AL2" s="149" t="n">
        <f aca="false">Time!AL$2</f>
        <v>52596</v>
      </c>
      <c r="AM2" s="149" t="n">
        <f aca="false">Time!AM$2</f>
        <v>52962</v>
      </c>
      <c r="AN2" s="149" t="n">
        <f aca="false">Time!AN$2</f>
        <v>53327</v>
      </c>
      <c r="AO2" s="149" t="n">
        <f aca="false">Time!AO$2</f>
        <v>53692</v>
      </c>
      <c r="AP2" s="149" t="n">
        <f aca="false">Time!AP$2</f>
        <v>54057</v>
      </c>
      <c r="AQ2" s="149" t="n">
        <f aca="false">Time!AQ$2</f>
        <v>54423</v>
      </c>
      <c r="AR2" s="149" t="n">
        <f aca="false">Time!AR$2</f>
        <v>54788</v>
      </c>
      <c r="AS2" s="149" t="n">
        <f aca="false">Time!AS$2</f>
        <v>55153</v>
      </c>
      <c r="AT2" s="149" t="n">
        <f aca="false">Time!AT$2</f>
        <v>55518</v>
      </c>
      <c r="AU2" s="149" t="n">
        <f aca="false">Time!AU$2</f>
        <v>55884</v>
      </c>
      <c r="AV2" s="149" t="n">
        <f aca="false">Time!AV$2</f>
        <v>56249</v>
      </c>
      <c r="AW2" s="149" t="n">
        <f aca="false">Time!AW$2</f>
        <v>56614</v>
      </c>
      <c r="AX2" s="149" t="n">
        <f aca="false">Time!AX$2</f>
        <v>56979</v>
      </c>
      <c r="AY2" s="149" t="n">
        <f aca="false">Time!AY$2</f>
        <v>57345</v>
      </c>
      <c r="AZ2" s="149" t="n">
        <f aca="false">Time!AZ$2</f>
        <v>57710</v>
      </c>
      <c r="BA2" s="149" t="n">
        <f aca="false">Time!BA$2</f>
        <v>58075</v>
      </c>
      <c r="BB2" s="149" t="n">
        <f aca="false">Time!BB$2</f>
        <v>58440</v>
      </c>
      <c r="BC2" s="149" t="n">
        <f aca="false">Time!BC$2</f>
        <v>58806</v>
      </c>
      <c r="BD2" s="149" t="n">
        <f aca="false">Time!BD$2</f>
        <v>59171</v>
      </c>
      <c r="BE2" s="149" t="n">
        <f aca="false">Time!BE$2</f>
        <v>59536</v>
      </c>
      <c r="BF2" s="149" t="n">
        <f aca="false">Time!BF$2</f>
        <v>59901</v>
      </c>
      <c r="BG2" s="149" t="n">
        <f aca="false">Time!BG$2</f>
        <v>60267</v>
      </c>
      <c r="BH2" s="149" t="n">
        <f aca="false">Time!BH$2</f>
        <v>60632</v>
      </c>
      <c r="BI2" s="149" t="n">
        <f aca="false">Time!BI$2</f>
        <v>60997</v>
      </c>
      <c r="BJ2" s="149" t="n">
        <f aca="false">Time!BJ$2</f>
        <v>61362</v>
      </c>
      <c r="BK2" s="149" t="n">
        <f aca="false">Time!BK$2</f>
        <v>61728</v>
      </c>
      <c r="BL2" s="149" t="n">
        <f aca="false">Time!BL$2</f>
        <v>62093</v>
      </c>
      <c r="BM2" s="149" t="n">
        <f aca="false">Time!BM$2</f>
        <v>62458</v>
      </c>
      <c r="BN2" s="149" t="n">
        <f aca="false">Time!BN$2</f>
        <v>62823</v>
      </c>
      <c r="BO2" s="149" t="n">
        <f aca="false">Time!BO$2</f>
        <v>63189</v>
      </c>
      <c r="BP2" s="149" t="n">
        <f aca="false">Time!BP$2</f>
        <v>63554</v>
      </c>
      <c r="BQ2" s="149" t="n">
        <f aca="false">Time!BQ$2</f>
        <v>63919</v>
      </c>
      <c r="BR2" s="149" t="n">
        <f aca="false">Time!BR$2</f>
        <v>64284</v>
      </c>
      <c r="BS2" s="149" t="n">
        <f aca="false">Time!BS$2</f>
        <v>64650</v>
      </c>
      <c r="BT2" s="149" t="n">
        <f aca="false">Time!BT$2</f>
        <v>65015</v>
      </c>
      <c r="BU2" s="149" t="n">
        <f aca="false">Time!BU$2</f>
        <v>65380</v>
      </c>
      <c r="BV2" s="149" t="n">
        <f aca="false">Time!BV$2</f>
        <v>65745</v>
      </c>
      <c r="BW2" s="149" t="n">
        <f aca="false">Time!BW$2</f>
        <v>66111</v>
      </c>
      <c r="BX2" s="149" t="n">
        <f aca="false">Time!BX$2</f>
        <v>66476</v>
      </c>
      <c r="BY2" s="149" t="n">
        <f aca="false">Time!BY$2</f>
        <v>66841</v>
      </c>
      <c r="BZ2" s="149" t="n">
        <f aca="false">Time!BZ$2</f>
        <v>67206</v>
      </c>
      <c r="CA2" s="149" t="n">
        <f aca="false">Time!CA$2</f>
        <v>67572</v>
      </c>
      <c r="CB2" s="149" t="n">
        <f aca="false">Time!CB$2</f>
        <v>67937</v>
      </c>
      <c r="CC2" s="149" t="n">
        <f aca="false">Time!CC$2</f>
        <v>68302</v>
      </c>
      <c r="CD2" s="149" t="n">
        <f aca="false">Time!CD$2</f>
        <v>68667</v>
      </c>
      <c r="CE2" s="149" t="n">
        <f aca="false">Time!CE$2</f>
        <v>69033</v>
      </c>
      <c r="CF2" s="149" t="n">
        <f aca="false">Time!CF$2</f>
        <v>69398</v>
      </c>
      <c r="CG2" s="149" t="n">
        <f aca="false">Time!CG$2</f>
        <v>69763</v>
      </c>
      <c r="CH2" s="149" t="n">
        <f aca="false">Time!CH$2</f>
        <v>70128</v>
      </c>
      <c r="CI2" s="149" t="n">
        <f aca="false">Time!CI$2</f>
        <v>70494</v>
      </c>
      <c r="CJ2" s="149" t="n">
        <f aca="false">Time!CJ$2</f>
        <v>70859</v>
      </c>
      <c r="CK2" s="149" t="n">
        <f aca="false">Time!CK$2</f>
        <v>71224</v>
      </c>
      <c r="CL2" s="149" t="n">
        <f aca="false">Time!CL$2</f>
        <v>71589</v>
      </c>
      <c r="CM2" s="149" t="n">
        <f aca="false">Time!CM$2</f>
        <v>71955</v>
      </c>
      <c r="CN2" s="149" t="n">
        <f aca="false">Time!CN$2</f>
        <v>72320</v>
      </c>
      <c r="CO2" s="149" t="n">
        <f aca="false">Time!CO$2</f>
        <v>72685</v>
      </c>
      <c r="CP2" s="149" t="n">
        <f aca="false">Time!CP$2</f>
        <v>73050</v>
      </c>
      <c r="CQ2" s="149" t="n">
        <f aca="false">Time!CQ$2</f>
        <v>73415</v>
      </c>
      <c r="CR2" s="149" t="n">
        <f aca="false">Time!CR$2</f>
        <v>73780</v>
      </c>
      <c r="CS2" s="149" t="n">
        <f aca="false">Time!CS$2</f>
        <v>74145</v>
      </c>
      <c r="CT2" s="149" t="n">
        <f aca="false">Time!CT$2</f>
        <v>74510</v>
      </c>
      <c r="CU2" s="149" t="n">
        <f aca="false">Time!CU$2</f>
        <v>74876</v>
      </c>
      <c r="CV2" s="149" t="n">
        <f aca="false">Time!CV$2</f>
        <v>75241</v>
      </c>
      <c r="CW2" s="149" t="n">
        <f aca="false">Time!CW$2</f>
        <v>75606</v>
      </c>
      <c r="CX2" s="149" t="n">
        <f aca="false">Time!CX$2</f>
        <v>75971</v>
      </c>
      <c r="CY2" s="149" t="n">
        <f aca="false">Time!CY$2</f>
        <v>76337</v>
      </c>
      <c r="CZ2" s="149" t="n">
        <f aca="false">Time!CZ$2</f>
        <v>76702</v>
      </c>
      <c r="DA2" s="149" t="n">
        <f aca="false">Time!DA$2</f>
        <v>77067</v>
      </c>
      <c r="DB2" s="149" t="n">
        <f aca="false">Time!DB$2</f>
        <v>77432</v>
      </c>
      <c r="DC2" s="149" t="n">
        <f aca="false">Time!DC$2</f>
        <v>77798</v>
      </c>
      <c r="DD2" s="149" t="n">
        <f aca="false">Time!DD$2</f>
        <v>78163</v>
      </c>
      <c r="DE2" s="149" t="n">
        <f aca="false">Time!DE$2</f>
        <v>78528</v>
      </c>
      <c r="DF2" s="149" t="n">
        <f aca="false">Time!DF$2</f>
        <v>78893</v>
      </c>
      <c r="DG2" s="149" t="n">
        <f aca="false">Time!DG$2</f>
        <v>79259</v>
      </c>
      <c r="DH2" s="149" t="n">
        <f aca="false">Time!DH$2</f>
        <v>79624</v>
      </c>
      <c r="DI2" s="149" t="n">
        <f aca="false">Time!DI$2</f>
        <v>79989</v>
      </c>
      <c r="DJ2" s="149" t="n">
        <f aca="false">Time!DJ$2</f>
        <v>80354</v>
      </c>
      <c r="DK2" s="149" t="n">
        <f aca="false">Time!DK$2</f>
        <v>80720</v>
      </c>
    </row>
    <row r="3" customFormat="false" ht="15" hidden="false" customHeight="true" outlineLevel="0" collapsed="false">
      <c r="A3" s="58"/>
      <c r="B3" s="58"/>
      <c r="C3" s="59"/>
      <c r="D3" s="60"/>
      <c r="E3" s="55" t="s">
        <v>201</v>
      </c>
      <c r="F3" s="63" t="n">
        <f aca="false">Check_Alert!F$3</f>
        <v>0</v>
      </c>
      <c r="G3" s="64" t="str">
        <f aca="false">Check_Alert!G$3</f>
        <v>Alerts</v>
      </c>
      <c r="H3" s="60"/>
      <c r="I3" s="60"/>
      <c r="J3" s="55" t="str">
        <f aca="false">Time!J$3</f>
        <v>Pre-forecast</v>
      </c>
      <c r="K3" s="55" t="str">
        <f aca="false">Time!K$3</f>
        <v>Pre-forecast</v>
      </c>
      <c r="L3" s="55" t="str">
        <f aca="false">Time!L$3</f>
        <v>Pre-forecast</v>
      </c>
      <c r="M3" s="55" t="str">
        <f aca="false">Time!M$3</f>
        <v>Pre-forecast</v>
      </c>
      <c r="N3" s="55" t="str">
        <f aca="false">Time!N$3</f>
        <v>Pre-forecast</v>
      </c>
      <c r="O3" s="55" t="str">
        <f aca="false">Time!O$3</f>
        <v>Pre-forecast</v>
      </c>
      <c r="P3" s="55" t="str">
        <f aca="false">Time!P$3</f>
        <v>Pre-forecast</v>
      </c>
      <c r="Q3" s="55" t="str">
        <f aca="false">Time!Q$3</f>
        <v>Pre-forecast</v>
      </c>
      <c r="R3" s="55" t="str">
        <f aca="false">Time!R$3</f>
        <v>Forecast</v>
      </c>
      <c r="S3" s="55" t="str">
        <f aca="false">Time!S$3</f>
        <v>Forecast</v>
      </c>
      <c r="T3" s="55" t="str">
        <f aca="false">Time!T$3</f>
        <v>Forecast</v>
      </c>
      <c r="U3" s="55" t="str">
        <f aca="false">Time!U$3</f>
        <v>Forecast</v>
      </c>
      <c r="V3" s="55" t="str">
        <f aca="false">Time!V$3</f>
        <v>Forecast</v>
      </c>
      <c r="W3" s="55" t="str">
        <f aca="false">Time!W$3</f>
        <v>Forecast</v>
      </c>
      <c r="X3" s="55" t="str">
        <f aca="false">Time!X$3</f>
        <v>Forecast</v>
      </c>
      <c r="Y3" s="55" t="str">
        <f aca="false">Time!Y$3</f>
        <v>Forecast</v>
      </c>
      <c r="Z3" s="55" t="str">
        <f aca="false">Time!Z$3</f>
        <v>Forecast</v>
      </c>
      <c r="AA3" s="55" t="str">
        <f aca="false">Time!AA$3</f>
        <v>Forecast</v>
      </c>
      <c r="AB3" s="55" t="str">
        <f aca="false">Time!AB$3</f>
        <v>Forecast</v>
      </c>
      <c r="AC3" s="55" t="str">
        <f aca="false">Time!AC$3</f>
        <v>Forecast</v>
      </c>
      <c r="AD3" s="55" t="str">
        <f aca="false">Time!AD$3</f>
        <v>Forecast</v>
      </c>
      <c r="AE3" s="55" t="str">
        <f aca="false">Time!AE$3</f>
        <v>Forecast</v>
      </c>
      <c r="AF3" s="55" t="str">
        <f aca="false">Time!AF$3</f>
        <v>Forecast</v>
      </c>
      <c r="AG3" s="55" t="str">
        <f aca="false">Time!AG$3</f>
        <v>Forecast</v>
      </c>
      <c r="AH3" s="55" t="str">
        <f aca="false">Time!AH$3</f>
        <v>Forecast</v>
      </c>
      <c r="AI3" s="55" t="str">
        <f aca="false">Time!AI$3</f>
        <v>Forecast</v>
      </c>
      <c r="AJ3" s="55" t="str">
        <f aca="false">Time!AJ$3</f>
        <v>Forecast</v>
      </c>
      <c r="AK3" s="55" t="str">
        <f aca="false">Time!AK$3</f>
        <v>Forecast</v>
      </c>
      <c r="AL3" s="55" t="str">
        <f aca="false">Time!AL$3</f>
        <v>Forecast</v>
      </c>
      <c r="AM3" s="55" t="str">
        <f aca="false">Time!AM$3</f>
        <v>Forecast</v>
      </c>
      <c r="AN3" s="55" t="str">
        <f aca="false">Time!AN$3</f>
        <v>Post-forecast</v>
      </c>
      <c r="AO3" s="55" t="str">
        <f aca="false">Time!AO$3</f>
        <v>Post-forecast</v>
      </c>
      <c r="AP3" s="55" t="str">
        <f aca="false">Time!AP$3</f>
        <v>Post-forecast</v>
      </c>
      <c r="AQ3" s="55" t="str">
        <f aca="false">Time!AQ$3</f>
        <v>Post-forecast</v>
      </c>
      <c r="AR3" s="55" t="str">
        <f aca="false">Time!AR$3</f>
        <v>Post-forecast</v>
      </c>
      <c r="AS3" s="55" t="str">
        <f aca="false">Time!AS$3</f>
        <v>Post-forecast</v>
      </c>
      <c r="AT3" s="55" t="str">
        <f aca="false">Time!AT$3</f>
        <v>Post-forecast</v>
      </c>
      <c r="AU3" s="55" t="str">
        <f aca="false">Time!AU$3</f>
        <v>Post-forecast</v>
      </c>
      <c r="AV3" s="55" t="str">
        <f aca="false">Time!AV$3</f>
        <v>Post-forecast</v>
      </c>
      <c r="AW3" s="55" t="str">
        <f aca="false">Time!AW$3</f>
        <v>Post-forecast</v>
      </c>
      <c r="AX3" s="55" t="str">
        <f aca="false">Time!AX$3</f>
        <v>Post-forecast</v>
      </c>
      <c r="AY3" s="55" t="str">
        <f aca="false">Time!AY$3</f>
        <v>Post-forecast</v>
      </c>
      <c r="AZ3" s="55" t="str">
        <f aca="false">Time!AZ$3</f>
        <v>Post-forecast</v>
      </c>
      <c r="BA3" s="55" t="str">
        <f aca="false">Time!BA$3</f>
        <v>Post-forecast</v>
      </c>
      <c r="BB3" s="55" t="str">
        <f aca="false">Time!BB$3</f>
        <v>Post-forecast</v>
      </c>
      <c r="BC3" s="55" t="str">
        <f aca="false">Time!BC$3</f>
        <v>Post-forecast</v>
      </c>
      <c r="BD3" s="55" t="str">
        <f aca="false">Time!BD$3</f>
        <v>Post-forecast</v>
      </c>
      <c r="BE3" s="55" t="str">
        <f aca="false">Time!BE$3</f>
        <v>Post-forecast</v>
      </c>
      <c r="BF3" s="55" t="str">
        <f aca="false">Time!BF$3</f>
        <v>Post-forecast</v>
      </c>
      <c r="BG3" s="55" t="str">
        <f aca="false">Time!BG$3</f>
        <v>Post-forecast</v>
      </c>
      <c r="BH3" s="55" t="str">
        <f aca="false">Time!BH$3</f>
        <v>Post-forecast</v>
      </c>
      <c r="BI3" s="55" t="str">
        <f aca="false">Time!BI$3</f>
        <v>Post-forecast</v>
      </c>
      <c r="BJ3" s="55" t="str">
        <f aca="false">Time!BJ$3</f>
        <v>Post-forecast</v>
      </c>
      <c r="BK3" s="55" t="str">
        <f aca="false">Time!BK$3</f>
        <v>Post-forecast</v>
      </c>
      <c r="BL3" s="55" t="str">
        <f aca="false">Time!BL$3</f>
        <v>Post-forecast</v>
      </c>
      <c r="BM3" s="55" t="str">
        <f aca="false">Time!BM$3</f>
        <v>Post-forecast</v>
      </c>
      <c r="BN3" s="55" t="str">
        <f aca="false">Time!BN$3</f>
        <v>Post-forecast</v>
      </c>
      <c r="BO3" s="55" t="str">
        <f aca="false">Time!BO$3</f>
        <v>Post-forecast</v>
      </c>
      <c r="BP3" s="55" t="str">
        <f aca="false">Time!BP$3</f>
        <v>Post-forecast</v>
      </c>
      <c r="BQ3" s="55" t="str">
        <f aca="false">Time!BQ$3</f>
        <v>Post-forecast</v>
      </c>
      <c r="BR3" s="55" t="str">
        <f aca="false">Time!BR$3</f>
        <v>Post-forecast</v>
      </c>
      <c r="BS3" s="55" t="str">
        <f aca="false">Time!BS$3</f>
        <v>Post-forecast</v>
      </c>
      <c r="BT3" s="55" t="str">
        <f aca="false">Time!BT$3</f>
        <v>Post-forecast</v>
      </c>
      <c r="BU3" s="55" t="str">
        <f aca="false">Time!BU$3</f>
        <v>Post-forecast</v>
      </c>
      <c r="BV3" s="55" t="str">
        <f aca="false">Time!BV$3</f>
        <v>Post-forecast</v>
      </c>
      <c r="BW3" s="55" t="str">
        <f aca="false">Time!BW$3</f>
        <v>Post-forecast</v>
      </c>
      <c r="BX3" s="55" t="str">
        <f aca="false">Time!BX$3</f>
        <v>Post-forecast</v>
      </c>
      <c r="BY3" s="55" t="str">
        <f aca="false">Time!BY$3</f>
        <v>Post-forecast</v>
      </c>
      <c r="BZ3" s="55" t="str">
        <f aca="false">Time!BZ$3</f>
        <v>Post-forecast</v>
      </c>
      <c r="CA3" s="55" t="str">
        <f aca="false">Time!CA$3</f>
        <v>Post-forecast</v>
      </c>
      <c r="CB3" s="55" t="str">
        <f aca="false">Time!CB$3</f>
        <v>Post-forecast</v>
      </c>
      <c r="CC3" s="55" t="str">
        <f aca="false">Time!CC$3</f>
        <v>Post-forecast</v>
      </c>
      <c r="CD3" s="55" t="str">
        <f aca="false">Time!CD$3</f>
        <v>Post-forecast</v>
      </c>
      <c r="CE3" s="55" t="str">
        <f aca="false">Time!CE$3</f>
        <v>Post-forecast</v>
      </c>
      <c r="CF3" s="55" t="str">
        <f aca="false">Time!CF$3</f>
        <v>Post-forecast</v>
      </c>
      <c r="CG3" s="55" t="str">
        <f aca="false">Time!CG$3</f>
        <v>Post-forecast</v>
      </c>
      <c r="CH3" s="55" t="str">
        <f aca="false">Time!CH$3</f>
        <v>Post-forecast</v>
      </c>
      <c r="CI3" s="55" t="str">
        <f aca="false">Time!CI$3</f>
        <v>Post-forecast</v>
      </c>
      <c r="CJ3" s="55" t="str">
        <f aca="false">Time!CJ$3</f>
        <v>Post-forecast</v>
      </c>
      <c r="CK3" s="55" t="str">
        <f aca="false">Time!CK$3</f>
        <v>Post-forecast</v>
      </c>
      <c r="CL3" s="55" t="str">
        <f aca="false">Time!CL$3</f>
        <v>Post-forecast</v>
      </c>
      <c r="CM3" s="55" t="str">
        <f aca="false">Time!CM$3</f>
        <v>Post-forecast</v>
      </c>
      <c r="CN3" s="55" t="str">
        <f aca="false">Time!CN$3</f>
        <v>Post-forecast</v>
      </c>
      <c r="CO3" s="55" t="str">
        <f aca="false">Time!CO$3</f>
        <v>Post-forecast</v>
      </c>
      <c r="CP3" s="55" t="str">
        <f aca="false">Time!CP$3</f>
        <v>Post-forecast</v>
      </c>
      <c r="CQ3" s="55" t="str">
        <f aca="false">Time!CQ$3</f>
        <v>Post-forecast</v>
      </c>
      <c r="CR3" s="55" t="str">
        <f aca="false">Time!CR$3</f>
        <v>Post-forecast</v>
      </c>
      <c r="CS3" s="55" t="str">
        <f aca="false">Time!CS$3</f>
        <v>Post-forecast</v>
      </c>
      <c r="CT3" s="55" t="str">
        <f aca="false">Time!CT$3</f>
        <v>Post-forecast</v>
      </c>
      <c r="CU3" s="55" t="str">
        <f aca="false">Time!CU$3</f>
        <v>Post-forecast</v>
      </c>
      <c r="CV3" s="55" t="str">
        <f aca="false">Time!CV$3</f>
        <v>Post-forecast</v>
      </c>
      <c r="CW3" s="55" t="str">
        <f aca="false">Time!CW$3</f>
        <v>Post-forecast</v>
      </c>
      <c r="CX3" s="55" t="str">
        <f aca="false">Time!CX$3</f>
        <v>Post-forecast</v>
      </c>
      <c r="CY3" s="55" t="str">
        <f aca="false">Time!CY$3</f>
        <v>Post-forecast</v>
      </c>
      <c r="CZ3" s="55" t="str">
        <f aca="false">Time!CZ$3</f>
        <v>Post-forecast</v>
      </c>
      <c r="DA3" s="55" t="str">
        <f aca="false">Time!DA$3</f>
        <v>Post-forecast</v>
      </c>
      <c r="DB3" s="55" t="str">
        <f aca="false">Time!DB$3</f>
        <v>Post-forecast</v>
      </c>
      <c r="DC3" s="55" t="str">
        <f aca="false">Time!DC$3</f>
        <v>Post-forecast</v>
      </c>
      <c r="DD3" s="55" t="str">
        <f aca="false">Time!DD$3</f>
        <v>Post-forecast</v>
      </c>
      <c r="DE3" s="55" t="str">
        <f aca="false">Time!DE$3</f>
        <v>Post-forecast</v>
      </c>
      <c r="DF3" s="55" t="str">
        <f aca="false">Time!DF$3</f>
        <v>Post-forecast</v>
      </c>
      <c r="DG3" s="55" t="str">
        <f aca="false">Time!DG$3</f>
        <v>Post-forecast</v>
      </c>
      <c r="DH3" s="55" t="str">
        <f aca="false">Time!DH$3</f>
        <v>Post-forecast</v>
      </c>
      <c r="DI3" s="55" t="str">
        <f aca="false">Time!DI$3</f>
        <v>Post-forecast</v>
      </c>
      <c r="DJ3" s="55" t="str">
        <f aca="false">Time!DJ$3</f>
        <v>Post-forecast</v>
      </c>
      <c r="DK3" s="55" t="str">
        <f aca="false">Time!DK$3</f>
        <v>Post-forecast</v>
      </c>
    </row>
    <row r="4" customFormat="false" ht="15" hidden="false" customHeight="true" outlineLevel="0" collapsed="false">
      <c r="A4" s="58"/>
      <c r="B4" s="58"/>
      <c r="C4" s="59"/>
      <c r="D4" s="60"/>
      <c r="E4" s="55" t="s">
        <v>202</v>
      </c>
      <c r="F4" s="65"/>
      <c r="G4" s="64"/>
      <c r="H4" s="60"/>
      <c r="I4" s="60"/>
      <c r="J4" s="82" t="n">
        <f aca="false">Time!J$4</f>
        <v>2015</v>
      </c>
      <c r="K4" s="82" t="n">
        <f aca="false">Time!K$4</f>
        <v>2016</v>
      </c>
      <c r="L4" s="82" t="n">
        <f aca="false">Time!L$4</f>
        <v>2017</v>
      </c>
      <c r="M4" s="82" t="n">
        <f aca="false">Time!M$4</f>
        <v>2018</v>
      </c>
      <c r="N4" s="82" t="n">
        <f aca="false">Time!N$4</f>
        <v>2019</v>
      </c>
      <c r="O4" s="82" t="n">
        <f aca="false">Time!O$4</f>
        <v>2020</v>
      </c>
      <c r="P4" s="82" t="n">
        <f aca="false">Time!P$4</f>
        <v>2021</v>
      </c>
      <c r="Q4" s="82" t="n">
        <f aca="false">Time!Q$4</f>
        <v>2022</v>
      </c>
      <c r="R4" s="82" t="n">
        <f aca="false">Time!R$4</f>
        <v>2023</v>
      </c>
      <c r="S4" s="82" t="n">
        <f aca="false">Time!S$4</f>
        <v>2024</v>
      </c>
      <c r="T4" s="82" t="n">
        <f aca="false">Time!T$4</f>
        <v>2025</v>
      </c>
      <c r="U4" s="82" t="n">
        <f aca="false">Time!U$4</f>
        <v>2026</v>
      </c>
      <c r="V4" s="82" t="n">
        <f aca="false">Time!V$4</f>
        <v>2027</v>
      </c>
      <c r="W4" s="82" t="n">
        <f aca="false">Time!W$4</f>
        <v>2028</v>
      </c>
      <c r="X4" s="82" t="n">
        <f aca="false">Time!X$4</f>
        <v>2029</v>
      </c>
      <c r="Y4" s="82" t="n">
        <f aca="false">Time!Y$4</f>
        <v>2030</v>
      </c>
      <c r="Z4" s="82" t="n">
        <f aca="false">Time!Z$4</f>
        <v>2031</v>
      </c>
      <c r="AA4" s="82" t="n">
        <f aca="false">Time!AA$4</f>
        <v>2032</v>
      </c>
      <c r="AB4" s="82" t="n">
        <f aca="false">Time!AB$4</f>
        <v>2033</v>
      </c>
      <c r="AC4" s="82" t="n">
        <f aca="false">Time!AC$4</f>
        <v>2034</v>
      </c>
      <c r="AD4" s="82" t="n">
        <f aca="false">Time!AD$4</f>
        <v>2035</v>
      </c>
      <c r="AE4" s="82" t="n">
        <f aca="false">Time!AE$4</f>
        <v>2036</v>
      </c>
      <c r="AF4" s="82" t="n">
        <f aca="false">Time!AF$4</f>
        <v>2037</v>
      </c>
      <c r="AG4" s="82" t="n">
        <f aca="false">Time!AG$4</f>
        <v>2038</v>
      </c>
      <c r="AH4" s="82" t="n">
        <f aca="false">Time!AH$4</f>
        <v>2039</v>
      </c>
      <c r="AI4" s="82" t="n">
        <f aca="false">Time!AI$4</f>
        <v>2040</v>
      </c>
      <c r="AJ4" s="82" t="n">
        <f aca="false">Time!AJ$4</f>
        <v>2041</v>
      </c>
      <c r="AK4" s="82" t="n">
        <f aca="false">Time!AK$4</f>
        <v>2042</v>
      </c>
      <c r="AL4" s="82" t="n">
        <f aca="false">Time!AL$4</f>
        <v>2043</v>
      </c>
      <c r="AM4" s="82" t="n">
        <f aca="false">Time!AM$4</f>
        <v>2044</v>
      </c>
      <c r="AN4" s="82" t="n">
        <f aca="false">Time!AN$4</f>
        <v>2045</v>
      </c>
      <c r="AO4" s="82" t="n">
        <f aca="false">Time!AO$4</f>
        <v>2046</v>
      </c>
      <c r="AP4" s="82" t="n">
        <f aca="false">Time!AP$4</f>
        <v>2047</v>
      </c>
      <c r="AQ4" s="82" t="n">
        <f aca="false">Time!AQ$4</f>
        <v>2048</v>
      </c>
      <c r="AR4" s="82" t="n">
        <f aca="false">Time!AR$4</f>
        <v>2049</v>
      </c>
      <c r="AS4" s="82" t="n">
        <f aca="false">Time!AS$4</f>
        <v>2050</v>
      </c>
      <c r="AT4" s="82" t="n">
        <f aca="false">Time!AT$4</f>
        <v>2051</v>
      </c>
      <c r="AU4" s="82" t="n">
        <f aca="false">Time!AU$4</f>
        <v>2052</v>
      </c>
      <c r="AV4" s="82" t="n">
        <f aca="false">Time!AV$4</f>
        <v>2053</v>
      </c>
      <c r="AW4" s="82" t="n">
        <f aca="false">Time!AW$4</f>
        <v>2054</v>
      </c>
      <c r="AX4" s="82" t="n">
        <f aca="false">Time!AX$4</f>
        <v>2055</v>
      </c>
      <c r="AY4" s="82" t="n">
        <f aca="false">Time!AY$4</f>
        <v>2056</v>
      </c>
      <c r="AZ4" s="82" t="n">
        <f aca="false">Time!AZ$4</f>
        <v>2057</v>
      </c>
      <c r="BA4" s="82" t="n">
        <f aca="false">Time!BA$4</f>
        <v>2058</v>
      </c>
      <c r="BB4" s="82" t="n">
        <f aca="false">Time!BB$4</f>
        <v>2059</v>
      </c>
      <c r="BC4" s="82" t="n">
        <f aca="false">Time!BC$4</f>
        <v>2060</v>
      </c>
      <c r="BD4" s="82" t="n">
        <f aca="false">Time!BD$4</f>
        <v>2061</v>
      </c>
      <c r="BE4" s="82" t="n">
        <f aca="false">Time!BE$4</f>
        <v>2062</v>
      </c>
      <c r="BF4" s="82" t="n">
        <f aca="false">Time!BF$4</f>
        <v>2063</v>
      </c>
      <c r="BG4" s="82" t="n">
        <f aca="false">Time!BG$4</f>
        <v>2064</v>
      </c>
      <c r="BH4" s="82" t="n">
        <f aca="false">Time!BH$4</f>
        <v>2065</v>
      </c>
      <c r="BI4" s="82" t="n">
        <f aca="false">Time!BI$4</f>
        <v>2066</v>
      </c>
      <c r="BJ4" s="82" t="n">
        <f aca="false">Time!BJ$4</f>
        <v>2067</v>
      </c>
      <c r="BK4" s="82" t="n">
        <f aca="false">Time!BK$4</f>
        <v>2068</v>
      </c>
      <c r="BL4" s="82" t="n">
        <f aca="false">Time!BL$4</f>
        <v>2069</v>
      </c>
      <c r="BM4" s="82" t="n">
        <f aca="false">Time!BM$4</f>
        <v>2070</v>
      </c>
      <c r="BN4" s="82" t="n">
        <f aca="false">Time!BN$4</f>
        <v>2071</v>
      </c>
      <c r="BO4" s="82" t="n">
        <f aca="false">Time!BO$4</f>
        <v>2072</v>
      </c>
      <c r="BP4" s="82" t="n">
        <f aca="false">Time!BP$4</f>
        <v>2073</v>
      </c>
      <c r="BQ4" s="82" t="n">
        <f aca="false">Time!BQ$4</f>
        <v>2074</v>
      </c>
      <c r="BR4" s="82" t="n">
        <f aca="false">Time!BR$4</f>
        <v>2075</v>
      </c>
      <c r="BS4" s="82" t="n">
        <f aca="false">Time!BS$4</f>
        <v>2076</v>
      </c>
      <c r="BT4" s="82" t="n">
        <f aca="false">Time!BT$4</f>
        <v>2077</v>
      </c>
      <c r="BU4" s="82" t="n">
        <f aca="false">Time!BU$4</f>
        <v>2078</v>
      </c>
      <c r="BV4" s="82" t="n">
        <f aca="false">Time!BV$4</f>
        <v>2079</v>
      </c>
      <c r="BW4" s="82" t="n">
        <f aca="false">Time!BW$4</f>
        <v>2080</v>
      </c>
      <c r="BX4" s="82" t="n">
        <f aca="false">Time!BX$4</f>
        <v>2081</v>
      </c>
      <c r="BY4" s="82" t="n">
        <f aca="false">Time!BY$4</f>
        <v>2082</v>
      </c>
      <c r="BZ4" s="82" t="n">
        <f aca="false">Time!BZ$4</f>
        <v>2083</v>
      </c>
      <c r="CA4" s="82" t="n">
        <f aca="false">Time!CA$4</f>
        <v>2084</v>
      </c>
      <c r="CB4" s="82" t="n">
        <f aca="false">Time!CB$4</f>
        <v>2085</v>
      </c>
      <c r="CC4" s="82" t="n">
        <f aca="false">Time!CC$4</f>
        <v>2086</v>
      </c>
      <c r="CD4" s="82" t="n">
        <f aca="false">Time!CD$4</f>
        <v>2087</v>
      </c>
      <c r="CE4" s="82" t="n">
        <f aca="false">Time!CE$4</f>
        <v>2088</v>
      </c>
      <c r="CF4" s="82" t="n">
        <f aca="false">Time!CF$4</f>
        <v>2089</v>
      </c>
      <c r="CG4" s="82" t="n">
        <f aca="false">Time!CG$4</f>
        <v>2090</v>
      </c>
      <c r="CH4" s="82" t="n">
        <f aca="false">Time!CH$4</f>
        <v>2091</v>
      </c>
      <c r="CI4" s="82" t="n">
        <f aca="false">Time!CI$4</f>
        <v>2092</v>
      </c>
      <c r="CJ4" s="82" t="n">
        <f aca="false">Time!CJ$4</f>
        <v>2093</v>
      </c>
      <c r="CK4" s="82" t="n">
        <f aca="false">Time!CK$4</f>
        <v>2094</v>
      </c>
      <c r="CL4" s="82" t="n">
        <f aca="false">Time!CL$4</f>
        <v>2095</v>
      </c>
      <c r="CM4" s="82" t="n">
        <f aca="false">Time!CM$4</f>
        <v>2096</v>
      </c>
      <c r="CN4" s="82" t="n">
        <f aca="false">Time!CN$4</f>
        <v>2097</v>
      </c>
      <c r="CO4" s="82" t="n">
        <f aca="false">Time!CO$4</f>
        <v>2098</v>
      </c>
      <c r="CP4" s="82" t="n">
        <f aca="false">Time!CP$4</f>
        <v>2099</v>
      </c>
      <c r="CQ4" s="82" t="n">
        <f aca="false">Time!CQ$4</f>
        <v>2100</v>
      </c>
      <c r="CR4" s="82" t="n">
        <f aca="false">Time!CR$4</f>
        <v>2101</v>
      </c>
      <c r="CS4" s="82" t="n">
        <f aca="false">Time!CS$4</f>
        <v>2102</v>
      </c>
      <c r="CT4" s="82" t="n">
        <f aca="false">Time!CT$4</f>
        <v>2103</v>
      </c>
      <c r="CU4" s="82" t="n">
        <f aca="false">Time!CU$4</f>
        <v>2104</v>
      </c>
      <c r="CV4" s="82" t="n">
        <f aca="false">Time!CV$4</f>
        <v>2105</v>
      </c>
      <c r="CW4" s="82" t="n">
        <f aca="false">Time!CW$4</f>
        <v>2106</v>
      </c>
      <c r="CX4" s="82" t="n">
        <f aca="false">Time!CX$4</f>
        <v>2107</v>
      </c>
      <c r="CY4" s="82" t="n">
        <f aca="false">Time!CY$4</f>
        <v>2108</v>
      </c>
      <c r="CZ4" s="82" t="n">
        <f aca="false">Time!CZ$4</f>
        <v>2109</v>
      </c>
      <c r="DA4" s="82" t="n">
        <f aca="false">Time!DA$4</f>
        <v>2110</v>
      </c>
      <c r="DB4" s="82" t="n">
        <f aca="false">Time!DB$4</f>
        <v>2111</v>
      </c>
      <c r="DC4" s="82" t="n">
        <f aca="false">Time!DC$4</f>
        <v>2112</v>
      </c>
      <c r="DD4" s="82" t="n">
        <f aca="false">Time!DD$4</f>
        <v>2113</v>
      </c>
      <c r="DE4" s="82" t="n">
        <f aca="false">Time!DE$4</f>
        <v>2114</v>
      </c>
      <c r="DF4" s="82" t="n">
        <f aca="false">Time!DF$4</f>
        <v>2115</v>
      </c>
      <c r="DG4" s="82" t="n">
        <f aca="false">Time!DG$4</f>
        <v>2116</v>
      </c>
      <c r="DH4" s="82" t="n">
        <f aca="false">Time!DH$4</f>
        <v>2117</v>
      </c>
      <c r="DI4" s="82" t="n">
        <f aca="false">Time!DI$4</f>
        <v>2118</v>
      </c>
      <c r="DJ4" s="82" t="n">
        <f aca="false">Time!DJ$4</f>
        <v>2119</v>
      </c>
      <c r="DK4" s="82" t="n">
        <f aca="false">Time!DK$4</f>
        <v>2120</v>
      </c>
    </row>
    <row r="5" customFormat="false" ht="15" hidden="false" customHeight="true" outlineLevel="0" collapsed="false">
      <c r="A5" s="58"/>
      <c r="B5" s="58"/>
      <c r="C5" s="59"/>
      <c r="D5" s="60"/>
      <c r="E5" s="55" t="s">
        <v>203</v>
      </c>
      <c r="F5" s="66" t="s">
        <v>65</v>
      </c>
      <c r="G5" s="66" t="s">
        <v>43</v>
      </c>
      <c r="H5" s="66" t="s">
        <v>1</v>
      </c>
      <c r="I5" s="60"/>
      <c r="J5" s="82" t="n">
        <f aca="false">Time!J$5</f>
        <v>1</v>
      </c>
      <c r="K5" s="82" t="n">
        <f aca="false">Time!K$5</f>
        <v>2</v>
      </c>
      <c r="L5" s="82" t="n">
        <f aca="false">Time!L$5</f>
        <v>3</v>
      </c>
      <c r="M5" s="82" t="n">
        <f aca="false">Time!M$5</f>
        <v>4</v>
      </c>
      <c r="N5" s="82" t="n">
        <f aca="false">Time!N$5</f>
        <v>5</v>
      </c>
      <c r="O5" s="82" t="n">
        <f aca="false">Time!O$5</f>
        <v>6</v>
      </c>
      <c r="P5" s="82" t="n">
        <f aca="false">Time!P$5</f>
        <v>7</v>
      </c>
      <c r="Q5" s="82" t="n">
        <f aca="false">Time!Q$5</f>
        <v>8</v>
      </c>
      <c r="R5" s="82" t="n">
        <f aca="false">Time!R$5</f>
        <v>9</v>
      </c>
      <c r="S5" s="82" t="n">
        <f aca="false">Time!S$5</f>
        <v>10</v>
      </c>
      <c r="T5" s="82" t="n">
        <f aca="false">Time!T$5</f>
        <v>11</v>
      </c>
      <c r="U5" s="82" t="n">
        <f aca="false">Time!U$5</f>
        <v>12</v>
      </c>
      <c r="V5" s="82" t="n">
        <f aca="false">Time!V$5</f>
        <v>13</v>
      </c>
      <c r="W5" s="82" t="n">
        <f aca="false">Time!W$5</f>
        <v>14</v>
      </c>
      <c r="X5" s="82" t="n">
        <f aca="false">Time!X$5</f>
        <v>15</v>
      </c>
      <c r="Y5" s="82" t="n">
        <f aca="false">Time!Y$5</f>
        <v>16</v>
      </c>
      <c r="Z5" s="82" t="n">
        <f aca="false">Time!Z$5</f>
        <v>17</v>
      </c>
      <c r="AA5" s="82" t="n">
        <f aca="false">Time!AA$5</f>
        <v>18</v>
      </c>
      <c r="AB5" s="82" t="n">
        <f aca="false">Time!AB$5</f>
        <v>19</v>
      </c>
      <c r="AC5" s="82" t="n">
        <f aca="false">Time!AC$5</f>
        <v>20</v>
      </c>
      <c r="AD5" s="82" t="n">
        <f aca="false">Time!AD$5</f>
        <v>21</v>
      </c>
      <c r="AE5" s="82" t="n">
        <f aca="false">Time!AE$5</f>
        <v>22</v>
      </c>
      <c r="AF5" s="82" t="n">
        <f aca="false">Time!AF$5</f>
        <v>23</v>
      </c>
      <c r="AG5" s="82" t="n">
        <f aca="false">Time!AG$5</f>
        <v>24</v>
      </c>
      <c r="AH5" s="82" t="n">
        <f aca="false">Time!AH$5</f>
        <v>25</v>
      </c>
      <c r="AI5" s="82" t="n">
        <f aca="false">Time!AI$5</f>
        <v>26</v>
      </c>
      <c r="AJ5" s="82" t="n">
        <f aca="false">Time!AJ$5</f>
        <v>27</v>
      </c>
      <c r="AK5" s="82" t="n">
        <f aca="false">Time!AK$5</f>
        <v>28</v>
      </c>
      <c r="AL5" s="82" t="n">
        <f aca="false">Time!AL$5</f>
        <v>29</v>
      </c>
      <c r="AM5" s="82" t="n">
        <f aca="false">Time!AM$5</f>
        <v>30</v>
      </c>
      <c r="AN5" s="82" t="n">
        <f aca="false">Time!AN$5</f>
        <v>31</v>
      </c>
      <c r="AO5" s="82" t="n">
        <f aca="false">Time!AO$5</f>
        <v>32</v>
      </c>
      <c r="AP5" s="82" t="n">
        <f aca="false">Time!AP$5</f>
        <v>33</v>
      </c>
      <c r="AQ5" s="82" t="n">
        <f aca="false">Time!AQ$5</f>
        <v>34</v>
      </c>
      <c r="AR5" s="82" t="n">
        <f aca="false">Time!AR$5</f>
        <v>35</v>
      </c>
      <c r="AS5" s="82" t="n">
        <f aca="false">Time!AS$5</f>
        <v>36</v>
      </c>
      <c r="AT5" s="82" t="n">
        <f aca="false">Time!AT$5</f>
        <v>37</v>
      </c>
      <c r="AU5" s="82" t="n">
        <f aca="false">Time!AU$5</f>
        <v>38</v>
      </c>
      <c r="AV5" s="82" t="n">
        <f aca="false">Time!AV$5</f>
        <v>39</v>
      </c>
      <c r="AW5" s="82" t="n">
        <f aca="false">Time!AW$5</f>
        <v>40</v>
      </c>
      <c r="AX5" s="82" t="n">
        <f aca="false">Time!AX$5</f>
        <v>41</v>
      </c>
      <c r="AY5" s="82" t="n">
        <f aca="false">Time!AY$5</f>
        <v>42</v>
      </c>
      <c r="AZ5" s="82" t="n">
        <f aca="false">Time!AZ$5</f>
        <v>43</v>
      </c>
      <c r="BA5" s="82" t="n">
        <f aca="false">Time!BA$5</f>
        <v>44</v>
      </c>
      <c r="BB5" s="82" t="n">
        <f aca="false">Time!BB$5</f>
        <v>45</v>
      </c>
      <c r="BC5" s="82" t="n">
        <f aca="false">Time!BC$5</f>
        <v>46</v>
      </c>
      <c r="BD5" s="82" t="n">
        <f aca="false">Time!BD$5</f>
        <v>47</v>
      </c>
      <c r="BE5" s="82" t="n">
        <f aca="false">Time!BE$5</f>
        <v>48</v>
      </c>
      <c r="BF5" s="82" t="n">
        <f aca="false">Time!BF$5</f>
        <v>49</v>
      </c>
      <c r="BG5" s="82" t="n">
        <f aca="false">Time!BG$5</f>
        <v>50</v>
      </c>
      <c r="BH5" s="82" t="n">
        <f aca="false">Time!BH$5</f>
        <v>51</v>
      </c>
      <c r="BI5" s="82" t="n">
        <f aca="false">Time!BI$5</f>
        <v>52</v>
      </c>
      <c r="BJ5" s="82" t="n">
        <f aca="false">Time!BJ$5</f>
        <v>53</v>
      </c>
      <c r="BK5" s="82" t="n">
        <f aca="false">Time!BK$5</f>
        <v>54</v>
      </c>
      <c r="BL5" s="82" t="n">
        <f aca="false">Time!BL$5</f>
        <v>55</v>
      </c>
      <c r="BM5" s="82" t="n">
        <f aca="false">Time!BM$5</f>
        <v>56</v>
      </c>
      <c r="BN5" s="82" t="n">
        <f aca="false">Time!BN$5</f>
        <v>57</v>
      </c>
      <c r="BO5" s="82" t="n">
        <f aca="false">Time!BO$5</f>
        <v>58</v>
      </c>
      <c r="BP5" s="82" t="n">
        <f aca="false">Time!BP$5</f>
        <v>59</v>
      </c>
      <c r="BQ5" s="82" t="n">
        <f aca="false">Time!BQ$5</f>
        <v>60</v>
      </c>
      <c r="BR5" s="82" t="n">
        <f aca="false">Time!BR$5</f>
        <v>61</v>
      </c>
      <c r="BS5" s="82" t="n">
        <f aca="false">Time!BS$5</f>
        <v>62</v>
      </c>
      <c r="BT5" s="82" t="n">
        <f aca="false">Time!BT$5</f>
        <v>63</v>
      </c>
      <c r="BU5" s="82" t="n">
        <f aca="false">Time!BU$5</f>
        <v>64</v>
      </c>
      <c r="BV5" s="82" t="n">
        <f aca="false">Time!BV$5</f>
        <v>65</v>
      </c>
      <c r="BW5" s="82" t="n">
        <f aca="false">Time!BW$5</f>
        <v>66</v>
      </c>
      <c r="BX5" s="82" t="n">
        <f aca="false">Time!BX$5</f>
        <v>67</v>
      </c>
      <c r="BY5" s="82" t="n">
        <f aca="false">Time!BY$5</f>
        <v>68</v>
      </c>
      <c r="BZ5" s="82" t="n">
        <f aca="false">Time!BZ$5</f>
        <v>69</v>
      </c>
      <c r="CA5" s="82" t="n">
        <f aca="false">Time!CA$5</f>
        <v>70</v>
      </c>
      <c r="CB5" s="82" t="n">
        <f aca="false">Time!CB$5</f>
        <v>71</v>
      </c>
      <c r="CC5" s="82" t="n">
        <f aca="false">Time!CC$5</f>
        <v>72</v>
      </c>
      <c r="CD5" s="82" t="n">
        <f aca="false">Time!CD$5</f>
        <v>73</v>
      </c>
      <c r="CE5" s="82" t="n">
        <f aca="false">Time!CE$5</f>
        <v>74</v>
      </c>
      <c r="CF5" s="82" t="n">
        <f aca="false">Time!CF$5</f>
        <v>75</v>
      </c>
      <c r="CG5" s="82" t="n">
        <f aca="false">Time!CG$5</f>
        <v>76</v>
      </c>
      <c r="CH5" s="82" t="n">
        <f aca="false">Time!CH$5</f>
        <v>77</v>
      </c>
      <c r="CI5" s="82" t="n">
        <f aca="false">Time!CI$5</f>
        <v>78</v>
      </c>
      <c r="CJ5" s="82" t="n">
        <f aca="false">Time!CJ$5</f>
        <v>79</v>
      </c>
      <c r="CK5" s="82" t="n">
        <f aca="false">Time!CK$5</f>
        <v>80</v>
      </c>
      <c r="CL5" s="82" t="n">
        <f aca="false">Time!CL$5</f>
        <v>81</v>
      </c>
      <c r="CM5" s="82" t="n">
        <f aca="false">Time!CM$5</f>
        <v>82</v>
      </c>
      <c r="CN5" s="82" t="n">
        <f aca="false">Time!CN$5</f>
        <v>83</v>
      </c>
      <c r="CO5" s="82" t="n">
        <f aca="false">Time!CO$5</f>
        <v>84</v>
      </c>
      <c r="CP5" s="82" t="n">
        <f aca="false">Time!CP$5</f>
        <v>85</v>
      </c>
      <c r="CQ5" s="82" t="n">
        <f aca="false">Time!CQ$5</f>
        <v>86</v>
      </c>
      <c r="CR5" s="82" t="n">
        <f aca="false">Time!CR$5</f>
        <v>87</v>
      </c>
      <c r="CS5" s="82" t="n">
        <f aca="false">Time!CS$5</f>
        <v>88</v>
      </c>
      <c r="CT5" s="82" t="n">
        <f aca="false">Time!CT$5</f>
        <v>89</v>
      </c>
      <c r="CU5" s="82" t="n">
        <f aca="false">Time!CU$5</f>
        <v>90</v>
      </c>
      <c r="CV5" s="82" t="n">
        <f aca="false">Time!CV$5</f>
        <v>91</v>
      </c>
      <c r="CW5" s="82" t="n">
        <f aca="false">Time!CW$5</f>
        <v>92</v>
      </c>
      <c r="CX5" s="82" t="n">
        <f aca="false">Time!CX$5</f>
        <v>93</v>
      </c>
      <c r="CY5" s="82" t="n">
        <f aca="false">Time!CY$5</f>
        <v>94</v>
      </c>
      <c r="CZ5" s="82" t="n">
        <f aca="false">Time!CZ$5</f>
        <v>95</v>
      </c>
      <c r="DA5" s="82" t="n">
        <f aca="false">Time!DA$5</f>
        <v>96</v>
      </c>
      <c r="DB5" s="82" t="n">
        <f aca="false">Time!DB$5</f>
        <v>97</v>
      </c>
      <c r="DC5" s="82" t="n">
        <f aca="false">Time!DC$5</f>
        <v>98</v>
      </c>
      <c r="DD5" s="82" t="n">
        <f aca="false">Time!DD$5</f>
        <v>99</v>
      </c>
      <c r="DE5" s="82" t="n">
        <f aca="false">Time!DE$5</f>
        <v>100</v>
      </c>
      <c r="DF5" s="82" t="n">
        <f aca="false">Time!DF$5</f>
        <v>101</v>
      </c>
      <c r="DG5" s="82" t="n">
        <f aca="false">Time!DG$5</f>
        <v>102</v>
      </c>
      <c r="DH5" s="82" t="n">
        <f aca="false">Time!DH$5</f>
        <v>103</v>
      </c>
      <c r="DI5" s="82" t="n">
        <f aca="false">Time!DI$5</f>
        <v>104</v>
      </c>
      <c r="DJ5" s="82" t="n">
        <f aca="false">Time!DJ$5</f>
        <v>105</v>
      </c>
      <c r="DK5" s="82" t="n">
        <f aca="false">Time!DK$5</f>
        <v>106</v>
      </c>
    </row>
    <row r="6" customFormat="false" ht="15" hidden="false" customHeight="true" outlineLevel="0" collapsed="false">
      <c r="A6" s="58"/>
      <c r="B6" s="58"/>
      <c r="C6" s="59"/>
      <c r="D6" s="60"/>
      <c r="E6" s="60"/>
      <c r="F6" s="66"/>
      <c r="G6" s="66"/>
      <c r="H6" s="66"/>
      <c r="I6" s="60"/>
    </row>
    <row r="7" customFormat="false" ht="15" hidden="false" customHeight="true" outlineLevel="0" collapsed="false">
      <c r="A7" s="67" t="s">
        <v>323</v>
      </c>
      <c r="B7" s="67"/>
      <c r="C7" s="150"/>
      <c r="D7" s="67"/>
      <c r="E7" s="67"/>
      <c r="F7" s="67"/>
      <c r="G7" s="67"/>
      <c r="H7" s="67"/>
      <c r="I7" s="67"/>
      <c r="J7" s="67"/>
      <c r="K7" s="67"/>
      <c r="L7" s="67"/>
      <c r="M7" s="67"/>
      <c r="N7" s="67"/>
      <c r="O7" s="67"/>
      <c r="P7" s="67"/>
      <c r="Q7" s="67"/>
      <c r="R7" s="67"/>
      <c r="S7" s="67"/>
      <c r="T7" s="67"/>
      <c r="U7" s="67"/>
      <c r="V7" s="67"/>
      <c r="W7" s="67"/>
      <c r="X7" s="67"/>
      <c r="Y7" s="67"/>
      <c r="Z7" s="67"/>
      <c r="AA7" s="67"/>
      <c r="AB7" s="67"/>
      <c r="AC7" s="67"/>
      <c r="AD7" s="67"/>
      <c r="AE7" s="67"/>
      <c r="AF7" s="67"/>
      <c r="AG7" s="67"/>
      <c r="AH7" s="67"/>
      <c r="AI7" s="67"/>
      <c r="AJ7" s="67"/>
      <c r="AK7" s="67"/>
      <c r="AL7" s="67"/>
      <c r="AM7" s="67"/>
      <c r="AN7" s="67"/>
      <c r="AO7" s="67"/>
      <c r="AP7" s="67"/>
      <c r="AQ7" s="67"/>
      <c r="AR7" s="67"/>
      <c r="AS7" s="67"/>
      <c r="AT7" s="67"/>
      <c r="AU7" s="67"/>
      <c r="AV7" s="67"/>
      <c r="AW7" s="67"/>
      <c r="AX7" s="67"/>
      <c r="AY7" s="67"/>
      <c r="AZ7" s="67"/>
      <c r="BA7" s="67"/>
      <c r="BB7" s="67"/>
      <c r="BC7" s="67"/>
      <c r="BD7" s="67"/>
      <c r="BE7" s="67"/>
      <c r="BF7" s="67"/>
      <c r="BG7" s="67"/>
      <c r="BH7" s="67"/>
      <c r="BI7" s="67"/>
      <c r="BJ7" s="67"/>
      <c r="BK7" s="67"/>
      <c r="BL7" s="67"/>
      <c r="BM7" s="67"/>
      <c r="BN7" s="67"/>
      <c r="BO7" s="67"/>
      <c r="BP7" s="67"/>
      <c r="BQ7" s="67"/>
      <c r="BR7" s="67"/>
      <c r="BS7" s="67"/>
      <c r="BT7" s="67"/>
      <c r="BU7" s="67"/>
      <c r="BV7" s="67"/>
      <c r="BW7" s="67"/>
      <c r="BX7" s="67"/>
      <c r="BY7" s="67"/>
      <c r="BZ7" s="67"/>
      <c r="CA7" s="67"/>
      <c r="CB7" s="67"/>
      <c r="CC7" s="67"/>
      <c r="CD7" s="67"/>
      <c r="CE7" s="67"/>
      <c r="CF7" s="67"/>
      <c r="CG7" s="67"/>
      <c r="CH7" s="67"/>
      <c r="CI7" s="67"/>
      <c r="CJ7" s="67"/>
      <c r="CK7" s="67"/>
      <c r="CL7" s="67"/>
      <c r="CM7" s="67"/>
      <c r="CN7" s="67"/>
      <c r="CO7" s="67"/>
      <c r="CP7" s="67"/>
      <c r="CQ7" s="67"/>
      <c r="CR7" s="67"/>
      <c r="CS7" s="67"/>
      <c r="CT7" s="67"/>
      <c r="CU7" s="67"/>
      <c r="CV7" s="67"/>
      <c r="CW7" s="67"/>
      <c r="CX7" s="67"/>
      <c r="CY7" s="67"/>
      <c r="CZ7" s="67"/>
      <c r="DA7" s="67"/>
      <c r="DB7" s="67"/>
      <c r="DC7" s="67"/>
      <c r="DD7" s="67"/>
      <c r="DE7" s="67"/>
      <c r="DF7" s="67"/>
      <c r="DG7" s="67"/>
      <c r="DH7" s="67"/>
      <c r="DI7" s="67"/>
      <c r="DJ7" s="67"/>
      <c r="DK7" s="67"/>
    </row>
    <row r="8" customFormat="false" ht="15" hidden="false" customHeight="true" outlineLevel="0" collapsed="false">
      <c r="A8" s="58"/>
      <c r="B8" s="58"/>
      <c r="C8" s="59"/>
      <c r="D8" s="60"/>
      <c r="E8" s="168"/>
      <c r="F8" s="168"/>
      <c r="G8" s="168"/>
      <c r="H8" s="60"/>
      <c r="I8" s="60"/>
    </row>
    <row r="9" customFormat="false" ht="15" hidden="false" customHeight="false" outlineLevel="0" collapsed="false">
      <c r="E9" s="172" t="str">
        <f aca="false">Benefits!E$17</f>
        <v>Increase in highway congestion - No-build - PV</v>
      </c>
      <c r="F9" s="172" t="n">
        <f aca="false">Benefits!F$17</f>
        <v>0</v>
      </c>
      <c r="G9" s="172" t="str">
        <f aca="false">Benefits!G$17</f>
        <v>US$</v>
      </c>
      <c r="H9" s="172" t="n">
        <f aca="false">Benefits!H$17</f>
        <v>4186196.95433105</v>
      </c>
      <c r="I9" s="172" t="n">
        <f aca="false">Benefits!I$17</f>
        <v>0</v>
      </c>
      <c r="J9" s="172" t="n">
        <f aca="false">Benefits!J$17</f>
        <v>0</v>
      </c>
      <c r="K9" s="172" t="n">
        <f aca="false">Benefits!K$17</f>
        <v>0</v>
      </c>
      <c r="L9" s="172" t="n">
        <f aca="false">Benefits!L$17</f>
        <v>0</v>
      </c>
      <c r="M9" s="172" t="n">
        <f aca="false">Benefits!M$17</f>
        <v>0</v>
      </c>
      <c r="N9" s="172" t="n">
        <f aca="false">Benefits!N$17</f>
        <v>0</v>
      </c>
      <c r="O9" s="172" t="n">
        <f aca="false">Benefits!O$17</f>
        <v>0</v>
      </c>
      <c r="P9" s="172" t="n">
        <f aca="false">Benefits!P$17</f>
        <v>0</v>
      </c>
      <c r="Q9" s="172" t="n">
        <f aca="false">Benefits!Q$17</f>
        <v>0</v>
      </c>
      <c r="R9" s="172" t="n">
        <f aca="false">Benefits!R$17</f>
        <v>0</v>
      </c>
      <c r="S9" s="172" t="n">
        <f aca="false">Benefits!S$17</f>
        <v>0</v>
      </c>
      <c r="T9" s="172" t="n">
        <f aca="false">Benefits!T$17</f>
        <v>263896.087737197</v>
      </c>
      <c r="U9" s="172" t="n">
        <f aca="false">Benefits!U$17</f>
        <v>259422.130959603</v>
      </c>
      <c r="V9" s="172" t="n">
        <f aca="false">Benefits!V$17</f>
        <v>254619.279569714</v>
      </c>
      <c r="W9" s="172" t="n">
        <f aca="false">Benefits!W$17</f>
        <v>249539.257827605</v>
      </c>
      <c r="X9" s="172" t="n">
        <f aca="false">Benefits!X$17</f>
        <v>244228.938121116</v>
      </c>
      <c r="Y9" s="172" t="n">
        <f aca="false">Benefits!Y$17</f>
        <v>238730.729722158</v>
      </c>
      <c r="Z9" s="172" t="n">
        <f aca="false">Benefits!Z$17</f>
        <v>233082.938643175</v>
      </c>
      <c r="AA9" s="172" t="n">
        <f aca="false">Benefits!AA$17</f>
        <v>227320.1006529</v>
      </c>
      <c r="AB9" s="172" t="n">
        <f aca="false">Benefits!AB$17</f>
        <v>221473.289367655</v>
      </c>
      <c r="AC9" s="172" t="n">
        <f aca="false">Benefits!AC$17</f>
        <v>215570.401201285</v>
      </c>
      <c r="AD9" s="172" t="n">
        <f aca="false">Benefits!AD$17</f>
        <v>209636.418832748</v>
      </c>
      <c r="AE9" s="172" t="n">
        <f aca="false">Benefits!AE$17</f>
        <v>203693.654734817</v>
      </c>
      <c r="AF9" s="172" t="n">
        <f aca="false">Benefits!AF$17</f>
        <v>197761.976199636</v>
      </c>
      <c r="AG9" s="172" t="n">
        <f aca="false">Benefits!AG$17</f>
        <v>191859.013196595</v>
      </c>
      <c r="AH9" s="172" t="n">
        <f aca="false">Benefits!AH$17</f>
        <v>186000.350304526</v>
      </c>
      <c r="AI9" s="172" t="n">
        <f aca="false">Benefits!AI$17</f>
        <v>179923.496069925</v>
      </c>
      <c r="AJ9" s="172" t="n">
        <f aca="false">Benefits!AJ$17</f>
        <v>168152.800065351</v>
      </c>
      <c r="AK9" s="172" t="n">
        <f aca="false">Benefits!AK$17</f>
        <v>157152.149593786</v>
      </c>
      <c r="AL9" s="172" t="n">
        <f aca="false">Benefits!AL$17</f>
        <v>146871.16784466</v>
      </c>
      <c r="AM9" s="172" t="n">
        <f aca="false">Benefits!AM$17</f>
        <v>137262.773686598</v>
      </c>
      <c r="AN9" s="172" t="n">
        <f aca="false">Benefits!AN$17</f>
        <v>0</v>
      </c>
      <c r="AO9" s="172" t="n">
        <f aca="false">Benefits!AO$17</f>
        <v>0</v>
      </c>
      <c r="AP9" s="172" t="n">
        <f aca="false">Benefits!AP$17</f>
        <v>0</v>
      </c>
      <c r="AQ9" s="172" t="n">
        <f aca="false">Benefits!AQ$17</f>
        <v>0</v>
      </c>
      <c r="AR9" s="172" t="n">
        <f aca="false">Benefits!AR$17</f>
        <v>0</v>
      </c>
      <c r="AS9" s="172" t="n">
        <f aca="false">Benefits!AS$17</f>
        <v>0</v>
      </c>
      <c r="AT9" s="172" t="n">
        <f aca="false">Benefits!AT$17</f>
        <v>0</v>
      </c>
      <c r="AU9" s="172" t="n">
        <f aca="false">Benefits!AU$17</f>
        <v>0</v>
      </c>
      <c r="AV9" s="172" t="n">
        <f aca="false">Benefits!AV$17</f>
        <v>0</v>
      </c>
      <c r="AW9" s="172" t="n">
        <f aca="false">Benefits!AW$17</f>
        <v>0</v>
      </c>
      <c r="AX9" s="172" t="n">
        <f aca="false">Benefits!AX$17</f>
        <v>0</v>
      </c>
      <c r="AY9" s="172" t="n">
        <f aca="false">Benefits!AY$17</f>
        <v>0</v>
      </c>
      <c r="AZ9" s="172" t="n">
        <f aca="false">Benefits!AZ$17</f>
        <v>0</v>
      </c>
      <c r="BA9" s="172" t="n">
        <f aca="false">Benefits!BA$17</f>
        <v>0</v>
      </c>
      <c r="BB9" s="172" t="n">
        <f aca="false">Benefits!BB$17</f>
        <v>0</v>
      </c>
      <c r="BC9" s="172" t="n">
        <f aca="false">Benefits!BC$17</f>
        <v>0</v>
      </c>
      <c r="BD9" s="172" t="n">
        <f aca="false">Benefits!BD$17</f>
        <v>0</v>
      </c>
      <c r="BE9" s="172" t="n">
        <f aca="false">Benefits!BE$17</f>
        <v>0</v>
      </c>
      <c r="BF9" s="172" t="n">
        <f aca="false">Benefits!BF$17</f>
        <v>0</v>
      </c>
      <c r="BG9" s="172" t="n">
        <f aca="false">Benefits!BG$17</f>
        <v>0</v>
      </c>
      <c r="BH9" s="172" t="n">
        <f aca="false">Benefits!BH$17</f>
        <v>0</v>
      </c>
      <c r="BI9" s="172" t="n">
        <f aca="false">Benefits!BI$17</f>
        <v>0</v>
      </c>
      <c r="BJ9" s="172" t="n">
        <f aca="false">Benefits!BJ$17</f>
        <v>0</v>
      </c>
      <c r="BK9" s="172" t="n">
        <f aca="false">Benefits!BK$17</f>
        <v>0</v>
      </c>
      <c r="BL9" s="172" t="n">
        <f aca="false">Benefits!BL$17</f>
        <v>0</v>
      </c>
      <c r="BM9" s="172" t="n">
        <f aca="false">Benefits!BM$17</f>
        <v>0</v>
      </c>
      <c r="BN9" s="172" t="n">
        <f aca="false">Benefits!BN$17</f>
        <v>0</v>
      </c>
      <c r="BO9" s="172" t="n">
        <f aca="false">Benefits!BO$17</f>
        <v>0</v>
      </c>
      <c r="BP9" s="172" t="n">
        <f aca="false">Benefits!BP$17</f>
        <v>0</v>
      </c>
      <c r="BQ9" s="172" t="n">
        <f aca="false">Benefits!BQ$17</f>
        <v>0</v>
      </c>
      <c r="BR9" s="172" t="n">
        <f aca="false">Benefits!BR$17</f>
        <v>0</v>
      </c>
      <c r="BS9" s="172" t="n">
        <f aca="false">Benefits!BS$17</f>
        <v>0</v>
      </c>
      <c r="BT9" s="172" t="n">
        <f aca="false">Benefits!BT$17</f>
        <v>0</v>
      </c>
      <c r="BU9" s="172" t="n">
        <f aca="false">Benefits!BU$17</f>
        <v>0</v>
      </c>
      <c r="BV9" s="172" t="n">
        <f aca="false">Benefits!BV$17</f>
        <v>0</v>
      </c>
      <c r="BW9" s="172" t="n">
        <f aca="false">Benefits!BW$17</f>
        <v>0</v>
      </c>
      <c r="BX9" s="172" t="n">
        <f aca="false">Benefits!BX$17</f>
        <v>0</v>
      </c>
      <c r="BY9" s="172" t="n">
        <f aca="false">Benefits!BY$17</f>
        <v>0</v>
      </c>
      <c r="BZ9" s="172" t="n">
        <f aca="false">Benefits!BZ$17</f>
        <v>0</v>
      </c>
      <c r="CA9" s="172" t="n">
        <f aca="false">Benefits!CA$17</f>
        <v>0</v>
      </c>
      <c r="CB9" s="172" t="n">
        <f aca="false">Benefits!CB$17</f>
        <v>0</v>
      </c>
      <c r="CC9" s="172" t="n">
        <f aca="false">Benefits!CC$17</f>
        <v>0</v>
      </c>
      <c r="CD9" s="172" t="n">
        <f aca="false">Benefits!CD$17</f>
        <v>0</v>
      </c>
      <c r="CE9" s="172" t="n">
        <f aca="false">Benefits!CE$17</f>
        <v>0</v>
      </c>
      <c r="CF9" s="172" t="n">
        <f aca="false">Benefits!CF$17</f>
        <v>0</v>
      </c>
      <c r="CG9" s="172" t="n">
        <f aca="false">Benefits!CG$17</f>
        <v>0</v>
      </c>
      <c r="CH9" s="172" t="n">
        <f aca="false">Benefits!CH$17</f>
        <v>0</v>
      </c>
      <c r="CI9" s="172" t="n">
        <f aca="false">Benefits!CI$17</f>
        <v>0</v>
      </c>
      <c r="CJ9" s="172" t="n">
        <f aca="false">Benefits!CJ$17</f>
        <v>0</v>
      </c>
      <c r="CK9" s="172" t="n">
        <f aca="false">Benefits!CK$17</f>
        <v>0</v>
      </c>
      <c r="CL9" s="172" t="n">
        <f aca="false">Benefits!CL$17</f>
        <v>0</v>
      </c>
      <c r="CM9" s="172" t="n">
        <f aca="false">Benefits!CM$17</f>
        <v>0</v>
      </c>
      <c r="CN9" s="172" t="n">
        <f aca="false">Benefits!CN$17</f>
        <v>0</v>
      </c>
      <c r="CO9" s="172" t="n">
        <f aca="false">Benefits!CO$17</f>
        <v>0</v>
      </c>
      <c r="CP9" s="172" t="n">
        <f aca="false">Benefits!CP$17</f>
        <v>0</v>
      </c>
      <c r="CQ9" s="172" t="n">
        <f aca="false">Benefits!CQ$17</f>
        <v>0</v>
      </c>
      <c r="CR9" s="172" t="n">
        <f aca="false">Benefits!CR$17</f>
        <v>0</v>
      </c>
      <c r="CS9" s="172" t="n">
        <f aca="false">Benefits!CS$17</f>
        <v>0</v>
      </c>
      <c r="CT9" s="172" t="n">
        <f aca="false">Benefits!CT$17</f>
        <v>0</v>
      </c>
      <c r="CU9" s="172" t="n">
        <f aca="false">Benefits!CU$17</f>
        <v>0</v>
      </c>
      <c r="CV9" s="172" t="n">
        <f aca="false">Benefits!CV$17</f>
        <v>0</v>
      </c>
      <c r="CW9" s="172" t="n">
        <f aca="false">Benefits!CW$17</f>
        <v>0</v>
      </c>
      <c r="CX9" s="172" t="n">
        <f aca="false">Benefits!CX$17</f>
        <v>0</v>
      </c>
      <c r="CY9" s="172" t="n">
        <f aca="false">Benefits!CY$17</f>
        <v>0</v>
      </c>
      <c r="CZ9" s="172" t="n">
        <f aca="false">Benefits!CZ$17</f>
        <v>0</v>
      </c>
      <c r="DA9" s="172" t="n">
        <f aca="false">Benefits!DA$17</f>
        <v>0</v>
      </c>
      <c r="DB9" s="172" t="n">
        <f aca="false">Benefits!DB$17</f>
        <v>0</v>
      </c>
      <c r="DC9" s="172" t="n">
        <f aca="false">Benefits!DC$17</f>
        <v>0</v>
      </c>
      <c r="DD9" s="172" t="n">
        <f aca="false">Benefits!DD$17</f>
        <v>0</v>
      </c>
      <c r="DE9" s="172" t="n">
        <f aca="false">Benefits!DE$17</f>
        <v>0</v>
      </c>
      <c r="DF9" s="172" t="n">
        <f aca="false">Benefits!DF$17</f>
        <v>0</v>
      </c>
      <c r="DG9" s="172" t="n">
        <f aca="false">Benefits!DG$17</f>
        <v>0</v>
      </c>
      <c r="DH9" s="172" t="n">
        <f aca="false">Benefits!DH$17</f>
        <v>0</v>
      </c>
      <c r="DI9" s="172" t="n">
        <f aca="false">Benefits!DI$17</f>
        <v>0</v>
      </c>
      <c r="DJ9" s="172" t="n">
        <f aca="false">Benefits!DJ$17</f>
        <v>0</v>
      </c>
      <c r="DK9" s="172" t="n">
        <f aca="false">Benefits!DK$17</f>
        <v>0</v>
      </c>
    </row>
    <row r="10" customFormat="false" ht="15" hidden="false" customHeight="false" outlineLevel="0" collapsed="false">
      <c r="E10" s="172" t="str">
        <f aca="false">Benefits!E$45</f>
        <v>Economic competitive benefits - Truck travel time reduction - Build - PV</v>
      </c>
      <c r="F10" s="172" t="n">
        <f aca="false">Benefits!F$45</f>
        <v>0</v>
      </c>
      <c r="G10" s="172" t="str">
        <f aca="false">Benefits!G$45</f>
        <v>US$</v>
      </c>
      <c r="H10" s="172" t="n">
        <f aca="false">Benefits!H$45</f>
        <v>21375619.7135485</v>
      </c>
      <c r="I10" s="172" t="n">
        <f aca="false">Benefits!I$45</f>
        <v>0</v>
      </c>
      <c r="J10" s="172" t="n">
        <f aca="false">Benefits!J$45</f>
        <v>0</v>
      </c>
      <c r="K10" s="172" t="n">
        <f aca="false">Benefits!K$45</f>
        <v>0</v>
      </c>
      <c r="L10" s="172" t="n">
        <f aca="false">Benefits!L$45</f>
        <v>0</v>
      </c>
      <c r="M10" s="172" t="n">
        <f aca="false">Benefits!M$45</f>
        <v>0</v>
      </c>
      <c r="N10" s="172" t="n">
        <f aca="false">Benefits!N$45</f>
        <v>0</v>
      </c>
      <c r="O10" s="172" t="n">
        <f aca="false">Benefits!O$45</f>
        <v>0</v>
      </c>
      <c r="P10" s="172" t="n">
        <f aca="false">Benefits!P$45</f>
        <v>0</v>
      </c>
      <c r="Q10" s="172" t="n">
        <f aca="false">Benefits!Q$45</f>
        <v>0</v>
      </c>
      <c r="R10" s="172" t="n">
        <f aca="false">Benefits!R$45</f>
        <v>0</v>
      </c>
      <c r="S10" s="172" t="n">
        <f aca="false">Benefits!S$45</f>
        <v>0</v>
      </c>
      <c r="T10" s="172" t="n">
        <f aca="false">Benefits!T$45</f>
        <v>1646862.40349136</v>
      </c>
      <c r="U10" s="172" t="n">
        <f aca="false">Benefits!U$45</f>
        <v>1566827.96892916</v>
      </c>
      <c r="V10" s="172" t="n">
        <f aca="false">Benefits!V$45</f>
        <v>1490683.05828961</v>
      </c>
      <c r="W10" s="172" t="n">
        <f aca="false">Benefits!W$45</f>
        <v>1418238.64798021</v>
      </c>
      <c r="X10" s="172" t="n">
        <f aca="false">Benefits!X$45</f>
        <v>1349314.90060173</v>
      </c>
      <c r="Y10" s="172" t="n">
        <f aca="false">Benefits!Y$45</f>
        <v>1283740.71851641</v>
      </c>
      <c r="Z10" s="172" t="n">
        <f aca="false">Benefits!Z$45</f>
        <v>1221353.31911188</v>
      </c>
      <c r="AA10" s="172" t="n">
        <f aca="false">Benefits!AA$45</f>
        <v>1161997.83070644</v>
      </c>
      <c r="AB10" s="172" t="n">
        <f aca="false">Benefits!AB$45</f>
        <v>1105526.90809267</v>
      </c>
      <c r="AC10" s="172" t="n">
        <f aca="false">Benefits!AC$45</f>
        <v>1051800.3667648</v>
      </c>
      <c r="AD10" s="172" t="n">
        <f aca="false">Benefits!AD$45</f>
        <v>1000684.83492203</v>
      </c>
      <c r="AE10" s="172" t="n">
        <f aca="false">Benefits!AE$45</f>
        <v>952053.42238376</v>
      </c>
      <c r="AF10" s="172" t="n">
        <f aca="false">Benefits!AF$45</f>
        <v>905785.405595016</v>
      </c>
      <c r="AG10" s="172" t="n">
        <f aca="false">Benefits!AG$45</f>
        <v>861765.927939931</v>
      </c>
      <c r="AH10" s="172" t="n">
        <f aca="false">Benefits!AH$45</f>
        <v>819885.714619486</v>
      </c>
      <c r="AI10" s="172" t="n">
        <f aca="false">Benefits!AI$45</f>
        <v>780040.801385642</v>
      </c>
      <c r="AJ10" s="172" t="n">
        <f aca="false">Benefits!AJ$45</f>
        <v>742132.276458489</v>
      </c>
      <c r="AK10" s="172" t="n">
        <f aca="false">Benefits!AK$45</f>
        <v>706066.03498574</v>
      </c>
      <c r="AL10" s="172" t="n">
        <f aca="false">Benefits!AL$45</f>
        <v>671752.545435031</v>
      </c>
      <c r="AM10" s="172" t="n">
        <f aca="false">Benefits!AM$45</f>
        <v>639106.627339123</v>
      </c>
      <c r="AN10" s="172" t="n">
        <f aca="false">Benefits!AN$45</f>
        <v>0</v>
      </c>
      <c r="AO10" s="172" t="n">
        <f aca="false">Benefits!AO$45</f>
        <v>0</v>
      </c>
      <c r="AP10" s="172" t="n">
        <f aca="false">Benefits!AP$45</f>
        <v>0</v>
      </c>
      <c r="AQ10" s="172" t="n">
        <f aca="false">Benefits!AQ$45</f>
        <v>0</v>
      </c>
      <c r="AR10" s="172" t="n">
        <f aca="false">Benefits!AR$45</f>
        <v>0</v>
      </c>
      <c r="AS10" s="172" t="n">
        <f aca="false">Benefits!AS$45</f>
        <v>0</v>
      </c>
      <c r="AT10" s="172" t="n">
        <f aca="false">Benefits!AT$45</f>
        <v>0</v>
      </c>
      <c r="AU10" s="172" t="n">
        <f aca="false">Benefits!AU$45</f>
        <v>0</v>
      </c>
      <c r="AV10" s="172" t="n">
        <f aca="false">Benefits!AV$45</f>
        <v>0</v>
      </c>
      <c r="AW10" s="172" t="n">
        <f aca="false">Benefits!AW$45</f>
        <v>0</v>
      </c>
      <c r="AX10" s="172" t="n">
        <f aca="false">Benefits!AX$45</f>
        <v>0</v>
      </c>
      <c r="AY10" s="172" t="n">
        <f aca="false">Benefits!AY$45</f>
        <v>0</v>
      </c>
      <c r="AZ10" s="172" t="n">
        <f aca="false">Benefits!AZ$45</f>
        <v>0</v>
      </c>
      <c r="BA10" s="172" t="n">
        <f aca="false">Benefits!BA$45</f>
        <v>0</v>
      </c>
      <c r="BB10" s="172" t="n">
        <f aca="false">Benefits!BB$45</f>
        <v>0</v>
      </c>
      <c r="BC10" s="172" t="n">
        <f aca="false">Benefits!BC$45</f>
        <v>0</v>
      </c>
      <c r="BD10" s="172" t="n">
        <f aca="false">Benefits!BD$45</f>
        <v>0</v>
      </c>
      <c r="BE10" s="172" t="n">
        <f aca="false">Benefits!BE$45</f>
        <v>0</v>
      </c>
      <c r="BF10" s="172" t="n">
        <f aca="false">Benefits!BF$45</f>
        <v>0</v>
      </c>
      <c r="BG10" s="172" t="n">
        <f aca="false">Benefits!BG$45</f>
        <v>0</v>
      </c>
      <c r="BH10" s="172" t="n">
        <f aca="false">Benefits!BH$45</f>
        <v>0</v>
      </c>
      <c r="BI10" s="172" t="n">
        <f aca="false">Benefits!BI$45</f>
        <v>0</v>
      </c>
      <c r="BJ10" s="172" t="n">
        <f aca="false">Benefits!BJ$45</f>
        <v>0</v>
      </c>
      <c r="BK10" s="172" t="n">
        <f aca="false">Benefits!BK$45</f>
        <v>0</v>
      </c>
      <c r="BL10" s="172" t="n">
        <f aca="false">Benefits!BL$45</f>
        <v>0</v>
      </c>
      <c r="BM10" s="172" t="n">
        <f aca="false">Benefits!BM$45</f>
        <v>0</v>
      </c>
      <c r="BN10" s="172" t="n">
        <f aca="false">Benefits!BN$45</f>
        <v>0</v>
      </c>
      <c r="BO10" s="172" t="n">
        <f aca="false">Benefits!BO$45</f>
        <v>0</v>
      </c>
      <c r="BP10" s="172" t="n">
        <f aca="false">Benefits!BP$45</f>
        <v>0</v>
      </c>
      <c r="BQ10" s="172" t="n">
        <f aca="false">Benefits!BQ$45</f>
        <v>0</v>
      </c>
      <c r="BR10" s="172" t="n">
        <f aca="false">Benefits!BR$45</f>
        <v>0</v>
      </c>
      <c r="BS10" s="172" t="n">
        <f aca="false">Benefits!BS$45</f>
        <v>0</v>
      </c>
      <c r="BT10" s="172" t="n">
        <f aca="false">Benefits!BT$45</f>
        <v>0</v>
      </c>
      <c r="BU10" s="172" t="n">
        <f aca="false">Benefits!BU$45</f>
        <v>0</v>
      </c>
      <c r="BV10" s="172" t="n">
        <f aca="false">Benefits!BV$45</f>
        <v>0</v>
      </c>
      <c r="BW10" s="172" t="n">
        <f aca="false">Benefits!BW$45</f>
        <v>0</v>
      </c>
      <c r="BX10" s="172" t="n">
        <f aca="false">Benefits!BX$45</f>
        <v>0</v>
      </c>
      <c r="BY10" s="172" t="n">
        <f aca="false">Benefits!BY$45</f>
        <v>0</v>
      </c>
      <c r="BZ10" s="172" t="n">
        <f aca="false">Benefits!BZ$45</f>
        <v>0</v>
      </c>
      <c r="CA10" s="172" t="n">
        <f aca="false">Benefits!CA$45</f>
        <v>0</v>
      </c>
      <c r="CB10" s="172" t="n">
        <f aca="false">Benefits!CB$45</f>
        <v>0</v>
      </c>
      <c r="CC10" s="172" t="n">
        <f aca="false">Benefits!CC$45</f>
        <v>0</v>
      </c>
      <c r="CD10" s="172" t="n">
        <f aca="false">Benefits!CD$45</f>
        <v>0</v>
      </c>
      <c r="CE10" s="172" t="n">
        <f aca="false">Benefits!CE$45</f>
        <v>0</v>
      </c>
      <c r="CF10" s="172" t="n">
        <f aca="false">Benefits!CF$45</f>
        <v>0</v>
      </c>
      <c r="CG10" s="172" t="n">
        <f aca="false">Benefits!CG$45</f>
        <v>0</v>
      </c>
      <c r="CH10" s="172" t="n">
        <f aca="false">Benefits!CH$45</f>
        <v>0</v>
      </c>
      <c r="CI10" s="172" t="n">
        <f aca="false">Benefits!CI$45</f>
        <v>0</v>
      </c>
      <c r="CJ10" s="172" t="n">
        <f aca="false">Benefits!CJ$45</f>
        <v>0</v>
      </c>
      <c r="CK10" s="172" t="n">
        <f aca="false">Benefits!CK$45</f>
        <v>0</v>
      </c>
      <c r="CL10" s="172" t="n">
        <f aca="false">Benefits!CL$45</f>
        <v>0</v>
      </c>
      <c r="CM10" s="172" t="n">
        <f aca="false">Benefits!CM$45</f>
        <v>0</v>
      </c>
      <c r="CN10" s="172" t="n">
        <f aca="false">Benefits!CN$45</f>
        <v>0</v>
      </c>
      <c r="CO10" s="172" t="n">
        <f aca="false">Benefits!CO$45</f>
        <v>0</v>
      </c>
      <c r="CP10" s="172" t="n">
        <f aca="false">Benefits!CP$45</f>
        <v>0</v>
      </c>
      <c r="CQ10" s="172" t="n">
        <f aca="false">Benefits!CQ$45</f>
        <v>0</v>
      </c>
      <c r="CR10" s="172" t="n">
        <f aca="false">Benefits!CR$45</f>
        <v>0</v>
      </c>
      <c r="CS10" s="172" t="n">
        <f aca="false">Benefits!CS$45</f>
        <v>0</v>
      </c>
      <c r="CT10" s="172" t="n">
        <f aca="false">Benefits!CT$45</f>
        <v>0</v>
      </c>
      <c r="CU10" s="172" t="n">
        <f aca="false">Benefits!CU$45</f>
        <v>0</v>
      </c>
      <c r="CV10" s="172" t="n">
        <f aca="false">Benefits!CV$45</f>
        <v>0</v>
      </c>
      <c r="CW10" s="172" t="n">
        <f aca="false">Benefits!CW$45</f>
        <v>0</v>
      </c>
      <c r="CX10" s="172" t="n">
        <f aca="false">Benefits!CX$45</f>
        <v>0</v>
      </c>
      <c r="CY10" s="172" t="n">
        <f aca="false">Benefits!CY$45</f>
        <v>0</v>
      </c>
      <c r="CZ10" s="172" t="n">
        <f aca="false">Benefits!CZ$45</f>
        <v>0</v>
      </c>
      <c r="DA10" s="172" t="n">
        <f aca="false">Benefits!DA$45</f>
        <v>0</v>
      </c>
      <c r="DB10" s="172" t="n">
        <f aca="false">Benefits!DB$45</f>
        <v>0</v>
      </c>
      <c r="DC10" s="172" t="n">
        <f aca="false">Benefits!DC$45</f>
        <v>0</v>
      </c>
      <c r="DD10" s="172" t="n">
        <f aca="false">Benefits!DD$45</f>
        <v>0</v>
      </c>
      <c r="DE10" s="172" t="n">
        <f aca="false">Benefits!DE$45</f>
        <v>0</v>
      </c>
      <c r="DF10" s="172" t="n">
        <f aca="false">Benefits!DF$45</f>
        <v>0</v>
      </c>
      <c r="DG10" s="172" t="n">
        <f aca="false">Benefits!DG$45</f>
        <v>0</v>
      </c>
      <c r="DH10" s="172" t="n">
        <f aca="false">Benefits!DH$45</f>
        <v>0</v>
      </c>
      <c r="DI10" s="172" t="n">
        <f aca="false">Benefits!DI$45</f>
        <v>0</v>
      </c>
      <c r="DJ10" s="172" t="n">
        <f aca="false">Benefits!DJ$45</f>
        <v>0</v>
      </c>
      <c r="DK10" s="172" t="n">
        <f aca="false">Benefits!DK$45</f>
        <v>0</v>
      </c>
    </row>
    <row r="11" s="159" customFormat="true" ht="15" hidden="false" customHeight="false" outlineLevel="0" collapsed="false">
      <c r="A11" s="182"/>
      <c r="B11" s="182"/>
      <c r="C11" s="183"/>
      <c r="E11" s="208" t="s">
        <v>324</v>
      </c>
      <c r="F11" s="208"/>
      <c r="G11" s="208" t="s">
        <v>209</v>
      </c>
      <c r="H11" s="208" t="n">
        <f aca="false">SUM(J11:DK11)</f>
        <v>25561816.6678796</v>
      </c>
      <c r="I11" s="208"/>
      <c r="J11" s="208" t="n">
        <f aca="false">SUM(J9:J10)</f>
        <v>0</v>
      </c>
      <c r="K11" s="208" t="n">
        <f aca="false">SUM(K9:K10)</f>
        <v>0</v>
      </c>
      <c r="L11" s="208" t="n">
        <f aca="false">SUM(L9:L10)</f>
        <v>0</v>
      </c>
      <c r="M11" s="208" t="n">
        <f aca="false">SUM(M9:M10)</f>
        <v>0</v>
      </c>
      <c r="N11" s="208" t="n">
        <f aca="false">SUM(N9:N10)</f>
        <v>0</v>
      </c>
      <c r="O11" s="208" t="n">
        <f aca="false">SUM(O9:O10)</f>
        <v>0</v>
      </c>
      <c r="P11" s="208" t="n">
        <f aca="false">SUM(P9:P10)</f>
        <v>0</v>
      </c>
      <c r="Q11" s="208" t="n">
        <f aca="false">SUM(Q9:Q10)</f>
        <v>0</v>
      </c>
      <c r="R11" s="208" t="n">
        <f aca="false">SUM(R9:R10)</f>
        <v>0</v>
      </c>
      <c r="S11" s="208" t="n">
        <f aca="false">SUM(S9:S10)</f>
        <v>0</v>
      </c>
      <c r="T11" s="208" t="n">
        <f aca="false">SUM(T9:T10)</f>
        <v>1910758.49122855</v>
      </c>
      <c r="U11" s="208" t="n">
        <f aca="false">SUM(U9:U10)</f>
        <v>1826250.09988876</v>
      </c>
      <c r="V11" s="208" t="n">
        <f aca="false">SUM(V9:V10)</f>
        <v>1745302.33785932</v>
      </c>
      <c r="W11" s="208" t="n">
        <f aca="false">SUM(W9:W10)</f>
        <v>1667777.90580781</v>
      </c>
      <c r="X11" s="208" t="n">
        <f aca="false">SUM(X9:X10)</f>
        <v>1593543.83872285</v>
      </c>
      <c r="Y11" s="208" t="n">
        <f aca="false">SUM(Y9:Y10)</f>
        <v>1522471.44823857</v>
      </c>
      <c r="Z11" s="208" t="n">
        <f aca="false">SUM(Z9:Z10)</f>
        <v>1454436.25775505</v>
      </c>
      <c r="AA11" s="208" t="n">
        <f aca="false">SUM(AA9:AA10)</f>
        <v>1389317.93135934</v>
      </c>
      <c r="AB11" s="208" t="n">
        <f aca="false">SUM(AB9:AB10)</f>
        <v>1327000.19746032</v>
      </c>
      <c r="AC11" s="208" t="n">
        <f aca="false">SUM(AC9:AC10)</f>
        <v>1267370.76796609</v>
      </c>
      <c r="AD11" s="208" t="n">
        <f aca="false">SUM(AD9:AD10)</f>
        <v>1210321.25375477</v>
      </c>
      <c r="AE11" s="208" t="n">
        <f aca="false">SUM(AE9:AE10)</f>
        <v>1155747.07711858</v>
      </c>
      <c r="AF11" s="208" t="n">
        <f aca="false">SUM(AF9:AF10)</f>
        <v>1103547.38179465</v>
      </c>
      <c r="AG11" s="208" t="n">
        <f aca="false">SUM(AG9:AG10)</f>
        <v>1053624.94113653</v>
      </c>
      <c r="AH11" s="208" t="n">
        <f aca="false">SUM(AH9:AH10)</f>
        <v>1005886.06492401</v>
      </c>
      <c r="AI11" s="208" t="n">
        <f aca="false">SUM(AI9:AI10)</f>
        <v>959964.297455567</v>
      </c>
      <c r="AJ11" s="208" t="n">
        <f aca="false">SUM(AJ9:AJ10)</f>
        <v>910285.07652384</v>
      </c>
      <c r="AK11" s="208" t="n">
        <f aca="false">SUM(AK9:AK10)</f>
        <v>863218.184579526</v>
      </c>
      <c r="AL11" s="208" t="n">
        <f aca="false">SUM(AL9:AL10)</f>
        <v>818623.713279691</v>
      </c>
      <c r="AM11" s="208" t="n">
        <f aca="false">SUM(AM9:AM10)</f>
        <v>776369.401025721</v>
      </c>
      <c r="AN11" s="208" t="n">
        <f aca="false">SUM(AN9:AN10)</f>
        <v>0</v>
      </c>
      <c r="AO11" s="208" t="n">
        <f aca="false">SUM(AO9:AO10)</f>
        <v>0</v>
      </c>
      <c r="AP11" s="208" t="n">
        <f aca="false">SUM(AP9:AP10)</f>
        <v>0</v>
      </c>
      <c r="AQ11" s="208" t="n">
        <f aca="false">SUM(AQ9:AQ10)</f>
        <v>0</v>
      </c>
      <c r="AR11" s="208" t="n">
        <f aca="false">SUM(AR9:AR10)</f>
        <v>0</v>
      </c>
      <c r="AS11" s="208" t="n">
        <f aca="false">SUM(AS9:AS10)</f>
        <v>0</v>
      </c>
      <c r="AT11" s="208" t="n">
        <f aca="false">SUM(AT9:AT10)</f>
        <v>0</v>
      </c>
      <c r="AU11" s="208" t="n">
        <f aca="false">SUM(AU9:AU10)</f>
        <v>0</v>
      </c>
      <c r="AV11" s="208" t="n">
        <f aca="false">SUM(AV9:AV10)</f>
        <v>0</v>
      </c>
      <c r="AW11" s="208" t="n">
        <f aca="false">SUM(AW9:AW10)</f>
        <v>0</v>
      </c>
      <c r="AX11" s="208" t="n">
        <f aca="false">SUM(AX9:AX10)</f>
        <v>0</v>
      </c>
      <c r="AY11" s="208" t="n">
        <f aca="false">SUM(AY9:AY10)</f>
        <v>0</v>
      </c>
      <c r="AZ11" s="208" t="n">
        <f aca="false">SUM(AZ9:AZ10)</f>
        <v>0</v>
      </c>
      <c r="BA11" s="208" t="n">
        <f aca="false">SUM(BA9:BA10)</f>
        <v>0</v>
      </c>
      <c r="BB11" s="208" t="n">
        <f aca="false">SUM(BB9:BB10)</f>
        <v>0</v>
      </c>
      <c r="BC11" s="208" t="n">
        <f aca="false">SUM(BC9:BC10)</f>
        <v>0</v>
      </c>
      <c r="BD11" s="208" t="n">
        <f aca="false">SUM(BD9:BD10)</f>
        <v>0</v>
      </c>
      <c r="BE11" s="208" t="n">
        <f aca="false">SUM(BE9:BE10)</f>
        <v>0</v>
      </c>
      <c r="BF11" s="208" t="n">
        <f aca="false">SUM(BF9:BF10)</f>
        <v>0</v>
      </c>
      <c r="BG11" s="208" t="n">
        <f aca="false">SUM(BG9:BG10)</f>
        <v>0</v>
      </c>
      <c r="BH11" s="208" t="n">
        <f aca="false">SUM(BH9:BH10)</f>
        <v>0</v>
      </c>
      <c r="BI11" s="208" t="n">
        <f aca="false">SUM(BI9:BI10)</f>
        <v>0</v>
      </c>
      <c r="BJ11" s="208" t="n">
        <f aca="false">SUM(BJ9:BJ10)</f>
        <v>0</v>
      </c>
      <c r="BK11" s="208" t="n">
        <f aca="false">SUM(BK9:BK10)</f>
        <v>0</v>
      </c>
      <c r="BL11" s="208" t="n">
        <f aca="false">SUM(BL9:BL10)</f>
        <v>0</v>
      </c>
      <c r="BM11" s="208" t="n">
        <f aca="false">SUM(BM9:BM10)</f>
        <v>0</v>
      </c>
      <c r="BN11" s="208" t="n">
        <f aca="false">SUM(BN9:BN10)</f>
        <v>0</v>
      </c>
      <c r="BO11" s="208" t="n">
        <f aca="false">SUM(BO9:BO10)</f>
        <v>0</v>
      </c>
      <c r="BP11" s="208" t="n">
        <f aca="false">SUM(BP9:BP10)</f>
        <v>0</v>
      </c>
      <c r="BQ11" s="208" t="n">
        <f aca="false">SUM(BQ9:BQ10)</f>
        <v>0</v>
      </c>
      <c r="BR11" s="208" t="n">
        <f aca="false">SUM(BR9:BR10)</f>
        <v>0</v>
      </c>
      <c r="BS11" s="208" t="n">
        <f aca="false">SUM(BS9:BS10)</f>
        <v>0</v>
      </c>
      <c r="BT11" s="208" t="n">
        <f aca="false">SUM(BT9:BT10)</f>
        <v>0</v>
      </c>
      <c r="BU11" s="208" t="n">
        <f aca="false">SUM(BU9:BU10)</f>
        <v>0</v>
      </c>
      <c r="BV11" s="208" t="n">
        <f aca="false">SUM(BV9:BV10)</f>
        <v>0</v>
      </c>
      <c r="BW11" s="208" t="n">
        <f aca="false">SUM(BW9:BW10)</f>
        <v>0</v>
      </c>
      <c r="BX11" s="208" t="n">
        <f aca="false">SUM(BX9:BX10)</f>
        <v>0</v>
      </c>
      <c r="BY11" s="208" t="n">
        <f aca="false">SUM(BY9:BY10)</f>
        <v>0</v>
      </c>
      <c r="BZ11" s="208" t="n">
        <f aca="false">SUM(BZ9:BZ10)</f>
        <v>0</v>
      </c>
      <c r="CA11" s="208" t="n">
        <f aca="false">SUM(CA9:CA10)</f>
        <v>0</v>
      </c>
      <c r="CB11" s="208" t="n">
        <f aca="false">SUM(CB9:CB10)</f>
        <v>0</v>
      </c>
      <c r="CC11" s="208" t="n">
        <f aca="false">SUM(CC9:CC10)</f>
        <v>0</v>
      </c>
      <c r="CD11" s="208" t="n">
        <f aca="false">SUM(CD9:CD10)</f>
        <v>0</v>
      </c>
      <c r="CE11" s="208" t="n">
        <f aca="false">SUM(CE9:CE10)</f>
        <v>0</v>
      </c>
      <c r="CF11" s="208" t="n">
        <f aca="false">SUM(CF9:CF10)</f>
        <v>0</v>
      </c>
      <c r="CG11" s="208" t="n">
        <f aca="false">SUM(CG9:CG10)</f>
        <v>0</v>
      </c>
      <c r="CH11" s="208" t="n">
        <f aca="false">SUM(CH9:CH10)</f>
        <v>0</v>
      </c>
      <c r="CI11" s="208" t="n">
        <f aca="false">SUM(CI9:CI10)</f>
        <v>0</v>
      </c>
      <c r="CJ11" s="208" t="n">
        <f aca="false">SUM(CJ9:CJ10)</f>
        <v>0</v>
      </c>
      <c r="CK11" s="208" t="n">
        <f aca="false">SUM(CK9:CK10)</f>
        <v>0</v>
      </c>
      <c r="CL11" s="208" t="n">
        <f aca="false">SUM(CL9:CL10)</f>
        <v>0</v>
      </c>
      <c r="CM11" s="208" t="n">
        <f aca="false">SUM(CM9:CM10)</f>
        <v>0</v>
      </c>
      <c r="CN11" s="208" t="n">
        <f aca="false">SUM(CN9:CN10)</f>
        <v>0</v>
      </c>
      <c r="CO11" s="208" t="n">
        <f aca="false">SUM(CO9:CO10)</f>
        <v>0</v>
      </c>
      <c r="CP11" s="208" t="n">
        <f aca="false">SUM(CP9:CP10)</f>
        <v>0</v>
      </c>
      <c r="CQ11" s="208" t="n">
        <f aca="false">SUM(CQ9:CQ10)</f>
        <v>0</v>
      </c>
      <c r="CR11" s="208" t="n">
        <f aca="false">SUM(CR9:CR10)</f>
        <v>0</v>
      </c>
      <c r="CS11" s="208" t="n">
        <f aca="false">SUM(CS9:CS10)</f>
        <v>0</v>
      </c>
      <c r="CT11" s="208" t="n">
        <f aca="false">SUM(CT9:CT10)</f>
        <v>0</v>
      </c>
      <c r="CU11" s="208" t="n">
        <f aca="false">SUM(CU9:CU10)</f>
        <v>0</v>
      </c>
      <c r="CV11" s="208" t="n">
        <f aca="false">SUM(CV9:CV10)</f>
        <v>0</v>
      </c>
      <c r="CW11" s="208" t="n">
        <f aca="false">SUM(CW9:CW10)</f>
        <v>0</v>
      </c>
      <c r="CX11" s="208" t="n">
        <f aca="false">SUM(CX9:CX10)</f>
        <v>0</v>
      </c>
      <c r="CY11" s="208" t="n">
        <f aca="false">SUM(CY9:CY10)</f>
        <v>0</v>
      </c>
      <c r="CZ11" s="208" t="n">
        <f aca="false">SUM(CZ9:CZ10)</f>
        <v>0</v>
      </c>
      <c r="DA11" s="208" t="n">
        <f aca="false">SUM(DA9:DA10)</f>
        <v>0</v>
      </c>
      <c r="DB11" s="208" t="n">
        <f aca="false">SUM(DB9:DB10)</f>
        <v>0</v>
      </c>
      <c r="DC11" s="208" t="n">
        <f aca="false">SUM(DC9:DC10)</f>
        <v>0</v>
      </c>
      <c r="DD11" s="208" t="n">
        <f aca="false">SUM(DD9:DD10)</f>
        <v>0</v>
      </c>
      <c r="DE11" s="208" t="n">
        <f aca="false">SUM(DE9:DE10)</f>
        <v>0</v>
      </c>
      <c r="DF11" s="208" t="n">
        <f aca="false">SUM(DF9:DF10)</f>
        <v>0</v>
      </c>
      <c r="DG11" s="208" t="n">
        <f aca="false">SUM(DG9:DG10)</f>
        <v>0</v>
      </c>
      <c r="DH11" s="208" t="n">
        <f aca="false">SUM(DH9:DH10)</f>
        <v>0</v>
      </c>
      <c r="DI11" s="208" t="n">
        <f aca="false">SUM(DI9:DI10)</f>
        <v>0</v>
      </c>
      <c r="DJ11" s="208" t="n">
        <f aca="false">SUM(DJ9:DJ10)</f>
        <v>0</v>
      </c>
      <c r="DK11" s="208" t="n">
        <f aca="false">SUM(DK9:DK10)</f>
        <v>0</v>
      </c>
    </row>
    <row r="12" s="159" customFormat="true" ht="15" hidden="false" customHeight="false" outlineLevel="0" collapsed="false">
      <c r="A12" s="182"/>
      <c r="B12" s="182"/>
      <c r="C12" s="183"/>
    </row>
    <row r="13" customFormat="false" ht="15" hidden="false" customHeight="false" outlineLevel="0" collapsed="false">
      <c r="E13" s="172" t="str">
        <f aca="false">Benefits!E$123</f>
        <v>Environmental benefits - Truck wait time reduction - Build - PV</v>
      </c>
      <c r="F13" s="172" t="n">
        <f aca="false">Benefits!F$123</f>
        <v>0</v>
      </c>
      <c r="G13" s="172" t="str">
        <f aca="false">Benefits!G$123</f>
        <v>US$</v>
      </c>
      <c r="H13" s="172" t="n">
        <f aca="false">Benefits!H$123</f>
        <v>539958.624769317</v>
      </c>
      <c r="I13" s="172" t="n">
        <f aca="false">Benefits!I$123</f>
        <v>0</v>
      </c>
      <c r="J13" s="172" t="n">
        <f aca="false">Benefits!J$123</f>
        <v>0</v>
      </c>
      <c r="K13" s="172" t="n">
        <f aca="false">Benefits!K$123</f>
        <v>0</v>
      </c>
      <c r="L13" s="172" t="n">
        <f aca="false">Benefits!L$123</f>
        <v>0</v>
      </c>
      <c r="M13" s="172" t="n">
        <f aca="false">Benefits!M$123</f>
        <v>0</v>
      </c>
      <c r="N13" s="172" t="n">
        <f aca="false">Benefits!N$123</f>
        <v>0</v>
      </c>
      <c r="O13" s="172" t="n">
        <f aca="false">Benefits!O$123</f>
        <v>0</v>
      </c>
      <c r="P13" s="172" t="n">
        <f aca="false">Benefits!P$123</f>
        <v>0</v>
      </c>
      <c r="Q13" s="172" t="n">
        <f aca="false">Benefits!Q$123</f>
        <v>0</v>
      </c>
      <c r="R13" s="172" t="n">
        <f aca="false">Benefits!R$123</f>
        <v>0</v>
      </c>
      <c r="S13" s="172" t="n">
        <f aca="false">Benefits!S$123</f>
        <v>0</v>
      </c>
      <c r="T13" s="172" t="n">
        <f aca="false">Benefits!T$123</f>
        <v>27596.4235738365</v>
      </c>
      <c r="U13" s="172" t="n">
        <f aca="false">Benefits!U$123</f>
        <v>27438.3963365028</v>
      </c>
      <c r="V13" s="172" t="n">
        <f aca="false">Benefits!V$123</f>
        <v>27315.1422552333</v>
      </c>
      <c r="W13" s="172" t="n">
        <f aca="false">Benefits!W$123</f>
        <v>27599.3308113922</v>
      </c>
      <c r="X13" s="172" t="n">
        <f aca="false">Benefits!X$123</f>
        <v>27512.322420013</v>
      </c>
      <c r="Y13" s="172" t="n">
        <f aca="false">Benefits!Y$123</f>
        <v>27446.3511526706</v>
      </c>
      <c r="Z13" s="172" t="n">
        <f aca="false">Benefits!Z$123</f>
        <v>27311.0514414911</v>
      </c>
      <c r="AA13" s="172" t="n">
        <f aca="false">Benefits!AA$123</f>
        <v>27187.1021972562</v>
      </c>
      <c r="AB13" s="172" t="n">
        <f aca="false">Benefits!AB$123</f>
        <v>27073.6028662881</v>
      </c>
      <c r="AC13" s="172" t="n">
        <f aca="false">Benefits!AC$123</f>
        <v>26968.0841936684</v>
      </c>
      <c r="AD13" s="172" t="n">
        <f aca="false">Benefits!AD$123</f>
        <v>26869.8927676395</v>
      </c>
      <c r="AE13" s="172" t="n">
        <f aca="false">Benefits!AE$123</f>
        <v>26776.4326992469</v>
      </c>
      <c r="AF13" s="172" t="n">
        <f aca="false">Benefits!AF$123</f>
        <v>26687.6388554821</v>
      </c>
      <c r="AG13" s="172" t="n">
        <f aca="false">Benefits!AG$123</f>
        <v>26602.2380006321</v>
      </c>
      <c r="AH13" s="172" t="n">
        <f aca="false">Benefits!AH$123</f>
        <v>26519.8220447487</v>
      </c>
      <c r="AI13" s="172" t="n">
        <f aca="false">Benefits!AI$123</f>
        <v>26440.1606807217</v>
      </c>
      <c r="AJ13" s="172" t="n">
        <f aca="false">Benefits!AJ$123</f>
        <v>26362.9150790115</v>
      </c>
      <c r="AK13" s="172" t="n">
        <f aca="false">Benefits!AK$123</f>
        <v>26613.014891549</v>
      </c>
      <c r="AL13" s="172" t="n">
        <f aca="false">Benefits!AL$123</f>
        <v>26858.0045851513</v>
      </c>
      <c r="AM13" s="172" t="n">
        <f aca="false">Benefits!AM$123</f>
        <v>26780.6979167819</v>
      </c>
      <c r="AN13" s="172" t="n">
        <f aca="false">Benefits!AN$123</f>
        <v>0</v>
      </c>
      <c r="AO13" s="172" t="n">
        <f aca="false">Benefits!AO$123</f>
        <v>0</v>
      </c>
      <c r="AP13" s="172" t="n">
        <f aca="false">Benefits!AP$123</f>
        <v>0</v>
      </c>
      <c r="AQ13" s="172" t="n">
        <f aca="false">Benefits!AQ$123</f>
        <v>0</v>
      </c>
      <c r="AR13" s="172" t="n">
        <f aca="false">Benefits!AR$123</f>
        <v>0</v>
      </c>
      <c r="AS13" s="172" t="n">
        <f aca="false">Benefits!AS$123</f>
        <v>0</v>
      </c>
      <c r="AT13" s="172" t="n">
        <f aca="false">Benefits!AT$123</f>
        <v>0</v>
      </c>
      <c r="AU13" s="172" t="n">
        <f aca="false">Benefits!AU$123</f>
        <v>0</v>
      </c>
      <c r="AV13" s="172" t="n">
        <f aca="false">Benefits!AV$123</f>
        <v>0</v>
      </c>
      <c r="AW13" s="172" t="n">
        <f aca="false">Benefits!AW$123</f>
        <v>0</v>
      </c>
      <c r="AX13" s="172" t="n">
        <f aca="false">Benefits!AX$123</f>
        <v>0</v>
      </c>
      <c r="AY13" s="172" t="n">
        <f aca="false">Benefits!AY$123</f>
        <v>0</v>
      </c>
      <c r="AZ13" s="172" t="n">
        <f aca="false">Benefits!AZ$123</f>
        <v>0</v>
      </c>
      <c r="BA13" s="172" t="n">
        <f aca="false">Benefits!BA$123</f>
        <v>0</v>
      </c>
      <c r="BB13" s="172" t="n">
        <f aca="false">Benefits!BB$123</f>
        <v>0</v>
      </c>
      <c r="BC13" s="172" t="n">
        <f aca="false">Benefits!BC$123</f>
        <v>0</v>
      </c>
      <c r="BD13" s="172" t="n">
        <f aca="false">Benefits!BD$123</f>
        <v>0</v>
      </c>
      <c r="BE13" s="172" t="n">
        <f aca="false">Benefits!BE$123</f>
        <v>0</v>
      </c>
      <c r="BF13" s="172" t="n">
        <f aca="false">Benefits!BF$123</f>
        <v>0</v>
      </c>
      <c r="BG13" s="172" t="n">
        <f aca="false">Benefits!BG$123</f>
        <v>0</v>
      </c>
      <c r="BH13" s="172" t="n">
        <f aca="false">Benefits!BH$123</f>
        <v>0</v>
      </c>
      <c r="BI13" s="172" t="n">
        <f aca="false">Benefits!BI$123</f>
        <v>0</v>
      </c>
      <c r="BJ13" s="172" t="n">
        <f aca="false">Benefits!BJ$123</f>
        <v>0</v>
      </c>
      <c r="BK13" s="172" t="n">
        <f aca="false">Benefits!BK$123</f>
        <v>0</v>
      </c>
      <c r="BL13" s="172" t="n">
        <f aca="false">Benefits!BL$123</f>
        <v>0</v>
      </c>
      <c r="BM13" s="172" t="n">
        <f aca="false">Benefits!BM$123</f>
        <v>0</v>
      </c>
      <c r="BN13" s="172" t="n">
        <f aca="false">Benefits!BN$123</f>
        <v>0</v>
      </c>
      <c r="BO13" s="172" t="n">
        <f aca="false">Benefits!BO$123</f>
        <v>0</v>
      </c>
      <c r="BP13" s="172" t="n">
        <f aca="false">Benefits!BP$123</f>
        <v>0</v>
      </c>
      <c r="BQ13" s="172" t="n">
        <f aca="false">Benefits!BQ$123</f>
        <v>0</v>
      </c>
      <c r="BR13" s="172" t="n">
        <f aca="false">Benefits!BR$123</f>
        <v>0</v>
      </c>
      <c r="BS13" s="172" t="n">
        <f aca="false">Benefits!BS$123</f>
        <v>0</v>
      </c>
      <c r="BT13" s="172" t="n">
        <f aca="false">Benefits!BT$123</f>
        <v>0</v>
      </c>
      <c r="BU13" s="172" t="n">
        <f aca="false">Benefits!BU$123</f>
        <v>0</v>
      </c>
      <c r="BV13" s="172" t="n">
        <f aca="false">Benefits!BV$123</f>
        <v>0</v>
      </c>
      <c r="BW13" s="172" t="n">
        <f aca="false">Benefits!BW$123</f>
        <v>0</v>
      </c>
      <c r="BX13" s="172" t="n">
        <f aca="false">Benefits!BX$123</f>
        <v>0</v>
      </c>
      <c r="BY13" s="172" t="n">
        <f aca="false">Benefits!BY$123</f>
        <v>0</v>
      </c>
      <c r="BZ13" s="172" t="n">
        <f aca="false">Benefits!BZ$123</f>
        <v>0</v>
      </c>
      <c r="CA13" s="172" t="n">
        <f aca="false">Benefits!CA$123</f>
        <v>0</v>
      </c>
      <c r="CB13" s="172" t="n">
        <f aca="false">Benefits!CB$123</f>
        <v>0</v>
      </c>
      <c r="CC13" s="172" t="n">
        <f aca="false">Benefits!CC$123</f>
        <v>0</v>
      </c>
      <c r="CD13" s="172" t="n">
        <f aca="false">Benefits!CD$123</f>
        <v>0</v>
      </c>
      <c r="CE13" s="172" t="n">
        <f aca="false">Benefits!CE$123</f>
        <v>0</v>
      </c>
      <c r="CF13" s="172" t="n">
        <f aca="false">Benefits!CF$123</f>
        <v>0</v>
      </c>
      <c r="CG13" s="172" t="n">
        <f aca="false">Benefits!CG$123</f>
        <v>0</v>
      </c>
      <c r="CH13" s="172" t="n">
        <f aca="false">Benefits!CH$123</f>
        <v>0</v>
      </c>
      <c r="CI13" s="172" t="n">
        <f aca="false">Benefits!CI$123</f>
        <v>0</v>
      </c>
      <c r="CJ13" s="172" t="n">
        <f aca="false">Benefits!CJ$123</f>
        <v>0</v>
      </c>
      <c r="CK13" s="172" t="n">
        <f aca="false">Benefits!CK$123</f>
        <v>0</v>
      </c>
      <c r="CL13" s="172" t="n">
        <f aca="false">Benefits!CL$123</f>
        <v>0</v>
      </c>
      <c r="CM13" s="172" t="n">
        <f aca="false">Benefits!CM$123</f>
        <v>0</v>
      </c>
      <c r="CN13" s="172" t="n">
        <f aca="false">Benefits!CN$123</f>
        <v>0</v>
      </c>
      <c r="CO13" s="172" t="n">
        <f aca="false">Benefits!CO$123</f>
        <v>0</v>
      </c>
      <c r="CP13" s="172" t="n">
        <f aca="false">Benefits!CP$123</f>
        <v>0</v>
      </c>
      <c r="CQ13" s="172" t="n">
        <f aca="false">Benefits!CQ$123</f>
        <v>0</v>
      </c>
      <c r="CR13" s="172" t="n">
        <f aca="false">Benefits!CR$123</f>
        <v>0</v>
      </c>
      <c r="CS13" s="172" t="n">
        <f aca="false">Benefits!CS$123</f>
        <v>0</v>
      </c>
      <c r="CT13" s="172" t="n">
        <f aca="false">Benefits!CT$123</f>
        <v>0</v>
      </c>
      <c r="CU13" s="172" t="n">
        <f aca="false">Benefits!CU$123</f>
        <v>0</v>
      </c>
      <c r="CV13" s="172" t="n">
        <f aca="false">Benefits!CV$123</f>
        <v>0</v>
      </c>
      <c r="CW13" s="172" t="n">
        <f aca="false">Benefits!CW$123</f>
        <v>0</v>
      </c>
      <c r="CX13" s="172" t="n">
        <f aca="false">Benefits!CX$123</f>
        <v>0</v>
      </c>
      <c r="CY13" s="172" t="n">
        <f aca="false">Benefits!CY$123</f>
        <v>0</v>
      </c>
      <c r="CZ13" s="172" t="n">
        <f aca="false">Benefits!CZ$123</f>
        <v>0</v>
      </c>
      <c r="DA13" s="172" t="n">
        <f aca="false">Benefits!DA$123</f>
        <v>0</v>
      </c>
      <c r="DB13" s="172" t="n">
        <f aca="false">Benefits!DB$123</f>
        <v>0</v>
      </c>
      <c r="DC13" s="172" t="n">
        <f aca="false">Benefits!DC$123</f>
        <v>0</v>
      </c>
      <c r="DD13" s="172" t="n">
        <f aca="false">Benefits!DD$123</f>
        <v>0</v>
      </c>
      <c r="DE13" s="172" t="n">
        <f aca="false">Benefits!DE$123</f>
        <v>0</v>
      </c>
      <c r="DF13" s="172" t="n">
        <f aca="false">Benefits!DF$123</f>
        <v>0</v>
      </c>
      <c r="DG13" s="172" t="n">
        <f aca="false">Benefits!DG$123</f>
        <v>0</v>
      </c>
      <c r="DH13" s="172" t="n">
        <f aca="false">Benefits!DH$123</f>
        <v>0</v>
      </c>
      <c r="DI13" s="172" t="n">
        <f aca="false">Benefits!DI$123</f>
        <v>0</v>
      </c>
      <c r="DJ13" s="172" t="n">
        <f aca="false">Benefits!DJ$123</f>
        <v>0</v>
      </c>
      <c r="DK13" s="172" t="n">
        <f aca="false">Benefits!DK$123</f>
        <v>0</v>
      </c>
    </row>
    <row r="14" s="159" customFormat="true" ht="15" hidden="false" customHeight="false" outlineLevel="0" collapsed="false">
      <c r="A14" s="182"/>
      <c r="B14" s="182"/>
      <c r="C14" s="183"/>
      <c r="E14" s="208" t="s">
        <v>325</v>
      </c>
      <c r="F14" s="208"/>
      <c r="G14" s="208" t="s">
        <v>209</v>
      </c>
      <c r="H14" s="208" t="n">
        <f aca="false">SUM(J14:BC14)</f>
        <v>539958.624769317</v>
      </c>
      <c r="I14" s="208"/>
      <c r="J14" s="208" t="n">
        <f aca="false">SUM(J13:J13)</f>
        <v>0</v>
      </c>
      <c r="K14" s="208" t="n">
        <f aca="false">SUM(K13:K13)</f>
        <v>0</v>
      </c>
      <c r="L14" s="208" t="n">
        <f aca="false">SUM(L13:L13)</f>
        <v>0</v>
      </c>
      <c r="M14" s="208" t="n">
        <f aca="false">SUM(M13:M13)</f>
        <v>0</v>
      </c>
      <c r="N14" s="208" t="n">
        <f aca="false">SUM(N13:N13)</f>
        <v>0</v>
      </c>
      <c r="O14" s="208" t="n">
        <f aca="false">SUM(O13:O13)</f>
        <v>0</v>
      </c>
      <c r="P14" s="208" t="n">
        <f aca="false">SUM(P13:P13)</f>
        <v>0</v>
      </c>
      <c r="Q14" s="208" t="n">
        <f aca="false">SUM(Q13:Q13)</f>
        <v>0</v>
      </c>
      <c r="R14" s="208" t="n">
        <f aca="false">SUM(R13:R13)</f>
        <v>0</v>
      </c>
      <c r="S14" s="208" t="n">
        <f aca="false">SUM(S13:S13)</f>
        <v>0</v>
      </c>
      <c r="T14" s="208" t="n">
        <f aca="false">SUM(T13:T13)</f>
        <v>27596.4235738365</v>
      </c>
      <c r="U14" s="208" t="n">
        <f aca="false">SUM(U13:U13)</f>
        <v>27438.3963365028</v>
      </c>
      <c r="V14" s="208" t="n">
        <f aca="false">SUM(V13:V13)</f>
        <v>27315.1422552333</v>
      </c>
      <c r="W14" s="208" t="n">
        <f aca="false">SUM(W13:W13)</f>
        <v>27599.3308113922</v>
      </c>
      <c r="X14" s="208" t="n">
        <f aca="false">SUM(X13:X13)</f>
        <v>27512.322420013</v>
      </c>
      <c r="Y14" s="208" t="n">
        <f aca="false">SUM(Y13:Y13)</f>
        <v>27446.3511526706</v>
      </c>
      <c r="Z14" s="208" t="n">
        <f aca="false">SUM(Z13:Z13)</f>
        <v>27311.0514414911</v>
      </c>
      <c r="AA14" s="208" t="n">
        <f aca="false">SUM(AA13:AA13)</f>
        <v>27187.1021972562</v>
      </c>
      <c r="AB14" s="208" t="n">
        <f aca="false">SUM(AB13:AB13)</f>
        <v>27073.6028662881</v>
      </c>
      <c r="AC14" s="208" t="n">
        <f aca="false">SUM(AC13:AC13)</f>
        <v>26968.0841936684</v>
      </c>
      <c r="AD14" s="208" t="n">
        <f aca="false">SUM(AD13:AD13)</f>
        <v>26869.8927676395</v>
      </c>
      <c r="AE14" s="208" t="n">
        <f aca="false">SUM(AE13:AE13)</f>
        <v>26776.4326992469</v>
      </c>
      <c r="AF14" s="208" t="n">
        <f aca="false">SUM(AF13:AF13)</f>
        <v>26687.6388554821</v>
      </c>
      <c r="AG14" s="208" t="n">
        <f aca="false">SUM(AG13:AG13)</f>
        <v>26602.2380006321</v>
      </c>
      <c r="AH14" s="208" t="n">
        <f aca="false">SUM(AH13:AH13)</f>
        <v>26519.8220447487</v>
      </c>
      <c r="AI14" s="208" t="n">
        <f aca="false">SUM(AI13:AI13)</f>
        <v>26440.1606807217</v>
      </c>
      <c r="AJ14" s="208" t="n">
        <f aca="false">SUM(AJ13:AJ13)</f>
        <v>26362.9150790115</v>
      </c>
      <c r="AK14" s="208" t="n">
        <f aca="false">SUM(AK13:AK13)</f>
        <v>26613.014891549</v>
      </c>
      <c r="AL14" s="208" t="n">
        <f aca="false">SUM(AL13:AL13)</f>
        <v>26858.0045851513</v>
      </c>
      <c r="AM14" s="208" t="n">
        <f aca="false">SUM(AM13:AM13)</f>
        <v>26780.6979167819</v>
      </c>
      <c r="AN14" s="208" t="n">
        <f aca="false">SUM(AN13:AN13)</f>
        <v>0</v>
      </c>
      <c r="AO14" s="208" t="n">
        <f aca="false">SUM(AO13:AO13)</f>
        <v>0</v>
      </c>
      <c r="AP14" s="208" t="n">
        <f aca="false">SUM(AP13:AP13)</f>
        <v>0</v>
      </c>
      <c r="AQ14" s="208" t="n">
        <f aca="false">SUM(AQ13:AQ13)</f>
        <v>0</v>
      </c>
      <c r="AR14" s="208" t="n">
        <f aca="false">SUM(AR13:AR13)</f>
        <v>0</v>
      </c>
      <c r="AS14" s="208" t="n">
        <f aca="false">SUM(AS13:AS13)</f>
        <v>0</v>
      </c>
      <c r="AT14" s="208" t="n">
        <f aca="false">SUM(AT13:AT13)</f>
        <v>0</v>
      </c>
      <c r="AU14" s="208" t="n">
        <f aca="false">SUM(AU13:AU13)</f>
        <v>0</v>
      </c>
      <c r="AV14" s="208" t="n">
        <f aca="false">SUM(AV13:AV13)</f>
        <v>0</v>
      </c>
      <c r="AW14" s="208" t="n">
        <f aca="false">SUM(AW13:AW13)</f>
        <v>0</v>
      </c>
      <c r="AX14" s="208" t="n">
        <f aca="false">SUM(AX13:AX13)</f>
        <v>0</v>
      </c>
      <c r="AY14" s="208" t="n">
        <f aca="false">SUM(AY13:AY13)</f>
        <v>0</v>
      </c>
      <c r="AZ14" s="208" t="n">
        <f aca="false">SUM(AZ13:AZ13)</f>
        <v>0</v>
      </c>
      <c r="BA14" s="208" t="n">
        <f aca="false">SUM(BA13:BA13)</f>
        <v>0</v>
      </c>
      <c r="BB14" s="208" t="n">
        <f aca="false">SUM(BB13:BB13)</f>
        <v>0</v>
      </c>
      <c r="BC14" s="208" t="n">
        <f aca="false">SUM(BC13:BC13)</f>
        <v>0</v>
      </c>
      <c r="BD14" s="208" t="n">
        <f aca="false">SUM(BD13:BD13)</f>
        <v>0</v>
      </c>
      <c r="BE14" s="208" t="n">
        <f aca="false">SUM(BE13:BE13)</f>
        <v>0</v>
      </c>
      <c r="BF14" s="208" t="n">
        <f aca="false">SUM(BF13:BF13)</f>
        <v>0</v>
      </c>
      <c r="BG14" s="208" t="n">
        <f aca="false">SUM(BG13:BG13)</f>
        <v>0</v>
      </c>
      <c r="BH14" s="208" t="n">
        <f aca="false">SUM(BH13:BH13)</f>
        <v>0</v>
      </c>
      <c r="BI14" s="208" t="n">
        <f aca="false">SUM(BI13:BI13)</f>
        <v>0</v>
      </c>
      <c r="BJ14" s="208" t="n">
        <f aca="false">SUM(BJ13:BJ13)</f>
        <v>0</v>
      </c>
      <c r="BK14" s="208" t="n">
        <f aca="false">SUM(BK13:BK13)</f>
        <v>0</v>
      </c>
      <c r="BL14" s="208" t="n">
        <f aca="false">SUM(BL13:BL13)</f>
        <v>0</v>
      </c>
      <c r="BM14" s="208" t="n">
        <f aca="false">SUM(BM13:BM13)</f>
        <v>0</v>
      </c>
      <c r="BN14" s="208" t="n">
        <f aca="false">SUM(BN13:BN13)</f>
        <v>0</v>
      </c>
      <c r="BO14" s="208" t="n">
        <f aca="false">SUM(BO13:BO13)</f>
        <v>0</v>
      </c>
      <c r="BP14" s="208" t="n">
        <f aca="false">SUM(BP13:BP13)</f>
        <v>0</v>
      </c>
      <c r="BQ14" s="208" t="n">
        <f aca="false">SUM(BQ13:BQ13)</f>
        <v>0</v>
      </c>
      <c r="BR14" s="208" t="n">
        <f aca="false">SUM(BR13:BR13)</f>
        <v>0</v>
      </c>
      <c r="BS14" s="208" t="n">
        <f aca="false">SUM(BS13:BS13)</f>
        <v>0</v>
      </c>
      <c r="BT14" s="208" t="n">
        <f aca="false">SUM(BT13:BT13)</f>
        <v>0</v>
      </c>
      <c r="BU14" s="208" t="n">
        <f aca="false">SUM(BU13:BU13)</f>
        <v>0</v>
      </c>
      <c r="BV14" s="208" t="n">
        <f aca="false">SUM(BV13:BV13)</f>
        <v>0</v>
      </c>
      <c r="BW14" s="208" t="n">
        <f aca="false">SUM(BW13:BW13)</f>
        <v>0</v>
      </c>
      <c r="BX14" s="208" t="n">
        <f aca="false">SUM(BX13:BX13)</f>
        <v>0</v>
      </c>
      <c r="BY14" s="208" t="n">
        <f aca="false">SUM(BY13:BY13)</f>
        <v>0</v>
      </c>
      <c r="BZ14" s="208" t="n">
        <f aca="false">SUM(BZ13:BZ13)</f>
        <v>0</v>
      </c>
      <c r="CA14" s="208" t="n">
        <f aca="false">SUM(CA13:CA13)</f>
        <v>0</v>
      </c>
      <c r="CB14" s="208" t="n">
        <f aca="false">SUM(CB13:CB13)</f>
        <v>0</v>
      </c>
      <c r="CC14" s="208" t="n">
        <f aca="false">SUM(CC13:CC13)</f>
        <v>0</v>
      </c>
      <c r="CD14" s="208" t="n">
        <f aca="false">SUM(CD13:CD13)</f>
        <v>0</v>
      </c>
      <c r="CE14" s="208" t="n">
        <f aca="false">SUM(CE13:CE13)</f>
        <v>0</v>
      </c>
      <c r="CF14" s="208" t="n">
        <f aca="false">SUM(CF13:CF13)</f>
        <v>0</v>
      </c>
      <c r="CG14" s="208" t="n">
        <f aca="false">SUM(CG13:CG13)</f>
        <v>0</v>
      </c>
      <c r="CH14" s="208" t="n">
        <f aca="false">SUM(CH13:CH13)</f>
        <v>0</v>
      </c>
      <c r="CI14" s="208" t="n">
        <f aca="false">SUM(CI13:CI13)</f>
        <v>0</v>
      </c>
      <c r="CJ14" s="208" t="n">
        <f aca="false">SUM(CJ13:CJ13)</f>
        <v>0</v>
      </c>
      <c r="CK14" s="208" t="n">
        <f aca="false">SUM(CK13:CK13)</f>
        <v>0</v>
      </c>
      <c r="CL14" s="208" t="n">
        <f aca="false">SUM(CL13:CL13)</f>
        <v>0</v>
      </c>
      <c r="CM14" s="208" t="n">
        <f aca="false">SUM(CM13:CM13)</f>
        <v>0</v>
      </c>
      <c r="CN14" s="208" t="n">
        <f aca="false">SUM(CN13:CN13)</f>
        <v>0</v>
      </c>
      <c r="CO14" s="208" t="n">
        <f aca="false">SUM(CO13:CO13)</f>
        <v>0</v>
      </c>
      <c r="CP14" s="208" t="n">
        <f aca="false">SUM(CP13:CP13)</f>
        <v>0</v>
      </c>
      <c r="CQ14" s="208" t="n">
        <f aca="false">SUM(CQ13:CQ13)</f>
        <v>0</v>
      </c>
      <c r="CR14" s="208" t="n">
        <f aca="false">SUM(CR13:CR13)</f>
        <v>0</v>
      </c>
      <c r="CS14" s="208" t="n">
        <f aca="false">SUM(CS13:CS13)</f>
        <v>0</v>
      </c>
      <c r="CT14" s="208" t="n">
        <f aca="false">SUM(CT13:CT13)</f>
        <v>0</v>
      </c>
      <c r="CU14" s="208" t="n">
        <f aca="false">SUM(CU13:CU13)</f>
        <v>0</v>
      </c>
      <c r="CV14" s="208" t="n">
        <f aca="false">SUM(CV13:CV13)</f>
        <v>0</v>
      </c>
      <c r="CW14" s="208" t="n">
        <f aca="false">SUM(CW13:CW13)</f>
        <v>0</v>
      </c>
      <c r="CX14" s="208" t="n">
        <f aca="false">SUM(CX13:CX13)</f>
        <v>0</v>
      </c>
      <c r="CY14" s="208" t="n">
        <f aca="false">SUM(CY13:CY13)</f>
        <v>0</v>
      </c>
      <c r="CZ14" s="208" t="n">
        <f aca="false">SUM(CZ13:CZ13)</f>
        <v>0</v>
      </c>
      <c r="DA14" s="208" t="n">
        <f aca="false">SUM(DA13:DA13)</f>
        <v>0</v>
      </c>
      <c r="DB14" s="208" t="n">
        <f aca="false">SUM(DB13:DB13)</f>
        <v>0</v>
      </c>
      <c r="DC14" s="208" t="n">
        <f aca="false">SUM(DC13:DC13)</f>
        <v>0</v>
      </c>
      <c r="DD14" s="208" t="n">
        <f aca="false">SUM(DD13:DD13)</f>
        <v>0</v>
      </c>
      <c r="DE14" s="208" t="n">
        <f aca="false">SUM(DE13:DE13)</f>
        <v>0</v>
      </c>
      <c r="DF14" s="208" t="n">
        <f aca="false">SUM(DF13:DF13)</f>
        <v>0</v>
      </c>
      <c r="DG14" s="208" t="n">
        <f aca="false">SUM(DG13:DG13)</f>
        <v>0</v>
      </c>
      <c r="DH14" s="208" t="n">
        <f aca="false">SUM(DH13:DH13)</f>
        <v>0</v>
      </c>
      <c r="DI14" s="208" t="n">
        <f aca="false">SUM(DI13:DI13)</f>
        <v>0</v>
      </c>
      <c r="DJ14" s="208" t="n">
        <f aca="false">SUM(DJ13:DJ13)</f>
        <v>0</v>
      </c>
      <c r="DK14" s="208" t="n">
        <f aca="false">SUM(DK13:DK13)</f>
        <v>0</v>
      </c>
    </row>
    <row r="16" customFormat="false" ht="15" hidden="false" customHeight="false" outlineLevel="0" collapsed="false">
      <c r="E16" s="85" t="str">
        <f aca="false">E$11</f>
        <v>Economic competitiveness benefits - Build - PV</v>
      </c>
      <c r="F16" s="85" t="n">
        <f aca="false">F$11</f>
        <v>0</v>
      </c>
      <c r="G16" s="85" t="str">
        <f aca="false">G$11</f>
        <v>US$</v>
      </c>
      <c r="H16" s="85" t="n">
        <f aca="false">H$11</f>
        <v>25561816.6678796</v>
      </c>
      <c r="I16" s="85" t="n">
        <f aca="false">I$11</f>
        <v>0</v>
      </c>
      <c r="J16" s="85" t="n">
        <f aca="false">J$11</f>
        <v>0</v>
      </c>
      <c r="K16" s="85" t="n">
        <f aca="false">K$11</f>
        <v>0</v>
      </c>
      <c r="L16" s="85" t="n">
        <f aca="false">L$11</f>
        <v>0</v>
      </c>
      <c r="M16" s="85" t="n">
        <f aca="false">M$11</f>
        <v>0</v>
      </c>
      <c r="N16" s="85" t="n">
        <f aca="false">N$11</f>
        <v>0</v>
      </c>
      <c r="O16" s="85" t="n">
        <f aca="false">O$11</f>
        <v>0</v>
      </c>
      <c r="P16" s="85" t="n">
        <f aca="false">P$11</f>
        <v>0</v>
      </c>
      <c r="Q16" s="85" t="n">
        <f aca="false">Q$11</f>
        <v>0</v>
      </c>
      <c r="R16" s="85" t="n">
        <f aca="false">R$11</f>
        <v>0</v>
      </c>
      <c r="S16" s="85" t="n">
        <f aca="false">S$11</f>
        <v>0</v>
      </c>
      <c r="T16" s="85" t="n">
        <f aca="false">T$11</f>
        <v>1910758.49122855</v>
      </c>
      <c r="U16" s="85" t="n">
        <f aca="false">U$11</f>
        <v>1826250.09988876</v>
      </c>
      <c r="V16" s="85" t="n">
        <f aca="false">V$11</f>
        <v>1745302.33785932</v>
      </c>
      <c r="W16" s="85" t="n">
        <f aca="false">W$11</f>
        <v>1667777.90580781</v>
      </c>
      <c r="X16" s="85" t="n">
        <f aca="false">X$11</f>
        <v>1593543.83872285</v>
      </c>
      <c r="Y16" s="85" t="n">
        <f aca="false">Y$11</f>
        <v>1522471.44823857</v>
      </c>
      <c r="Z16" s="85" t="n">
        <f aca="false">Z$11</f>
        <v>1454436.25775505</v>
      </c>
      <c r="AA16" s="85" t="n">
        <f aca="false">AA$11</f>
        <v>1389317.93135934</v>
      </c>
      <c r="AB16" s="85" t="n">
        <f aca="false">AB$11</f>
        <v>1327000.19746032</v>
      </c>
      <c r="AC16" s="85" t="n">
        <f aca="false">AC$11</f>
        <v>1267370.76796609</v>
      </c>
      <c r="AD16" s="85" t="n">
        <f aca="false">AD$11</f>
        <v>1210321.25375477</v>
      </c>
      <c r="AE16" s="85" t="n">
        <f aca="false">AE$11</f>
        <v>1155747.07711858</v>
      </c>
      <c r="AF16" s="85" t="n">
        <f aca="false">AF$11</f>
        <v>1103547.38179465</v>
      </c>
      <c r="AG16" s="85" t="n">
        <f aca="false">AG$11</f>
        <v>1053624.94113653</v>
      </c>
      <c r="AH16" s="85" t="n">
        <f aca="false">AH$11</f>
        <v>1005886.06492401</v>
      </c>
      <c r="AI16" s="85" t="n">
        <f aca="false">AI$11</f>
        <v>959964.297455567</v>
      </c>
      <c r="AJ16" s="85" t="n">
        <f aca="false">AJ$11</f>
        <v>910285.07652384</v>
      </c>
      <c r="AK16" s="85" t="n">
        <f aca="false">AK$11</f>
        <v>863218.184579526</v>
      </c>
      <c r="AL16" s="85" t="n">
        <f aca="false">AL$11</f>
        <v>818623.713279691</v>
      </c>
      <c r="AM16" s="85" t="n">
        <f aca="false">AM$11</f>
        <v>776369.401025721</v>
      </c>
      <c r="AN16" s="85" t="n">
        <f aca="false">AN$11</f>
        <v>0</v>
      </c>
      <c r="AO16" s="85" t="n">
        <f aca="false">AO$11</f>
        <v>0</v>
      </c>
      <c r="AP16" s="85" t="n">
        <f aca="false">AP$11</f>
        <v>0</v>
      </c>
      <c r="AQ16" s="85" t="n">
        <f aca="false">AQ$11</f>
        <v>0</v>
      </c>
      <c r="AR16" s="85" t="n">
        <f aca="false">AR$11</f>
        <v>0</v>
      </c>
      <c r="AS16" s="85" t="n">
        <f aca="false">AS$11</f>
        <v>0</v>
      </c>
      <c r="AT16" s="85" t="n">
        <f aca="false">AT$11</f>
        <v>0</v>
      </c>
      <c r="AU16" s="85" t="n">
        <f aca="false">AU$11</f>
        <v>0</v>
      </c>
      <c r="AV16" s="85" t="n">
        <f aca="false">AV$11</f>
        <v>0</v>
      </c>
      <c r="AW16" s="85" t="n">
        <f aca="false">AW$11</f>
        <v>0</v>
      </c>
      <c r="AX16" s="85" t="n">
        <f aca="false">AX$11</f>
        <v>0</v>
      </c>
      <c r="AY16" s="85" t="n">
        <f aca="false">AY$11</f>
        <v>0</v>
      </c>
      <c r="AZ16" s="85" t="n">
        <f aca="false">AZ$11</f>
        <v>0</v>
      </c>
      <c r="BA16" s="85" t="n">
        <f aca="false">BA$11</f>
        <v>0</v>
      </c>
      <c r="BB16" s="85" t="n">
        <f aca="false">BB$11</f>
        <v>0</v>
      </c>
      <c r="BC16" s="85" t="n">
        <f aca="false">BC$11</f>
        <v>0</v>
      </c>
      <c r="BD16" s="85" t="n">
        <f aca="false">BD$11</f>
        <v>0</v>
      </c>
      <c r="BE16" s="85" t="n">
        <f aca="false">BE$11</f>
        <v>0</v>
      </c>
      <c r="BF16" s="85" t="n">
        <f aca="false">BF$11</f>
        <v>0</v>
      </c>
      <c r="BG16" s="85" t="n">
        <f aca="false">BG$11</f>
        <v>0</v>
      </c>
      <c r="BH16" s="85" t="n">
        <f aca="false">BH$11</f>
        <v>0</v>
      </c>
      <c r="BI16" s="85" t="n">
        <f aca="false">BI$11</f>
        <v>0</v>
      </c>
      <c r="BJ16" s="85" t="n">
        <f aca="false">BJ$11</f>
        <v>0</v>
      </c>
      <c r="BK16" s="85" t="n">
        <f aca="false">BK$11</f>
        <v>0</v>
      </c>
      <c r="BL16" s="85" t="n">
        <f aca="false">BL$11</f>
        <v>0</v>
      </c>
      <c r="BM16" s="85" t="n">
        <f aca="false">BM$11</f>
        <v>0</v>
      </c>
      <c r="BN16" s="85" t="n">
        <f aca="false">BN$11</f>
        <v>0</v>
      </c>
      <c r="BO16" s="85" t="n">
        <f aca="false">BO$11</f>
        <v>0</v>
      </c>
      <c r="BP16" s="85" t="n">
        <f aca="false">BP$11</f>
        <v>0</v>
      </c>
      <c r="BQ16" s="85" t="n">
        <f aca="false">BQ$11</f>
        <v>0</v>
      </c>
      <c r="BR16" s="85" t="n">
        <f aca="false">BR$11</f>
        <v>0</v>
      </c>
      <c r="BS16" s="85" t="n">
        <f aca="false">BS$11</f>
        <v>0</v>
      </c>
      <c r="BT16" s="85" t="n">
        <f aca="false">BT$11</f>
        <v>0</v>
      </c>
      <c r="BU16" s="85" t="n">
        <f aca="false">BU$11</f>
        <v>0</v>
      </c>
      <c r="BV16" s="85" t="n">
        <f aca="false">BV$11</f>
        <v>0</v>
      </c>
      <c r="BW16" s="85" t="n">
        <f aca="false">BW$11</f>
        <v>0</v>
      </c>
      <c r="BX16" s="85" t="n">
        <f aca="false">BX$11</f>
        <v>0</v>
      </c>
      <c r="BY16" s="85" t="n">
        <f aca="false">BY$11</f>
        <v>0</v>
      </c>
      <c r="BZ16" s="85" t="n">
        <f aca="false">BZ$11</f>
        <v>0</v>
      </c>
      <c r="CA16" s="85" t="n">
        <f aca="false">CA$11</f>
        <v>0</v>
      </c>
      <c r="CB16" s="85" t="n">
        <f aca="false">CB$11</f>
        <v>0</v>
      </c>
      <c r="CC16" s="85" t="n">
        <f aca="false">CC$11</f>
        <v>0</v>
      </c>
      <c r="CD16" s="85" t="n">
        <f aca="false">CD$11</f>
        <v>0</v>
      </c>
      <c r="CE16" s="85" t="n">
        <f aca="false">CE$11</f>
        <v>0</v>
      </c>
      <c r="CF16" s="85" t="n">
        <f aca="false">CF$11</f>
        <v>0</v>
      </c>
      <c r="CG16" s="85" t="n">
        <f aca="false">CG$11</f>
        <v>0</v>
      </c>
      <c r="CH16" s="85" t="n">
        <f aca="false">CH$11</f>
        <v>0</v>
      </c>
      <c r="CI16" s="85" t="n">
        <f aca="false">CI$11</f>
        <v>0</v>
      </c>
      <c r="CJ16" s="85" t="n">
        <f aca="false">CJ$11</f>
        <v>0</v>
      </c>
      <c r="CK16" s="85" t="n">
        <f aca="false">CK$11</f>
        <v>0</v>
      </c>
      <c r="CL16" s="85" t="n">
        <f aca="false">CL$11</f>
        <v>0</v>
      </c>
      <c r="CM16" s="85" t="n">
        <f aca="false">CM$11</f>
        <v>0</v>
      </c>
      <c r="CN16" s="85" t="n">
        <f aca="false">CN$11</f>
        <v>0</v>
      </c>
      <c r="CO16" s="85" t="n">
        <f aca="false">CO$11</f>
        <v>0</v>
      </c>
      <c r="CP16" s="85" t="n">
        <f aca="false">CP$11</f>
        <v>0</v>
      </c>
      <c r="CQ16" s="85" t="n">
        <f aca="false">CQ$11</f>
        <v>0</v>
      </c>
      <c r="CR16" s="85" t="n">
        <f aca="false">CR$11</f>
        <v>0</v>
      </c>
      <c r="CS16" s="85" t="n">
        <f aca="false">CS$11</f>
        <v>0</v>
      </c>
      <c r="CT16" s="85" t="n">
        <f aca="false">CT$11</f>
        <v>0</v>
      </c>
      <c r="CU16" s="85" t="n">
        <f aca="false">CU$11</f>
        <v>0</v>
      </c>
      <c r="CV16" s="85" t="n">
        <f aca="false">CV$11</f>
        <v>0</v>
      </c>
      <c r="CW16" s="85" t="n">
        <f aca="false">CW$11</f>
        <v>0</v>
      </c>
      <c r="CX16" s="85" t="n">
        <f aca="false">CX$11</f>
        <v>0</v>
      </c>
      <c r="CY16" s="85" t="n">
        <f aca="false">CY$11</f>
        <v>0</v>
      </c>
      <c r="CZ16" s="85" t="n">
        <f aca="false">CZ$11</f>
        <v>0</v>
      </c>
      <c r="DA16" s="85" t="n">
        <f aca="false">DA$11</f>
        <v>0</v>
      </c>
      <c r="DB16" s="85" t="n">
        <f aca="false">DB$11</f>
        <v>0</v>
      </c>
      <c r="DC16" s="85" t="n">
        <f aca="false">DC$11</f>
        <v>0</v>
      </c>
      <c r="DD16" s="85" t="n">
        <f aca="false">DD$11</f>
        <v>0</v>
      </c>
      <c r="DE16" s="85" t="n">
        <f aca="false">DE$11</f>
        <v>0</v>
      </c>
      <c r="DF16" s="85" t="n">
        <f aca="false">DF$11</f>
        <v>0</v>
      </c>
      <c r="DG16" s="85" t="n">
        <f aca="false">DG$11</f>
        <v>0</v>
      </c>
      <c r="DH16" s="85" t="n">
        <f aca="false">DH$11</f>
        <v>0</v>
      </c>
      <c r="DI16" s="85" t="n">
        <f aca="false">DI$11</f>
        <v>0</v>
      </c>
      <c r="DJ16" s="85" t="n">
        <f aca="false">DJ$11</f>
        <v>0</v>
      </c>
      <c r="DK16" s="85" t="n">
        <f aca="false">DK$11</f>
        <v>0</v>
      </c>
    </row>
    <row r="17" customFormat="false" ht="15" hidden="false" customHeight="false" outlineLevel="0" collapsed="false">
      <c r="E17" s="85" t="str">
        <f aca="false">E$14</f>
        <v>Environmental sustainability benefits - Build - PV</v>
      </c>
      <c r="F17" s="85" t="n">
        <f aca="false">F$14</f>
        <v>0</v>
      </c>
      <c r="G17" s="85" t="str">
        <f aca="false">G$14</f>
        <v>US$</v>
      </c>
      <c r="H17" s="85" t="n">
        <f aca="false">H$14</f>
        <v>539958.624769317</v>
      </c>
      <c r="I17" s="85" t="n">
        <f aca="false">I$14</f>
        <v>0</v>
      </c>
      <c r="J17" s="85" t="n">
        <f aca="false">J$14</f>
        <v>0</v>
      </c>
      <c r="K17" s="85" t="n">
        <f aca="false">K$14</f>
        <v>0</v>
      </c>
      <c r="L17" s="85" t="n">
        <f aca="false">L$14</f>
        <v>0</v>
      </c>
      <c r="M17" s="85" t="n">
        <f aca="false">M$14</f>
        <v>0</v>
      </c>
      <c r="N17" s="85" t="n">
        <f aca="false">N$14</f>
        <v>0</v>
      </c>
      <c r="O17" s="85" t="n">
        <f aca="false">O$14</f>
        <v>0</v>
      </c>
      <c r="P17" s="85" t="n">
        <f aca="false">P$14</f>
        <v>0</v>
      </c>
      <c r="Q17" s="85" t="n">
        <f aca="false">Q$14</f>
        <v>0</v>
      </c>
      <c r="R17" s="85" t="n">
        <f aca="false">R$14</f>
        <v>0</v>
      </c>
      <c r="S17" s="85" t="n">
        <f aca="false">S$14</f>
        <v>0</v>
      </c>
      <c r="T17" s="85" t="n">
        <f aca="false">T$14</f>
        <v>27596.4235738365</v>
      </c>
      <c r="U17" s="85" t="n">
        <f aca="false">U$14</f>
        <v>27438.3963365028</v>
      </c>
      <c r="V17" s="85" t="n">
        <f aca="false">V$14</f>
        <v>27315.1422552333</v>
      </c>
      <c r="W17" s="85" t="n">
        <f aca="false">W$14</f>
        <v>27599.3308113922</v>
      </c>
      <c r="X17" s="85" t="n">
        <f aca="false">X$14</f>
        <v>27512.322420013</v>
      </c>
      <c r="Y17" s="85" t="n">
        <f aca="false">Y$14</f>
        <v>27446.3511526706</v>
      </c>
      <c r="Z17" s="85" t="n">
        <f aca="false">Z$14</f>
        <v>27311.0514414911</v>
      </c>
      <c r="AA17" s="85" t="n">
        <f aca="false">AA$14</f>
        <v>27187.1021972562</v>
      </c>
      <c r="AB17" s="85" t="n">
        <f aca="false">AB$14</f>
        <v>27073.6028662881</v>
      </c>
      <c r="AC17" s="85" t="n">
        <f aca="false">AC$14</f>
        <v>26968.0841936684</v>
      </c>
      <c r="AD17" s="85" t="n">
        <f aca="false">AD$14</f>
        <v>26869.8927676395</v>
      </c>
      <c r="AE17" s="85" t="n">
        <f aca="false">AE$14</f>
        <v>26776.4326992469</v>
      </c>
      <c r="AF17" s="85" t="n">
        <f aca="false">AF$14</f>
        <v>26687.6388554821</v>
      </c>
      <c r="AG17" s="85" t="n">
        <f aca="false">AG$14</f>
        <v>26602.2380006321</v>
      </c>
      <c r="AH17" s="85" t="n">
        <f aca="false">AH$14</f>
        <v>26519.8220447487</v>
      </c>
      <c r="AI17" s="85" t="n">
        <f aca="false">AI$14</f>
        <v>26440.1606807217</v>
      </c>
      <c r="AJ17" s="85" t="n">
        <f aca="false">AJ$14</f>
        <v>26362.9150790115</v>
      </c>
      <c r="AK17" s="85" t="n">
        <f aca="false">AK$14</f>
        <v>26613.014891549</v>
      </c>
      <c r="AL17" s="85" t="n">
        <f aca="false">AL$14</f>
        <v>26858.0045851513</v>
      </c>
      <c r="AM17" s="85" t="n">
        <f aca="false">AM$14</f>
        <v>26780.6979167819</v>
      </c>
      <c r="AN17" s="85" t="n">
        <f aca="false">AN$14</f>
        <v>0</v>
      </c>
      <c r="AO17" s="85" t="n">
        <f aca="false">AO$14</f>
        <v>0</v>
      </c>
      <c r="AP17" s="85" t="n">
        <f aca="false">AP$14</f>
        <v>0</v>
      </c>
      <c r="AQ17" s="85" t="n">
        <f aca="false">AQ$14</f>
        <v>0</v>
      </c>
      <c r="AR17" s="85" t="n">
        <f aca="false">AR$14</f>
        <v>0</v>
      </c>
      <c r="AS17" s="85" t="n">
        <f aca="false">AS$14</f>
        <v>0</v>
      </c>
      <c r="AT17" s="85" t="n">
        <f aca="false">AT$14</f>
        <v>0</v>
      </c>
      <c r="AU17" s="85" t="n">
        <f aca="false">AU$14</f>
        <v>0</v>
      </c>
      <c r="AV17" s="85" t="n">
        <f aca="false">AV$14</f>
        <v>0</v>
      </c>
      <c r="AW17" s="85" t="n">
        <f aca="false">AW$14</f>
        <v>0</v>
      </c>
      <c r="AX17" s="85" t="n">
        <f aca="false">AX$14</f>
        <v>0</v>
      </c>
      <c r="AY17" s="85" t="n">
        <f aca="false">AY$14</f>
        <v>0</v>
      </c>
      <c r="AZ17" s="85" t="n">
        <f aca="false">AZ$14</f>
        <v>0</v>
      </c>
      <c r="BA17" s="85" t="n">
        <f aca="false">BA$14</f>
        <v>0</v>
      </c>
      <c r="BB17" s="85" t="n">
        <f aca="false">BB$14</f>
        <v>0</v>
      </c>
      <c r="BC17" s="85" t="n">
        <f aca="false">BC$14</f>
        <v>0</v>
      </c>
      <c r="BD17" s="85" t="n">
        <f aca="false">BD$14</f>
        <v>0</v>
      </c>
      <c r="BE17" s="85" t="n">
        <f aca="false">BE$14</f>
        <v>0</v>
      </c>
      <c r="BF17" s="85" t="n">
        <f aca="false">BF$14</f>
        <v>0</v>
      </c>
      <c r="BG17" s="85" t="n">
        <f aca="false">BG$14</f>
        <v>0</v>
      </c>
      <c r="BH17" s="85" t="n">
        <f aca="false">BH$14</f>
        <v>0</v>
      </c>
      <c r="BI17" s="85" t="n">
        <f aca="false">BI$14</f>
        <v>0</v>
      </c>
      <c r="BJ17" s="85" t="n">
        <f aca="false">BJ$14</f>
        <v>0</v>
      </c>
      <c r="BK17" s="85" t="n">
        <f aca="false">BK$14</f>
        <v>0</v>
      </c>
      <c r="BL17" s="85" t="n">
        <f aca="false">BL$14</f>
        <v>0</v>
      </c>
      <c r="BM17" s="85" t="n">
        <f aca="false">BM$14</f>
        <v>0</v>
      </c>
      <c r="BN17" s="85" t="n">
        <f aca="false">BN$14</f>
        <v>0</v>
      </c>
      <c r="BO17" s="85" t="n">
        <f aca="false">BO$14</f>
        <v>0</v>
      </c>
      <c r="BP17" s="85" t="n">
        <f aca="false">BP$14</f>
        <v>0</v>
      </c>
      <c r="BQ17" s="85" t="n">
        <f aca="false">BQ$14</f>
        <v>0</v>
      </c>
      <c r="BR17" s="85" t="n">
        <f aca="false">BR$14</f>
        <v>0</v>
      </c>
      <c r="BS17" s="85" t="n">
        <f aca="false">BS$14</f>
        <v>0</v>
      </c>
      <c r="BT17" s="85" t="n">
        <f aca="false">BT$14</f>
        <v>0</v>
      </c>
      <c r="BU17" s="85" t="n">
        <f aca="false">BU$14</f>
        <v>0</v>
      </c>
      <c r="BV17" s="85" t="n">
        <f aca="false">BV$14</f>
        <v>0</v>
      </c>
      <c r="BW17" s="85" t="n">
        <f aca="false">BW$14</f>
        <v>0</v>
      </c>
      <c r="BX17" s="85" t="n">
        <f aca="false">BX$14</f>
        <v>0</v>
      </c>
      <c r="BY17" s="85" t="n">
        <f aca="false">BY$14</f>
        <v>0</v>
      </c>
      <c r="BZ17" s="85" t="n">
        <f aca="false">BZ$14</f>
        <v>0</v>
      </c>
      <c r="CA17" s="85" t="n">
        <f aca="false">CA$14</f>
        <v>0</v>
      </c>
      <c r="CB17" s="85" t="n">
        <f aca="false">CB$14</f>
        <v>0</v>
      </c>
      <c r="CC17" s="85" t="n">
        <f aca="false">CC$14</f>
        <v>0</v>
      </c>
      <c r="CD17" s="85" t="n">
        <f aca="false">CD$14</f>
        <v>0</v>
      </c>
      <c r="CE17" s="85" t="n">
        <f aca="false">CE$14</f>
        <v>0</v>
      </c>
      <c r="CF17" s="85" t="n">
        <f aca="false">CF$14</f>
        <v>0</v>
      </c>
      <c r="CG17" s="85" t="n">
        <f aca="false">CG$14</f>
        <v>0</v>
      </c>
      <c r="CH17" s="85" t="n">
        <f aca="false">CH$14</f>
        <v>0</v>
      </c>
      <c r="CI17" s="85" t="n">
        <f aca="false">CI$14</f>
        <v>0</v>
      </c>
      <c r="CJ17" s="85" t="n">
        <f aca="false">CJ$14</f>
        <v>0</v>
      </c>
      <c r="CK17" s="85" t="n">
        <f aca="false">CK$14</f>
        <v>0</v>
      </c>
      <c r="CL17" s="85" t="n">
        <f aca="false">CL$14</f>
        <v>0</v>
      </c>
      <c r="CM17" s="85" t="n">
        <f aca="false">CM$14</f>
        <v>0</v>
      </c>
      <c r="CN17" s="85" t="n">
        <f aca="false">CN$14</f>
        <v>0</v>
      </c>
      <c r="CO17" s="85" t="n">
        <f aca="false">CO$14</f>
        <v>0</v>
      </c>
      <c r="CP17" s="85" t="n">
        <f aca="false">CP$14</f>
        <v>0</v>
      </c>
      <c r="CQ17" s="85" t="n">
        <f aca="false">CQ$14</f>
        <v>0</v>
      </c>
      <c r="CR17" s="85" t="n">
        <f aca="false">CR$14</f>
        <v>0</v>
      </c>
      <c r="CS17" s="85" t="n">
        <f aca="false">CS$14</f>
        <v>0</v>
      </c>
      <c r="CT17" s="85" t="n">
        <f aca="false">CT$14</f>
        <v>0</v>
      </c>
      <c r="CU17" s="85" t="n">
        <f aca="false">CU$14</f>
        <v>0</v>
      </c>
      <c r="CV17" s="85" t="n">
        <f aca="false">CV$14</f>
        <v>0</v>
      </c>
      <c r="CW17" s="85" t="n">
        <f aca="false">CW$14</f>
        <v>0</v>
      </c>
      <c r="CX17" s="85" t="n">
        <f aca="false">CX$14</f>
        <v>0</v>
      </c>
      <c r="CY17" s="85" t="n">
        <f aca="false">CY$14</f>
        <v>0</v>
      </c>
      <c r="CZ17" s="85" t="n">
        <f aca="false">CZ$14</f>
        <v>0</v>
      </c>
      <c r="DA17" s="85" t="n">
        <f aca="false">DA$14</f>
        <v>0</v>
      </c>
      <c r="DB17" s="85" t="n">
        <f aca="false">DB$14</f>
        <v>0</v>
      </c>
      <c r="DC17" s="85" t="n">
        <f aca="false">DC$14</f>
        <v>0</v>
      </c>
      <c r="DD17" s="85" t="n">
        <f aca="false">DD$14</f>
        <v>0</v>
      </c>
      <c r="DE17" s="85" t="n">
        <f aca="false">DE$14</f>
        <v>0</v>
      </c>
      <c r="DF17" s="85" t="n">
        <f aca="false">DF$14</f>
        <v>0</v>
      </c>
      <c r="DG17" s="85" t="n">
        <f aca="false">DG$14</f>
        <v>0</v>
      </c>
      <c r="DH17" s="85" t="n">
        <f aca="false">DH$14</f>
        <v>0</v>
      </c>
      <c r="DI17" s="85" t="n">
        <f aca="false">DI$14</f>
        <v>0</v>
      </c>
      <c r="DJ17" s="85" t="n">
        <f aca="false">DJ$14</f>
        <v>0</v>
      </c>
      <c r="DK17" s="85" t="n">
        <f aca="false">DK$14</f>
        <v>0</v>
      </c>
    </row>
    <row r="18" customFormat="false" ht="15" hidden="false" customHeight="false" outlineLevel="0" collapsed="false">
      <c r="E18" s="172" t="str">
        <f aca="false">Project_Costs!E$61</f>
        <v>Operations and maintenance costs - Build - PV</v>
      </c>
      <c r="F18" s="172" t="n">
        <f aca="false">Project_Costs!F$61</f>
        <v>0</v>
      </c>
      <c r="G18" s="172" t="str">
        <f aca="false">Project_Costs!G$61</f>
        <v>US$</v>
      </c>
      <c r="H18" s="172" t="n">
        <f aca="false">Project_Costs!H$61</f>
        <v>-1269305.77775593</v>
      </c>
      <c r="I18" s="172" t="n">
        <f aca="false">Project_Costs!I$61</f>
        <v>0</v>
      </c>
      <c r="J18" s="172" t="n">
        <f aca="false">Project_Costs!J$61</f>
        <v>0</v>
      </c>
      <c r="K18" s="172" t="n">
        <f aca="false">Project_Costs!K$61</f>
        <v>0</v>
      </c>
      <c r="L18" s="172" t="n">
        <f aca="false">Project_Costs!L$61</f>
        <v>0</v>
      </c>
      <c r="M18" s="172" t="n">
        <f aca="false">Project_Costs!M$61</f>
        <v>0</v>
      </c>
      <c r="N18" s="172" t="n">
        <f aca="false">Project_Costs!N$61</f>
        <v>0</v>
      </c>
      <c r="O18" s="172" t="n">
        <f aca="false">Project_Costs!O$61</f>
        <v>0</v>
      </c>
      <c r="P18" s="172" t="n">
        <f aca="false">Project_Costs!P$61</f>
        <v>0</v>
      </c>
      <c r="Q18" s="172" t="n">
        <f aca="false">Project_Costs!Q$61</f>
        <v>0</v>
      </c>
      <c r="R18" s="172" t="n">
        <f aca="false">Project_Costs!R$61</f>
        <v>0</v>
      </c>
      <c r="S18" s="172" t="n">
        <f aca="false">Project_Costs!S$61</f>
        <v>0</v>
      </c>
      <c r="T18" s="172" t="n">
        <f aca="false">Project_Costs!T$61</f>
        <v>-111975.2205843</v>
      </c>
      <c r="U18" s="172" t="n">
        <f aca="false">Project_Costs!U$61</f>
        <v>-104649.738863832</v>
      </c>
      <c r="V18" s="172" t="n">
        <f aca="false">Project_Costs!V$61</f>
        <v>-97803.4942652631</v>
      </c>
      <c r="W18" s="172" t="n">
        <f aca="false">Project_Costs!W$61</f>
        <v>-91405.1348273487</v>
      </c>
      <c r="X18" s="172" t="n">
        <f aca="false">Project_Costs!X$61</f>
        <v>-85425.3596517278</v>
      </c>
      <c r="Y18" s="172" t="n">
        <f aca="false">Project_Costs!Y$61</f>
        <v>-79836.7847212409</v>
      </c>
      <c r="Z18" s="172" t="n">
        <f aca="false">Project_Costs!Z$61</f>
        <v>-74613.8174964868</v>
      </c>
      <c r="AA18" s="172" t="n">
        <f aca="false">Project_Costs!AA$61</f>
        <v>-69732.5397163428</v>
      </c>
      <c r="AB18" s="172" t="n">
        <f aca="false">Project_Costs!AB$61</f>
        <v>-65170.597865741</v>
      </c>
      <c r="AC18" s="172" t="n">
        <f aca="false">Project_Costs!AC$61</f>
        <v>-60907.1008091037</v>
      </c>
      <c r="AD18" s="172" t="n">
        <f aca="false">Project_Costs!AD$61</f>
        <v>-56922.5241206577</v>
      </c>
      <c r="AE18" s="172" t="n">
        <f aca="false">Project_Costs!AE$61</f>
        <v>-53198.6206735119</v>
      </c>
      <c r="AF18" s="172" t="n">
        <f aca="false">Project_Costs!AF$61</f>
        <v>-49718.3370780485</v>
      </c>
      <c r="AG18" s="172" t="n">
        <f aca="false">Project_Costs!AG$61</f>
        <v>-46465.7355869612</v>
      </c>
      <c r="AH18" s="172" t="n">
        <f aca="false">Project_Costs!AH$61</f>
        <v>-43425.9211093095</v>
      </c>
      <c r="AI18" s="172" t="n">
        <f aca="false">Project_Costs!AI$61</f>
        <v>-40584.9729993547</v>
      </c>
      <c r="AJ18" s="172" t="n">
        <f aca="false">Project_Costs!AJ$61</f>
        <v>-37929.8813078081</v>
      </c>
      <c r="AK18" s="172" t="n">
        <f aca="false">Project_Costs!AK$61</f>
        <v>-35448.487203559</v>
      </c>
      <c r="AL18" s="172" t="n">
        <f aca="false">Project_Costs!AL$61</f>
        <v>-33129.4272930458</v>
      </c>
      <c r="AM18" s="172" t="n">
        <f aca="false">Project_Costs!AM$61</f>
        <v>-30962.0815822858</v>
      </c>
      <c r="AN18" s="172" t="n">
        <f aca="false">Project_Costs!AN$61</f>
        <v>0</v>
      </c>
      <c r="AO18" s="172" t="n">
        <f aca="false">Project_Costs!AO$61</f>
        <v>0</v>
      </c>
      <c r="AP18" s="172" t="n">
        <f aca="false">Project_Costs!AP$61</f>
        <v>0</v>
      </c>
      <c r="AQ18" s="172" t="n">
        <f aca="false">Project_Costs!AQ$61</f>
        <v>0</v>
      </c>
      <c r="AR18" s="172" t="n">
        <f aca="false">Project_Costs!AR$61</f>
        <v>0</v>
      </c>
      <c r="AS18" s="172" t="n">
        <f aca="false">Project_Costs!AS$61</f>
        <v>0</v>
      </c>
      <c r="AT18" s="172" t="n">
        <f aca="false">Project_Costs!AT$61</f>
        <v>0</v>
      </c>
      <c r="AU18" s="172" t="n">
        <f aca="false">Project_Costs!AU$61</f>
        <v>0</v>
      </c>
      <c r="AV18" s="172" t="n">
        <f aca="false">Project_Costs!AV$61</f>
        <v>0</v>
      </c>
      <c r="AW18" s="172" t="n">
        <f aca="false">Project_Costs!AW$61</f>
        <v>0</v>
      </c>
      <c r="AX18" s="172" t="n">
        <f aca="false">Project_Costs!AX$61</f>
        <v>0</v>
      </c>
      <c r="AY18" s="172" t="n">
        <f aca="false">Project_Costs!AY$61</f>
        <v>0</v>
      </c>
      <c r="AZ18" s="172" t="n">
        <f aca="false">Project_Costs!AZ$61</f>
        <v>0</v>
      </c>
      <c r="BA18" s="172" t="n">
        <f aca="false">Project_Costs!BA$61</f>
        <v>0</v>
      </c>
      <c r="BB18" s="172" t="n">
        <f aca="false">Project_Costs!BB$61</f>
        <v>0</v>
      </c>
      <c r="BC18" s="172" t="n">
        <f aca="false">Project_Costs!BC$61</f>
        <v>0</v>
      </c>
      <c r="BD18" s="172" t="n">
        <f aca="false">Project_Costs!BD$61</f>
        <v>0</v>
      </c>
      <c r="BE18" s="172" t="n">
        <f aca="false">Project_Costs!BE$61</f>
        <v>0</v>
      </c>
      <c r="BF18" s="172" t="n">
        <f aca="false">Project_Costs!BF$61</f>
        <v>0</v>
      </c>
      <c r="BG18" s="172" t="n">
        <f aca="false">Project_Costs!BG$61</f>
        <v>0</v>
      </c>
      <c r="BH18" s="172" t="n">
        <f aca="false">Project_Costs!BH$61</f>
        <v>0</v>
      </c>
      <c r="BI18" s="172" t="n">
        <f aca="false">Project_Costs!BI$61</f>
        <v>0</v>
      </c>
      <c r="BJ18" s="172" t="n">
        <f aca="false">Project_Costs!BJ$61</f>
        <v>0</v>
      </c>
      <c r="BK18" s="172" t="n">
        <f aca="false">Project_Costs!BK$61</f>
        <v>0</v>
      </c>
      <c r="BL18" s="172" t="n">
        <f aca="false">Project_Costs!BL$61</f>
        <v>0</v>
      </c>
      <c r="BM18" s="172" t="n">
        <f aca="false">Project_Costs!BM$61</f>
        <v>0</v>
      </c>
      <c r="BN18" s="172" t="n">
        <f aca="false">Project_Costs!BN$61</f>
        <v>0</v>
      </c>
      <c r="BO18" s="172" t="n">
        <f aca="false">Project_Costs!BO$61</f>
        <v>0</v>
      </c>
      <c r="BP18" s="172" t="n">
        <f aca="false">Project_Costs!BP$61</f>
        <v>0</v>
      </c>
      <c r="BQ18" s="172" t="n">
        <f aca="false">Project_Costs!BQ$61</f>
        <v>0</v>
      </c>
      <c r="BR18" s="172" t="n">
        <f aca="false">Project_Costs!BR$61</f>
        <v>0</v>
      </c>
      <c r="BS18" s="172" t="n">
        <f aca="false">Project_Costs!BS$61</f>
        <v>0</v>
      </c>
      <c r="BT18" s="172" t="n">
        <f aca="false">Project_Costs!BT$61</f>
        <v>0</v>
      </c>
      <c r="BU18" s="172" t="n">
        <f aca="false">Project_Costs!BU$61</f>
        <v>0</v>
      </c>
      <c r="BV18" s="172" t="n">
        <f aca="false">Project_Costs!BV$61</f>
        <v>0</v>
      </c>
      <c r="BW18" s="172" t="n">
        <f aca="false">Project_Costs!BW$61</f>
        <v>0</v>
      </c>
      <c r="BX18" s="172" t="n">
        <f aca="false">Project_Costs!BX$61</f>
        <v>0</v>
      </c>
      <c r="BY18" s="172" t="n">
        <f aca="false">Project_Costs!BY$61</f>
        <v>0</v>
      </c>
      <c r="BZ18" s="172" t="n">
        <f aca="false">Project_Costs!BZ$61</f>
        <v>0</v>
      </c>
      <c r="CA18" s="172" t="n">
        <f aca="false">Project_Costs!CA$61</f>
        <v>0</v>
      </c>
      <c r="CB18" s="172" t="n">
        <f aca="false">Project_Costs!CB$61</f>
        <v>0</v>
      </c>
      <c r="CC18" s="172" t="n">
        <f aca="false">Project_Costs!CC$61</f>
        <v>0</v>
      </c>
      <c r="CD18" s="172" t="n">
        <f aca="false">Project_Costs!CD$61</f>
        <v>0</v>
      </c>
      <c r="CE18" s="172" t="n">
        <f aca="false">Project_Costs!CE$61</f>
        <v>0</v>
      </c>
      <c r="CF18" s="172" t="n">
        <f aca="false">Project_Costs!CF$61</f>
        <v>0</v>
      </c>
      <c r="CG18" s="172" t="n">
        <f aca="false">Project_Costs!CG$61</f>
        <v>0</v>
      </c>
      <c r="CH18" s="172" t="n">
        <f aca="false">Project_Costs!CH$61</f>
        <v>0</v>
      </c>
      <c r="CI18" s="172" t="n">
        <f aca="false">Project_Costs!CI$61</f>
        <v>0</v>
      </c>
      <c r="CJ18" s="172" t="n">
        <f aca="false">Project_Costs!CJ$61</f>
        <v>0</v>
      </c>
      <c r="CK18" s="172" t="n">
        <f aca="false">Project_Costs!CK$61</f>
        <v>0</v>
      </c>
      <c r="CL18" s="172" t="n">
        <f aca="false">Project_Costs!CL$61</f>
        <v>0</v>
      </c>
      <c r="CM18" s="172" t="n">
        <f aca="false">Project_Costs!CM$61</f>
        <v>0</v>
      </c>
      <c r="CN18" s="172" t="n">
        <f aca="false">Project_Costs!CN$61</f>
        <v>0</v>
      </c>
      <c r="CO18" s="172" t="n">
        <f aca="false">Project_Costs!CO$61</f>
        <v>0</v>
      </c>
      <c r="CP18" s="172" t="n">
        <f aca="false">Project_Costs!CP$61</f>
        <v>0</v>
      </c>
      <c r="CQ18" s="172" t="n">
        <f aca="false">Project_Costs!CQ$61</f>
        <v>0</v>
      </c>
      <c r="CR18" s="172" t="n">
        <f aca="false">Project_Costs!CR$61</f>
        <v>0</v>
      </c>
      <c r="CS18" s="172" t="n">
        <f aca="false">Project_Costs!CS$61</f>
        <v>0</v>
      </c>
      <c r="CT18" s="172" t="n">
        <f aca="false">Project_Costs!CT$61</f>
        <v>0</v>
      </c>
      <c r="CU18" s="172" t="n">
        <f aca="false">Project_Costs!CU$61</f>
        <v>0</v>
      </c>
      <c r="CV18" s="172" t="n">
        <f aca="false">Project_Costs!CV$61</f>
        <v>0</v>
      </c>
      <c r="CW18" s="172" t="n">
        <f aca="false">Project_Costs!CW$61</f>
        <v>0</v>
      </c>
      <c r="CX18" s="172" t="n">
        <f aca="false">Project_Costs!CX$61</f>
        <v>0</v>
      </c>
      <c r="CY18" s="172" t="n">
        <f aca="false">Project_Costs!CY$61</f>
        <v>0</v>
      </c>
      <c r="CZ18" s="172" t="n">
        <f aca="false">Project_Costs!CZ$61</f>
        <v>0</v>
      </c>
      <c r="DA18" s="172" t="n">
        <f aca="false">Project_Costs!DA$61</f>
        <v>0</v>
      </c>
      <c r="DB18" s="172" t="n">
        <f aca="false">Project_Costs!DB$61</f>
        <v>0</v>
      </c>
      <c r="DC18" s="172" t="n">
        <f aca="false">Project_Costs!DC$61</f>
        <v>0</v>
      </c>
      <c r="DD18" s="172" t="n">
        <f aca="false">Project_Costs!DD$61</f>
        <v>0</v>
      </c>
      <c r="DE18" s="172" t="n">
        <f aca="false">Project_Costs!DE$61</f>
        <v>0</v>
      </c>
      <c r="DF18" s="172" t="n">
        <f aca="false">Project_Costs!DF$61</f>
        <v>0</v>
      </c>
      <c r="DG18" s="172" t="n">
        <f aca="false">Project_Costs!DG$61</f>
        <v>0</v>
      </c>
      <c r="DH18" s="172" t="n">
        <f aca="false">Project_Costs!DH$61</f>
        <v>0</v>
      </c>
      <c r="DI18" s="172" t="n">
        <f aca="false">Project_Costs!DI$61</f>
        <v>0</v>
      </c>
      <c r="DJ18" s="172" t="n">
        <f aca="false">Project_Costs!DJ$61</f>
        <v>0</v>
      </c>
      <c r="DK18" s="172" t="n">
        <f aca="false">Project_Costs!DK$61</f>
        <v>0</v>
      </c>
    </row>
    <row r="19" customFormat="false" ht="15" hidden="false" customHeight="false" outlineLevel="0" collapsed="false">
      <c r="E19" s="227" t="str">
        <f aca="false">Project_Costs!E$129</f>
        <v>Residual value including future maintenance &amp; operating costs - PV</v>
      </c>
      <c r="F19" s="227" t="n">
        <f aca="false">Project_Costs!F$129</f>
        <v>0</v>
      </c>
      <c r="G19" s="227" t="str">
        <f aca="false">Project_Costs!G$129</f>
        <v>US$</v>
      </c>
      <c r="H19" s="227" t="n">
        <f aca="false">Project_Costs!H$129</f>
        <v>1442208.67851305</v>
      </c>
      <c r="I19" s="227" t="n">
        <f aca="false">Project_Costs!I$129</f>
        <v>0</v>
      </c>
      <c r="J19" s="227" t="n">
        <f aca="false">Project_Costs!J$129</f>
        <v>0</v>
      </c>
      <c r="K19" s="227" t="n">
        <f aca="false">Project_Costs!K$129</f>
        <v>0</v>
      </c>
      <c r="L19" s="227" t="n">
        <f aca="false">Project_Costs!L$129</f>
        <v>0</v>
      </c>
      <c r="M19" s="227" t="n">
        <f aca="false">Project_Costs!M$129</f>
        <v>0</v>
      </c>
      <c r="N19" s="227" t="n">
        <f aca="false">Project_Costs!N$129</f>
        <v>0</v>
      </c>
      <c r="O19" s="227" t="n">
        <f aca="false">Project_Costs!O$129</f>
        <v>0</v>
      </c>
      <c r="P19" s="227" t="n">
        <f aca="false">Project_Costs!P$129</f>
        <v>0</v>
      </c>
      <c r="Q19" s="227" t="n">
        <f aca="false">Project_Costs!Q$129</f>
        <v>0</v>
      </c>
      <c r="R19" s="227" t="n">
        <f aca="false">Project_Costs!R$129</f>
        <v>0</v>
      </c>
      <c r="S19" s="227" t="n">
        <f aca="false">Project_Costs!S$129</f>
        <v>0</v>
      </c>
      <c r="T19" s="227" t="n">
        <f aca="false">Project_Costs!T$129</f>
        <v>0</v>
      </c>
      <c r="U19" s="227" t="n">
        <f aca="false">Project_Costs!U$129</f>
        <v>0</v>
      </c>
      <c r="V19" s="227" t="n">
        <f aca="false">Project_Costs!V$129</f>
        <v>0</v>
      </c>
      <c r="W19" s="227" t="n">
        <f aca="false">Project_Costs!W$129</f>
        <v>0</v>
      </c>
      <c r="X19" s="227" t="n">
        <f aca="false">Project_Costs!X$129</f>
        <v>0</v>
      </c>
      <c r="Y19" s="227" t="n">
        <f aca="false">Project_Costs!Y$129</f>
        <v>0</v>
      </c>
      <c r="Z19" s="227" t="n">
        <f aca="false">Project_Costs!Z$129</f>
        <v>0</v>
      </c>
      <c r="AA19" s="227" t="n">
        <f aca="false">Project_Costs!AA$129</f>
        <v>0</v>
      </c>
      <c r="AB19" s="227" t="n">
        <f aca="false">Project_Costs!AB$129</f>
        <v>0</v>
      </c>
      <c r="AC19" s="227" t="n">
        <f aca="false">Project_Costs!AC$129</f>
        <v>0</v>
      </c>
      <c r="AD19" s="227" t="n">
        <f aca="false">Project_Costs!AD$129</f>
        <v>0</v>
      </c>
      <c r="AE19" s="227" t="n">
        <f aca="false">Project_Costs!AE$129</f>
        <v>0</v>
      </c>
      <c r="AF19" s="227" t="n">
        <f aca="false">Project_Costs!AF$129</f>
        <v>0</v>
      </c>
      <c r="AG19" s="227" t="n">
        <f aca="false">Project_Costs!AG$129</f>
        <v>0</v>
      </c>
      <c r="AH19" s="227" t="n">
        <f aca="false">Project_Costs!AH$129</f>
        <v>0</v>
      </c>
      <c r="AI19" s="227" t="n">
        <f aca="false">Project_Costs!AI$129</f>
        <v>0</v>
      </c>
      <c r="AJ19" s="227" t="n">
        <f aca="false">Project_Costs!AJ$129</f>
        <v>0</v>
      </c>
      <c r="AK19" s="227" t="n">
        <f aca="false">Project_Costs!AK$129</f>
        <v>0</v>
      </c>
      <c r="AL19" s="227" t="n">
        <f aca="false">Project_Costs!AL$129</f>
        <v>0</v>
      </c>
      <c r="AM19" s="227" t="n">
        <f aca="false">Project_Costs!AM$129</f>
        <v>1701256.62390623</v>
      </c>
      <c r="AN19" s="227" t="n">
        <f aca="false">Project_Costs!AN$129</f>
        <v>-28936.5248432577</v>
      </c>
      <c r="AO19" s="227" t="n">
        <f aca="false">Project_Costs!AO$129</f>
        <v>-27043.4811619231</v>
      </c>
      <c r="AP19" s="227" t="n">
        <f aca="false">Project_Costs!AP$129</f>
        <v>-25274.2814597412</v>
      </c>
      <c r="AQ19" s="227" t="n">
        <f aca="false">Project_Costs!AQ$129</f>
        <v>-23620.8237941507</v>
      </c>
      <c r="AR19" s="227" t="n">
        <f aca="false">Project_Costs!AR$129</f>
        <v>-22075.5362562156</v>
      </c>
      <c r="AS19" s="227" t="n">
        <f aca="false">Project_Costs!AS$129</f>
        <v>-20631.3422955286</v>
      </c>
      <c r="AT19" s="227" t="n">
        <f aca="false">Project_Costs!AT$129</f>
        <v>-19281.6283135781</v>
      </c>
      <c r="AU19" s="227" t="n">
        <f aca="false">Project_Costs!AU$129</f>
        <v>-18020.2133771758</v>
      </c>
      <c r="AV19" s="227" t="n">
        <f aca="false">Project_Costs!AV$129</f>
        <v>-16841.3209132484</v>
      </c>
      <c r="AW19" s="227" t="n">
        <f aca="false">Project_Costs!AW$129</f>
        <v>-15739.5522553724</v>
      </c>
      <c r="AX19" s="227" t="n">
        <f aca="false">Project_Costs!AX$129</f>
        <v>-3668.37733993336</v>
      </c>
      <c r="AY19" s="227" t="n">
        <f aca="false">Project_Costs!AY$129</f>
        <v>-3428.3900373209</v>
      </c>
      <c r="AZ19" s="227" t="n">
        <f aca="false">Project_Costs!AZ$129</f>
        <v>-3204.10283861766</v>
      </c>
      <c r="BA19" s="227" t="n">
        <f aca="false">Project_Costs!BA$129</f>
        <v>-2994.48863422211</v>
      </c>
      <c r="BB19" s="227" t="n">
        <f aca="false">Project_Costs!BB$129</f>
        <v>-2798.5875086188</v>
      </c>
      <c r="BC19" s="227" t="n">
        <f aca="false">Project_Costs!BC$129</f>
        <v>-2615.50234450355</v>
      </c>
      <c r="BD19" s="227" t="n">
        <f aca="false">Project_Costs!BD$129</f>
        <v>-2444.3947144893</v>
      </c>
      <c r="BE19" s="227" t="n">
        <f aca="false">Project_Costs!BE$129</f>
        <v>-2284.48104157878</v>
      </c>
      <c r="BF19" s="227" t="n">
        <f aca="false">Project_Costs!BF$129</f>
        <v>-2135.02901082129</v>
      </c>
      <c r="BG19" s="227" t="n">
        <f aca="false">Project_Costs!BG$129</f>
        <v>-1995.35421572084</v>
      </c>
      <c r="BH19" s="227" t="n">
        <f aca="false">Project_Costs!BH$129</f>
        <v>-1864.81702403816</v>
      </c>
      <c r="BI19" s="227" t="n">
        <f aca="false">Project_Costs!BI$129</f>
        <v>-1742.8196486338</v>
      </c>
      <c r="BJ19" s="227" t="n">
        <f aca="false">Project_Costs!BJ$129</f>
        <v>-1628.80340993813</v>
      </c>
      <c r="BK19" s="227" t="n">
        <f aca="false">Project_Costs!BK$129</f>
        <v>-1522.24617751227</v>
      </c>
      <c r="BL19" s="227" t="n">
        <f aca="false">Project_Costs!BL$129</f>
        <v>-1422.65997898343</v>
      </c>
      <c r="BM19" s="227" t="n">
        <f aca="false">Project_Costs!BM$129</f>
        <v>-1329.58876540507</v>
      </c>
      <c r="BN19" s="227" t="n">
        <f aca="false">Project_Costs!BN$129</f>
        <v>-1242.60632280848</v>
      </c>
      <c r="BO19" s="227" t="n">
        <f aca="false">Project_Costs!BO$129</f>
        <v>-1161.31432038176</v>
      </c>
      <c r="BP19" s="227" t="n">
        <f aca="false">Project_Costs!BP$129</f>
        <v>-1085.34048633809</v>
      </c>
      <c r="BQ19" s="227" t="n">
        <f aca="false">Project_Costs!BQ$129</f>
        <v>-1014.33690311971</v>
      </c>
      <c r="BR19" s="227" t="n">
        <f aca="false">Project_Costs!BR$129</f>
        <v>0</v>
      </c>
      <c r="BS19" s="227" t="n">
        <f aca="false">Project_Costs!BS$129</f>
        <v>0</v>
      </c>
      <c r="BT19" s="227" t="n">
        <f aca="false">Project_Costs!BT$129</f>
        <v>0</v>
      </c>
      <c r="BU19" s="227" t="n">
        <f aca="false">Project_Costs!BU$129</f>
        <v>0</v>
      </c>
      <c r="BV19" s="227" t="n">
        <f aca="false">Project_Costs!BV$129</f>
        <v>0</v>
      </c>
      <c r="BW19" s="227" t="n">
        <f aca="false">Project_Costs!BW$129</f>
        <v>0</v>
      </c>
      <c r="BX19" s="227" t="n">
        <f aca="false">Project_Costs!BX$129</f>
        <v>0</v>
      </c>
      <c r="BY19" s="227" t="n">
        <f aca="false">Project_Costs!BY$129</f>
        <v>0</v>
      </c>
      <c r="BZ19" s="227" t="n">
        <f aca="false">Project_Costs!BZ$129</f>
        <v>0</v>
      </c>
      <c r="CA19" s="227" t="n">
        <f aca="false">Project_Costs!CA$129</f>
        <v>0</v>
      </c>
      <c r="CB19" s="227" t="n">
        <f aca="false">Project_Costs!CB$129</f>
        <v>0</v>
      </c>
      <c r="CC19" s="227" t="n">
        <f aca="false">Project_Costs!CC$129</f>
        <v>0</v>
      </c>
      <c r="CD19" s="227" t="n">
        <f aca="false">Project_Costs!CD$129</f>
        <v>0</v>
      </c>
      <c r="CE19" s="227" t="n">
        <f aca="false">Project_Costs!CE$129</f>
        <v>0</v>
      </c>
      <c r="CF19" s="227" t="n">
        <f aca="false">Project_Costs!CF$129</f>
        <v>0</v>
      </c>
      <c r="CG19" s="227" t="n">
        <f aca="false">Project_Costs!CG$129</f>
        <v>0</v>
      </c>
      <c r="CH19" s="227" t="n">
        <f aca="false">Project_Costs!CH$129</f>
        <v>0</v>
      </c>
      <c r="CI19" s="227" t="n">
        <f aca="false">Project_Costs!CI$129</f>
        <v>0</v>
      </c>
      <c r="CJ19" s="227" t="n">
        <f aca="false">Project_Costs!CJ$129</f>
        <v>0</v>
      </c>
      <c r="CK19" s="227" t="n">
        <f aca="false">Project_Costs!CK$129</f>
        <v>0</v>
      </c>
      <c r="CL19" s="227" t="n">
        <f aca="false">Project_Costs!CL$129</f>
        <v>0</v>
      </c>
      <c r="CM19" s="227" t="n">
        <f aca="false">Project_Costs!CM$129</f>
        <v>0</v>
      </c>
      <c r="CN19" s="227" t="n">
        <f aca="false">Project_Costs!CN$129</f>
        <v>0</v>
      </c>
      <c r="CO19" s="227" t="n">
        <f aca="false">Project_Costs!CO$129</f>
        <v>0</v>
      </c>
      <c r="CP19" s="227" t="n">
        <f aca="false">Project_Costs!CP$129</f>
        <v>0</v>
      </c>
      <c r="CQ19" s="227" t="n">
        <f aca="false">Project_Costs!CQ$129</f>
        <v>0</v>
      </c>
      <c r="CR19" s="227" t="n">
        <f aca="false">Project_Costs!CR$129</f>
        <v>0</v>
      </c>
      <c r="CS19" s="227" t="n">
        <f aca="false">Project_Costs!CS$129</f>
        <v>0</v>
      </c>
      <c r="CT19" s="227" t="n">
        <f aca="false">Project_Costs!CT$129</f>
        <v>0</v>
      </c>
      <c r="CU19" s="227" t="n">
        <f aca="false">Project_Costs!CU$129</f>
        <v>0</v>
      </c>
      <c r="CV19" s="227" t="n">
        <f aca="false">Project_Costs!CV$129</f>
        <v>0</v>
      </c>
      <c r="CW19" s="227" t="n">
        <f aca="false">Project_Costs!CW$129</f>
        <v>0</v>
      </c>
      <c r="CX19" s="227" t="n">
        <f aca="false">Project_Costs!CX$129</f>
        <v>0</v>
      </c>
      <c r="CY19" s="227" t="n">
        <f aca="false">Project_Costs!CY$129</f>
        <v>0</v>
      </c>
      <c r="CZ19" s="227" t="n">
        <f aca="false">Project_Costs!CZ$129</f>
        <v>0</v>
      </c>
      <c r="DA19" s="227" t="n">
        <f aca="false">Project_Costs!DA$129</f>
        <v>0</v>
      </c>
      <c r="DB19" s="227" t="n">
        <f aca="false">Project_Costs!DB$129</f>
        <v>0</v>
      </c>
      <c r="DC19" s="227" t="n">
        <f aca="false">Project_Costs!DC$129</f>
        <v>0</v>
      </c>
      <c r="DD19" s="227" t="n">
        <f aca="false">Project_Costs!DD$129</f>
        <v>0</v>
      </c>
      <c r="DE19" s="227" t="n">
        <f aca="false">Project_Costs!DE$129</f>
        <v>0</v>
      </c>
      <c r="DF19" s="227" t="n">
        <f aca="false">Project_Costs!DF$129</f>
        <v>0</v>
      </c>
      <c r="DG19" s="227" t="n">
        <f aca="false">Project_Costs!DG$129</f>
        <v>0</v>
      </c>
      <c r="DH19" s="227" t="n">
        <f aca="false">Project_Costs!DH$129</f>
        <v>0</v>
      </c>
      <c r="DI19" s="227" t="n">
        <f aca="false">Project_Costs!DI$129</f>
        <v>0</v>
      </c>
      <c r="DJ19" s="227" t="n">
        <f aca="false">Project_Costs!DJ$129</f>
        <v>0</v>
      </c>
      <c r="DK19" s="227" t="n">
        <f aca="false">Project_Costs!DK$129</f>
        <v>0</v>
      </c>
    </row>
    <row r="20" customFormat="false" ht="15" hidden="false" customHeight="false" outlineLevel="0" collapsed="false">
      <c r="E20" s="202" t="s">
        <v>326</v>
      </c>
      <c r="F20" s="202"/>
      <c r="G20" s="202" t="s">
        <v>209</v>
      </c>
      <c r="H20" s="202" t="n">
        <f aca="false">SUM(J20:BC20)</f>
        <v>26297551.9854258</v>
      </c>
      <c r="I20" s="202"/>
      <c r="J20" s="202" t="n">
        <f aca="false">SUM(J16:J19)</f>
        <v>0</v>
      </c>
      <c r="K20" s="202" t="n">
        <f aca="false">SUM(K16:K19)</f>
        <v>0</v>
      </c>
      <c r="L20" s="202" t="n">
        <f aca="false">SUM(L16:L19)</f>
        <v>0</v>
      </c>
      <c r="M20" s="202" t="n">
        <f aca="false">SUM(M16:M19)</f>
        <v>0</v>
      </c>
      <c r="N20" s="202" t="n">
        <f aca="false">SUM(N16:N19)</f>
        <v>0</v>
      </c>
      <c r="O20" s="202" t="n">
        <f aca="false">SUM(O16:O19)</f>
        <v>0</v>
      </c>
      <c r="P20" s="202" t="n">
        <f aca="false">SUM(P16:P19)</f>
        <v>0</v>
      </c>
      <c r="Q20" s="202" t="n">
        <f aca="false">SUM(Q16:Q19)</f>
        <v>0</v>
      </c>
      <c r="R20" s="202" t="n">
        <f aca="false">SUM(R16:R19)</f>
        <v>0</v>
      </c>
      <c r="S20" s="202" t="n">
        <f aca="false">SUM(S16:S19)</f>
        <v>0</v>
      </c>
      <c r="T20" s="202" t="n">
        <f aca="false">SUM(T16:T19)</f>
        <v>1826379.69421809</v>
      </c>
      <c r="U20" s="202" t="n">
        <f aca="false">SUM(U16:U19)</f>
        <v>1749038.75736143</v>
      </c>
      <c r="V20" s="202" t="n">
        <f aca="false">SUM(V16:V19)</f>
        <v>1674813.98584929</v>
      </c>
      <c r="W20" s="202" t="n">
        <f aca="false">SUM(W16:W19)</f>
        <v>1603972.10179186</v>
      </c>
      <c r="X20" s="202" t="n">
        <f aca="false">SUM(X16:X19)</f>
        <v>1535630.80149113</v>
      </c>
      <c r="Y20" s="202" t="n">
        <f aca="false">SUM(Y16:Y19)</f>
        <v>1470081.01467</v>
      </c>
      <c r="Z20" s="202" t="n">
        <f aca="false">SUM(Z16:Z19)</f>
        <v>1407133.49170006</v>
      </c>
      <c r="AA20" s="202" t="n">
        <f aca="false">SUM(AA16:AA19)</f>
        <v>1346772.49384025</v>
      </c>
      <c r="AB20" s="202" t="n">
        <f aca="false">SUM(AB16:AB19)</f>
        <v>1288903.20246087</v>
      </c>
      <c r="AC20" s="202" t="n">
        <f aca="false">SUM(AC16:AC19)</f>
        <v>1233431.75135065</v>
      </c>
      <c r="AD20" s="202" t="n">
        <f aca="false">SUM(AD16:AD19)</f>
        <v>1180268.62240176</v>
      </c>
      <c r="AE20" s="202" t="n">
        <f aca="false">SUM(AE16:AE19)</f>
        <v>1129324.88914431</v>
      </c>
      <c r="AF20" s="202" t="n">
        <f aca="false">SUM(AF16:AF19)</f>
        <v>1080516.68357209</v>
      </c>
      <c r="AG20" s="202" t="n">
        <f aca="false">SUM(AG16:AG19)</f>
        <v>1033761.4435502</v>
      </c>
      <c r="AH20" s="202" t="n">
        <f aca="false">SUM(AH16:AH19)</f>
        <v>988979.965859451</v>
      </c>
      <c r="AI20" s="202" t="n">
        <f aca="false">SUM(AI16:AI19)</f>
        <v>945819.485136934</v>
      </c>
      <c r="AJ20" s="202" t="n">
        <f aca="false">SUM(AJ16:AJ19)</f>
        <v>898718.110295044</v>
      </c>
      <c r="AK20" s="202" t="n">
        <f aca="false">SUM(AK16:AK19)</f>
        <v>854382.712267516</v>
      </c>
      <c r="AL20" s="202" t="n">
        <f aca="false">SUM(AL16:AL19)</f>
        <v>812352.290571797</v>
      </c>
      <c r="AM20" s="202" t="n">
        <f aca="false">SUM(AM16:AM19)</f>
        <v>2473444.64126645</v>
      </c>
      <c r="AN20" s="202" t="n">
        <f aca="false">SUM(AN16:AN19)</f>
        <v>-28936.5248432577</v>
      </c>
      <c r="AO20" s="202" t="n">
        <f aca="false">SUM(AO16:AO19)</f>
        <v>-27043.4811619231</v>
      </c>
      <c r="AP20" s="202" t="n">
        <f aca="false">SUM(AP16:AP19)</f>
        <v>-25274.2814597412</v>
      </c>
      <c r="AQ20" s="202" t="n">
        <f aca="false">SUM(AQ16:AQ19)</f>
        <v>-23620.8237941507</v>
      </c>
      <c r="AR20" s="202" t="n">
        <f aca="false">SUM(AR16:AR19)</f>
        <v>-22075.5362562156</v>
      </c>
      <c r="AS20" s="202" t="n">
        <f aca="false">SUM(AS16:AS19)</f>
        <v>-20631.3422955286</v>
      </c>
      <c r="AT20" s="202" t="n">
        <f aca="false">SUM(AT16:AT19)</f>
        <v>-19281.6283135781</v>
      </c>
      <c r="AU20" s="202" t="n">
        <f aca="false">SUM(AU16:AU19)</f>
        <v>-18020.2133771758</v>
      </c>
      <c r="AV20" s="202" t="n">
        <f aca="false">SUM(AV16:AV19)</f>
        <v>-16841.3209132484</v>
      </c>
      <c r="AW20" s="202" t="n">
        <f aca="false">SUM(AW16:AW19)</f>
        <v>-15739.5522553724</v>
      </c>
      <c r="AX20" s="202" t="n">
        <f aca="false">SUM(AX16:AX19)</f>
        <v>-3668.37733993336</v>
      </c>
      <c r="AY20" s="202" t="n">
        <f aca="false">SUM(AY16:AY19)</f>
        <v>-3428.3900373209</v>
      </c>
      <c r="AZ20" s="202" t="n">
        <f aca="false">SUM(AZ16:AZ19)</f>
        <v>-3204.10283861766</v>
      </c>
      <c r="BA20" s="202" t="n">
        <f aca="false">SUM(BA16:BA19)</f>
        <v>-2994.48863422211</v>
      </c>
      <c r="BB20" s="202" t="n">
        <f aca="false">SUM(BB16:BB19)</f>
        <v>-2798.5875086188</v>
      </c>
      <c r="BC20" s="202" t="n">
        <f aca="false">SUM(BC16:BC19)</f>
        <v>-2615.50234450355</v>
      </c>
      <c r="BD20" s="202" t="n">
        <f aca="false">SUM(BD16:BD19)</f>
        <v>-2444.3947144893</v>
      </c>
      <c r="BE20" s="202" t="n">
        <f aca="false">SUM(BE16:BE19)</f>
        <v>-2284.48104157878</v>
      </c>
      <c r="BF20" s="202" t="n">
        <f aca="false">SUM(BF16:BF19)</f>
        <v>-2135.02901082129</v>
      </c>
      <c r="BG20" s="202" t="n">
        <f aca="false">SUM(BG16:BG19)</f>
        <v>-1995.35421572084</v>
      </c>
      <c r="BH20" s="202" t="n">
        <f aca="false">SUM(BH16:BH19)</f>
        <v>-1864.81702403816</v>
      </c>
      <c r="BI20" s="202" t="n">
        <f aca="false">SUM(BI16:BI19)</f>
        <v>-1742.8196486338</v>
      </c>
      <c r="BJ20" s="202" t="n">
        <f aca="false">SUM(BJ16:BJ19)</f>
        <v>-1628.80340993813</v>
      </c>
      <c r="BK20" s="202" t="n">
        <f aca="false">SUM(BK16:BK19)</f>
        <v>-1522.24617751227</v>
      </c>
      <c r="BL20" s="202" t="n">
        <f aca="false">SUM(BL16:BL19)</f>
        <v>-1422.65997898343</v>
      </c>
      <c r="BM20" s="202" t="n">
        <f aca="false">SUM(BM16:BM19)</f>
        <v>-1329.58876540507</v>
      </c>
      <c r="BN20" s="202" t="n">
        <f aca="false">SUM(BN16:BN19)</f>
        <v>-1242.60632280848</v>
      </c>
      <c r="BO20" s="202" t="n">
        <f aca="false">SUM(BO16:BO19)</f>
        <v>-1161.31432038176</v>
      </c>
      <c r="BP20" s="202" t="n">
        <f aca="false">SUM(BP16:BP19)</f>
        <v>-1085.34048633809</v>
      </c>
      <c r="BQ20" s="202" t="n">
        <f aca="false">SUM(BQ16:BQ19)</f>
        <v>-1014.33690311971</v>
      </c>
      <c r="BR20" s="202" t="n">
        <f aca="false">SUM(BR16:BR19)</f>
        <v>0</v>
      </c>
      <c r="BS20" s="202" t="n">
        <f aca="false">SUM(BS16:BS19)</f>
        <v>0</v>
      </c>
      <c r="BT20" s="202" t="n">
        <f aca="false">SUM(BT16:BT19)</f>
        <v>0</v>
      </c>
      <c r="BU20" s="202" t="n">
        <f aca="false">SUM(BU16:BU19)</f>
        <v>0</v>
      </c>
      <c r="BV20" s="202" t="n">
        <f aca="false">SUM(BV16:BV19)</f>
        <v>0</v>
      </c>
      <c r="BW20" s="202" t="n">
        <f aca="false">SUM(BW16:BW19)</f>
        <v>0</v>
      </c>
      <c r="BX20" s="202" t="n">
        <f aca="false">SUM(BX16:BX19)</f>
        <v>0</v>
      </c>
      <c r="BY20" s="202" t="n">
        <f aca="false">SUM(BY16:BY19)</f>
        <v>0</v>
      </c>
      <c r="BZ20" s="202" t="n">
        <f aca="false">SUM(BZ16:BZ19)</f>
        <v>0</v>
      </c>
      <c r="CA20" s="202" t="n">
        <f aca="false">SUM(CA16:CA19)</f>
        <v>0</v>
      </c>
      <c r="CB20" s="202" t="n">
        <f aca="false">SUM(CB16:CB19)</f>
        <v>0</v>
      </c>
      <c r="CC20" s="202" t="n">
        <f aca="false">SUM(CC16:CC19)</f>
        <v>0</v>
      </c>
      <c r="CD20" s="202" t="n">
        <f aca="false">SUM(CD16:CD19)</f>
        <v>0</v>
      </c>
      <c r="CE20" s="202" t="n">
        <f aca="false">SUM(CE16:CE19)</f>
        <v>0</v>
      </c>
      <c r="CF20" s="202" t="n">
        <f aca="false">SUM(CF16:CF19)</f>
        <v>0</v>
      </c>
      <c r="CG20" s="202" t="n">
        <f aca="false">SUM(CG16:CG19)</f>
        <v>0</v>
      </c>
      <c r="CH20" s="202" t="n">
        <f aca="false">SUM(CH16:CH19)</f>
        <v>0</v>
      </c>
      <c r="CI20" s="202" t="n">
        <f aca="false">SUM(CI16:CI19)</f>
        <v>0</v>
      </c>
      <c r="CJ20" s="202" t="n">
        <f aca="false">SUM(CJ16:CJ19)</f>
        <v>0</v>
      </c>
      <c r="CK20" s="202" t="n">
        <f aca="false">SUM(CK16:CK19)</f>
        <v>0</v>
      </c>
      <c r="CL20" s="202" t="n">
        <f aca="false">SUM(CL16:CL19)</f>
        <v>0</v>
      </c>
      <c r="CM20" s="202" t="n">
        <f aca="false">SUM(CM16:CM19)</f>
        <v>0</v>
      </c>
      <c r="CN20" s="202" t="n">
        <f aca="false">SUM(CN16:CN19)</f>
        <v>0</v>
      </c>
      <c r="CO20" s="202" t="n">
        <f aca="false">SUM(CO16:CO19)</f>
        <v>0</v>
      </c>
      <c r="CP20" s="202" t="n">
        <f aca="false">SUM(CP16:CP19)</f>
        <v>0</v>
      </c>
      <c r="CQ20" s="202" t="n">
        <f aca="false">SUM(CQ16:CQ19)</f>
        <v>0</v>
      </c>
      <c r="CR20" s="202" t="n">
        <f aca="false">SUM(CR16:CR19)</f>
        <v>0</v>
      </c>
      <c r="CS20" s="202" t="n">
        <f aca="false">SUM(CS16:CS19)</f>
        <v>0</v>
      </c>
      <c r="CT20" s="202" t="n">
        <f aca="false">SUM(CT16:CT19)</f>
        <v>0</v>
      </c>
      <c r="CU20" s="202" t="n">
        <f aca="false">SUM(CU16:CU19)</f>
        <v>0</v>
      </c>
      <c r="CV20" s="202" t="n">
        <f aca="false">SUM(CV16:CV19)</f>
        <v>0</v>
      </c>
      <c r="CW20" s="202" t="n">
        <f aca="false">SUM(CW16:CW19)</f>
        <v>0</v>
      </c>
      <c r="CX20" s="202" t="n">
        <f aca="false">SUM(CX16:CX19)</f>
        <v>0</v>
      </c>
      <c r="CY20" s="202" t="n">
        <f aca="false">SUM(CY16:CY19)</f>
        <v>0</v>
      </c>
      <c r="CZ20" s="202" t="n">
        <f aca="false">SUM(CZ16:CZ19)</f>
        <v>0</v>
      </c>
      <c r="DA20" s="202" t="n">
        <f aca="false">SUM(DA16:DA19)</f>
        <v>0</v>
      </c>
      <c r="DB20" s="202" t="n">
        <f aca="false">SUM(DB16:DB19)</f>
        <v>0</v>
      </c>
      <c r="DC20" s="202" t="n">
        <f aca="false">SUM(DC16:DC19)</f>
        <v>0</v>
      </c>
      <c r="DD20" s="202" t="n">
        <f aca="false">SUM(DD16:DD19)</f>
        <v>0</v>
      </c>
      <c r="DE20" s="202" t="n">
        <f aca="false">SUM(DE16:DE19)</f>
        <v>0</v>
      </c>
      <c r="DF20" s="202" t="n">
        <f aca="false">SUM(DF16:DF19)</f>
        <v>0</v>
      </c>
      <c r="DG20" s="202" t="n">
        <f aca="false">SUM(DG16:DG19)</f>
        <v>0</v>
      </c>
      <c r="DH20" s="202" t="n">
        <f aca="false">SUM(DH16:DH19)</f>
        <v>0</v>
      </c>
      <c r="DI20" s="202" t="n">
        <f aca="false">SUM(DI16:DI19)</f>
        <v>0</v>
      </c>
      <c r="DJ20" s="202" t="n">
        <f aca="false">SUM(DJ16:DJ19)</f>
        <v>0</v>
      </c>
      <c r="DK20" s="202" t="n">
        <f aca="false">SUM(DK16:DK19)</f>
        <v>0</v>
      </c>
    </row>
    <row r="23" customFormat="false" ht="15" hidden="false" customHeight="true" outlineLevel="0" collapsed="false">
      <c r="A23" s="67" t="s">
        <v>327</v>
      </c>
      <c r="B23" s="67"/>
      <c r="C23" s="150"/>
      <c r="D23" s="67"/>
      <c r="E23" s="67"/>
      <c r="F23" s="67"/>
      <c r="G23" s="67"/>
      <c r="H23" s="67"/>
      <c r="I23" s="67"/>
      <c r="J23" s="67"/>
      <c r="K23" s="67"/>
      <c r="L23" s="67"/>
      <c r="M23" s="67"/>
      <c r="N23" s="67"/>
      <c r="O23" s="67"/>
      <c r="P23" s="67"/>
      <c r="Q23" s="67"/>
      <c r="R23" s="67"/>
      <c r="S23" s="67"/>
      <c r="T23" s="67"/>
      <c r="U23" s="67"/>
      <c r="V23" s="67"/>
      <c r="W23" s="67"/>
      <c r="X23" s="67"/>
      <c r="Y23" s="67"/>
      <c r="Z23" s="67"/>
      <c r="AA23" s="67"/>
      <c r="AB23" s="67"/>
      <c r="AC23" s="67"/>
      <c r="AD23" s="67"/>
      <c r="AE23" s="67"/>
      <c r="AF23" s="67"/>
      <c r="AG23" s="67"/>
      <c r="AH23" s="67"/>
      <c r="AI23" s="67"/>
      <c r="AJ23" s="67"/>
      <c r="AK23" s="67"/>
      <c r="AL23" s="67"/>
      <c r="AM23" s="67"/>
      <c r="AN23" s="67"/>
      <c r="AO23" s="67"/>
      <c r="AP23" s="67"/>
      <c r="AQ23" s="67"/>
      <c r="AR23" s="67"/>
      <c r="AS23" s="67"/>
      <c r="AT23" s="67"/>
      <c r="AU23" s="67"/>
      <c r="AV23" s="67"/>
      <c r="AW23" s="67"/>
      <c r="AX23" s="67"/>
      <c r="AY23" s="67"/>
      <c r="AZ23" s="67"/>
      <c r="BA23" s="67"/>
      <c r="BB23" s="67"/>
      <c r="BC23" s="67"/>
      <c r="BD23" s="67"/>
      <c r="BE23" s="67"/>
      <c r="BF23" s="67"/>
      <c r="BG23" s="67"/>
      <c r="BH23" s="67"/>
      <c r="BI23" s="67"/>
      <c r="BJ23" s="67"/>
      <c r="BK23" s="67"/>
      <c r="BL23" s="67"/>
      <c r="BM23" s="67"/>
      <c r="BN23" s="67"/>
      <c r="BO23" s="67"/>
      <c r="BP23" s="67"/>
      <c r="BQ23" s="67"/>
      <c r="BR23" s="67"/>
      <c r="BS23" s="67"/>
      <c r="BT23" s="67"/>
      <c r="BU23" s="67"/>
      <c r="BV23" s="67"/>
      <c r="BW23" s="67"/>
      <c r="BX23" s="67"/>
      <c r="BY23" s="67"/>
      <c r="BZ23" s="67"/>
      <c r="CA23" s="67"/>
      <c r="CB23" s="67"/>
      <c r="CC23" s="67"/>
      <c r="CD23" s="67"/>
      <c r="CE23" s="67"/>
      <c r="CF23" s="67"/>
      <c r="CG23" s="67"/>
      <c r="CH23" s="67"/>
      <c r="CI23" s="67"/>
      <c r="CJ23" s="67"/>
      <c r="CK23" s="67"/>
      <c r="CL23" s="67"/>
      <c r="CM23" s="67"/>
      <c r="CN23" s="67"/>
      <c r="CO23" s="67"/>
      <c r="CP23" s="67"/>
      <c r="CQ23" s="67"/>
      <c r="CR23" s="67"/>
      <c r="CS23" s="67"/>
      <c r="CT23" s="67"/>
      <c r="CU23" s="67"/>
      <c r="CV23" s="67"/>
      <c r="CW23" s="67"/>
      <c r="CX23" s="67"/>
      <c r="CY23" s="67"/>
      <c r="CZ23" s="67"/>
      <c r="DA23" s="67"/>
      <c r="DB23" s="67"/>
      <c r="DC23" s="67"/>
      <c r="DD23" s="67"/>
      <c r="DE23" s="67"/>
      <c r="DF23" s="67"/>
      <c r="DG23" s="67"/>
      <c r="DH23" s="67"/>
      <c r="DI23" s="67"/>
      <c r="DJ23" s="67"/>
      <c r="DK23" s="67"/>
    </row>
    <row r="25" customFormat="false" ht="15" hidden="false" customHeight="false" outlineLevel="0" collapsed="false">
      <c r="E25" s="85" t="str">
        <f aca="false">E$11</f>
        <v>Economic competitiveness benefits - Build - PV</v>
      </c>
      <c r="F25" s="85" t="n">
        <f aca="false">F$11</f>
        <v>0</v>
      </c>
      <c r="G25" s="85" t="str">
        <f aca="false">G$11</f>
        <v>US$</v>
      </c>
      <c r="H25" s="85" t="n">
        <f aca="false">H$11</f>
        <v>25561816.6678796</v>
      </c>
    </row>
    <row r="26" customFormat="false" ht="15" hidden="false" customHeight="false" outlineLevel="0" collapsed="false">
      <c r="E26" s="55" t="str">
        <f aca="false">E$14</f>
        <v>Environmental sustainability benefits - Build - PV</v>
      </c>
      <c r="F26" s="55" t="n">
        <f aca="false">F$14</f>
        <v>0</v>
      </c>
      <c r="G26" s="55" t="str">
        <f aca="false">G$14</f>
        <v>US$</v>
      </c>
      <c r="H26" s="55" t="n">
        <f aca="false">H$14</f>
        <v>539958.624769317</v>
      </c>
    </row>
    <row r="27" customFormat="false" ht="15" hidden="false" customHeight="false" outlineLevel="0" collapsed="false">
      <c r="E27" s="172" t="str">
        <f aca="false">Project_Costs!E$61</f>
        <v>Operations and maintenance costs - Build - PV</v>
      </c>
      <c r="F27" s="172" t="n">
        <f aca="false">Project_Costs!F$61</f>
        <v>0</v>
      </c>
      <c r="G27" s="172" t="str">
        <f aca="false">Project_Costs!G$61</f>
        <v>US$</v>
      </c>
      <c r="H27" s="172" t="n">
        <f aca="false">Project_Costs!H$61</f>
        <v>-1269305.77775593</v>
      </c>
    </row>
    <row r="28" customFormat="false" ht="15" hidden="false" customHeight="false" outlineLevel="0" collapsed="false">
      <c r="E28" s="227" t="str">
        <f aca="false">Project_Costs!E$129</f>
        <v>Residual value including future maintenance &amp; operating costs - PV</v>
      </c>
      <c r="F28" s="227" t="n">
        <f aca="false">Project_Costs!F$129</f>
        <v>0</v>
      </c>
      <c r="G28" s="227" t="str">
        <f aca="false">Project_Costs!G$129</f>
        <v>US$</v>
      </c>
      <c r="H28" s="227" t="n">
        <f aca="false">Project_Costs!H$129</f>
        <v>1442208.67851305</v>
      </c>
      <c r="I28" s="172"/>
      <c r="J28" s="172"/>
      <c r="K28" s="172"/>
      <c r="L28" s="172"/>
      <c r="M28" s="172"/>
      <c r="N28" s="172"/>
      <c r="O28" s="172"/>
      <c r="P28" s="172"/>
      <c r="Q28" s="172"/>
      <c r="R28" s="172"/>
      <c r="S28" s="172"/>
      <c r="T28" s="172"/>
      <c r="U28" s="172"/>
      <c r="V28" s="172"/>
      <c r="W28" s="172"/>
      <c r="X28" s="172"/>
      <c r="Y28" s="172"/>
      <c r="Z28" s="172"/>
      <c r="AA28" s="172"/>
      <c r="AB28" s="172"/>
      <c r="AC28" s="172"/>
      <c r="AD28" s="172"/>
      <c r="AE28" s="172"/>
      <c r="AF28" s="172"/>
      <c r="AG28" s="172"/>
      <c r="AH28" s="172"/>
      <c r="AI28" s="172"/>
      <c r="AJ28" s="172"/>
      <c r="AK28" s="172"/>
      <c r="AL28" s="172"/>
      <c r="AM28" s="172"/>
      <c r="AN28" s="172"/>
      <c r="AO28" s="172"/>
      <c r="AP28" s="172"/>
      <c r="AQ28" s="172"/>
      <c r="AR28" s="172"/>
      <c r="AS28" s="172"/>
      <c r="AT28" s="172"/>
      <c r="AU28" s="172"/>
      <c r="AV28" s="172"/>
      <c r="AW28" s="172"/>
      <c r="AX28" s="172"/>
      <c r="AY28" s="172"/>
      <c r="AZ28" s="172"/>
      <c r="BA28" s="172"/>
      <c r="BB28" s="172"/>
      <c r="BC28" s="172"/>
      <c r="BD28" s="172"/>
      <c r="BE28" s="172"/>
      <c r="BF28" s="172"/>
      <c r="BG28" s="172"/>
      <c r="BH28" s="172"/>
      <c r="BI28" s="172"/>
      <c r="BJ28" s="172"/>
      <c r="BK28" s="172"/>
      <c r="BL28" s="172"/>
      <c r="BM28" s="172"/>
      <c r="BN28" s="172"/>
      <c r="BO28" s="172"/>
      <c r="BP28" s="172"/>
      <c r="BQ28" s="172"/>
      <c r="BR28" s="172"/>
      <c r="BS28" s="172"/>
      <c r="BT28" s="172"/>
      <c r="BU28" s="172"/>
      <c r="BV28" s="172"/>
      <c r="BW28" s="172"/>
      <c r="BX28" s="172"/>
      <c r="BY28" s="172"/>
      <c r="BZ28" s="172"/>
      <c r="CA28" s="172"/>
      <c r="CB28" s="172"/>
      <c r="CC28" s="172"/>
      <c r="CD28" s="172"/>
      <c r="CE28" s="172"/>
      <c r="CF28" s="172"/>
      <c r="CG28" s="172"/>
      <c r="CH28" s="172"/>
      <c r="CI28" s="172"/>
      <c r="CJ28" s="172"/>
      <c r="CK28" s="172"/>
      <c r="CL28" s="172"/>
      <c r="CM28" s="172"/>
      <c r="CN28" s="172"/>
      <c r="CO28" s="172"/>
      <c r="CP28" s="172"/>
      <c r="CQ28" s="172"/>
      <c r="CR28" s="172"/>
      <c r="CS28" s="172"/>
      <c r="CT28" s="172"/>
      <c r="CU28" s="172"/>
      <c r="CV28" s="172"/>
      <c r="CW28" s="172"/>
      <c r="CX28" s="172"/>
      <c r="CY28" s="172"/>
      <c r="CZ28" s="172"/>
      <c r="DA28" s="172"/>
      <c r="DB28" s="172"/>
      <c r="DC28" s="172"/>
      <c r="DD28" s="172"/>
      <c r="DE28" s="172"/>
      <c r="DF28" s="172"/>
      <c r="DG28" s="172"/>
      <c r="DH28" s="172"/>
      <c r="DI28" s="172"/>
      <c r="DJ28" s="172"/>
      <c r="DK28" s="172"/>
    </row>
    <row r="29" customFormat="false" ht="15" hidden="false" customHeight="false" outlineLevel="0" collapsed="false">
      <c r="E29" s="202" t="s">
        <v>328</v>
      </c>
      <c r="F29" s="202"/>
      <c r="G29" s="202" t="s">
        <v>209</v>
      </c>
      <c r="H29" s="202" t="n">
        <f aca="false">SUM(H25:H28)</f>
        <v>26274678.193406</v>
      </c>
    </row>
    <row r="31" customFormat="false" ht="15" hidden="false" customHeight="false" outlineLevel="0" collapsed="false">
      <c r="E31" s="172" t="str">
        <f aca="false">Project_Costs!E$29</f>
        <v>Total project costs - PV</v>
      </c>
      <c r="F31" s="172" t="n">
        <f aca="false">Project_Costs!F$29</f>
        <v>0</v>
      </c>
      <c r="G31" s="172" t="str">
        <f aca="false">Project_Costs!G$29</f>
        <v>US$</v>
      </c>
      <c r="H31" s="172" t="n">
        <f aca="false">Project_Costs!H$29</f>
        <v>17534893.6745385</v>
      </c>
    </row>
    <row r="32" customFormat="false" ht="15" hidden="false" customHeight="false" outlineLevel="0" collapsed="false">
      <c r="E32" s="202" t="s">
        <v>329</v>
      </c>
      <c r="F32" s="202"/>
      <c r="G32" s="202" t="s">
        <v>209</v>
      </c>
      <c r="H32" s="202" t="n">
        <f aca="false">H29 - H31</f>
        <v>8739784.51886753</v>
      </c>
    </row>
    <row r="33" customFormat="false" ht="15" hidden="false" customHeight="false" outlineLevel="0" collapsed="false">
      <c r="E33" s="55" t="s">
        <v>330</v>
      </c>
      <c r="H33" s="228" t="n">
        <f aca="false">H29 / H31</f>
        <v>1.49842244162325</v>
      </c>
    </row>
  </sheetData>
  <conditionalFormatting sqref="K3:DK3">
    <cfRule type="cellIs" priority="2" operator="equal" aboveAverage="0" equalAverage="0" bottom="0" percent="0" rank="0" text="" dxfId="55">
      <formula>"Post-forecast"</formula>
    </cfRule>
  </conditionalFormatting>
  <conditionalFormatting sqref="K3:DK3">
    <cfRule type="cellIs" priority="3" operator="equal" aboveAverage="0" equalAverage="0" bottom="0" percent="0" rank="0" text="" dxfId="56">
      <formula>"Forecast"</formula>
    </cfRule>
  </conditionalFormatting>
  <conditionalFormatting sqref="K3:DK3">
    <cfRule type="cellIs" priority="4" operator="equal" aboveAverage="0" equalAverage="0" bottom="0" percent="0" rank="0" text="" dxfId="57">
      <formula>"Pre-forecast"</formula>
    </cfRule>
  </conditionalFormatting>
  <conditionalFormatting sqref="J3:DK3">
    <cfRule type="cellIs" priority="5" operator="equal" aboveAverage="0" equalAverage="0" bottom="0" percent="0" rank="0" text="" dxfId="58">
      <formula>"Post-forecast"</formula>
    </cfRule>
  </conditionalFormatting>
  <conditionalFormatting sqref="J3:DK3">
    <cfRule type="cellIs" priority="6" operator="equal" aboveAverage="0" equalAverage="0" bottom="0" percent="0" rank="0" text="" dxfId="59">
      <formula>"Forecast"</formula>
    </cfRule>
  </conditionalFormatting>
  <conditionalFormatting sqref="J3:DK3">
    <cfRule type="cellIs" priority="7" operator="equal" aboveAverage="0" equalAverage="0" bottom="0" percent="0" rank="0" text="" dxfId="60">
      <formula>"Pre-forecast"</formula>
    </cfRule>
  </conditionalFormatting>
  <conditionalFormatting sqref="F2">
    <cfRule type="cellIs" priority="8" operator="notEqual" aboveAverage="0" equalAverage="0" bottom="0" percent="0" rank="0" text="" dxfId="61">
      <formula>0</formula>
    </cfRule>
    <cfRule type="cellIs" priority="9" operator="equal" aboveAverage="0" equalAverage="0" bottom="0" percent="0" rank="0" text="" dxfId="62">
      <formula>""</formula>
    </cfRule>
  </conditionalFormatting>
  <conditionalFormatting sqref="F3">
    <cfRule type="cellIs" priority="10" operator="notEqual" aboveAverage="0" equalAverage="0" bottom="0" percent="0" rank="0" text="" dxfId="63">
      <formula>0</formula>
    </cfRule>
    <cfRule type="cellIs" priority="11" operator="equal" aboveAverage="0" equalAverage="0" bottom="0" percent="0" rank="0" text="" dxfId="64">
      <formula>""</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tabColor rgb="FFC00000"/>
    <pageSetUpPr fitToPage="false"/>
  </sheetPr>
  <dimension ref="A1:DK1451"/>
  <sheetViews>
    <sheetView showFormulas="false" showGridLines="true" showRowColHeaders="true" showZeros="true" rightToLeft="false" tabSelected="false" showOutlineSymbols="true" defaultGridColor="true" view="normal" topLeftCell="A1" colorId="64" zoomScale="100" zoomScaleNormal="100" zoomScalePageLayoutView="60" workbookViewId="0">
      <selection pane="topLeft" activeCell="A1" activeCellId="0" sqref="A1"/>
    </sheetView>
  </sheetViews>
  <sheetFormatPr defaultColWidth="14.4453125" defaultRowHeight="15" zeroHeight="false" outlineLevelRow="0" outlineLevelCol="0"/>
  <cols>
    <col collapsed="false" customWidth="true" hidden="false" outlineLevel="0" max="2" min="1" style="53" width="2.71"/>
    <col collapsed="false" customWidth="true" hidden="false" outlineLevel="0" max="3" min="3" style="54" width="2.71"/>
    <col collapsed="false" customWidth="true" hidden="false" outlineLevel="0" max="4" min="4" style="55" width="2.71"/>
    <col collapsed="false" customWidth="true" hidden="false" outlineLevel="0" max="5" min="5" style="55" width="90.7"/>
    <col collapsed="false" customWidth="true" hidden="false" outlineLevel="0" max="8" min="6" style="55" width="15.71"/>
    <col collapsed="false" customWidth="true" hidden="false" outlineLevel="0" max="9" min="9" style="55" width="3.71"/>
    <col collapsed="false" customWidth="true" hidden="false" outlineLevel="0" max="115" min="10" style="55" width="14.7"/>
    <col collapsed="false" customWidth="false" hidden="true" outlineLevel="0" max="1024" min="116" style="55" width="14.43"/>
  </cols>
  <sheetData>
    <row r="1" customFormat="false" ht="26.25" hidden="false" customHeight="false" outlineLevel="0" collapsed="false">
      <c r="A1" s="57" t="s">
        <v>331</v>
      </c>
      <c r="B1" s="58"/>
      <c r="C1" s="59"/>
      <c r="D1" s="60"/>
      <c r="E1" s="60"/>
      <c r="F1" s="61" t="str">
        <f aca="false">InpC!$F$9</f>
        <v>Base Case</v>
      </c>
      <c r="G1" s="60"/>
      <c r="H1" s="60"/>
      <c r="I1" s="60"/>
    </row>
    <row r="2" customFormat="false" ht="15" hidden="false" customHeight="true" outlineLevel="0" collapsed="false">
      <c r="A2" s="58"/>
      <c r="B2" s="58"/>
      <c r="C2" s="59"/>
      <c r="D2" s="60"/>
      <c r="E2" s="53" t="s">
        <v>200</v>
      </c>
      <c r="F2" s="63" t="n">
        <f aca="false">Check_Alert!F$2</f>
        <v>0</v>
      </c>
      <c r="G2" s="64" t="str">
        <f aca="false">Check_Alert!G$2</f>
        <v>Error Checks</v>
      </c>
      <c r="H2" s="60"/>
      <c r="I2" s="60"/>
      <c r="J2" s="149" t="n">
        <f aca="false">Time!J$2</f>
        <v>42369</v>
      </c>
      <c r="K2" s="149" t="n">
        <f aca="false">Time!K$2</f>
        <v>42735</v>
      </c>
      <c r="L2" s="149" t="n">
        <f aca="false">Time!L$2</f>
        <v>43100</v>
      </c>
      <c r="M2" s="149" t="n">
        <f aca="false">Time!M$2</f>
        <v>43465</v>
      </c>
      <c r="N2" s="149" t="n">
        <f aca="false">Time!N$2</f>
        <v>43830</v>
      </c>
      <c r="O2" s="149" t="n">
        <f aca="false">Time!O$2</f>
        <v>44196</v>
      </c>
      <c r="P2" s="149" t="n">
        <f aca="false">Time!P$2</f>
        <v>44561</v>
      </c>
      <c r="Q2" s="149" t="n">
        <f aca="false">Time!Q$2</f>
        <v>44926</v>
      </c>
      <c r="R2" s="149" t="n">
        <f aca="false">Time!R$2</f>
        <v>45291</v>
      </c>
      <c r="S2" s="149" t="n">
        <f aca="false">Time!S$2</f>
        <v>45657</v>
      </c>
      <c r="T2" s="149" t="n">
        <f aca="false">Time!T$2</f>
        <v>46022</v>
      </c>
      <c r="U2" s="149" t="n">
        <f aca="false">Time!U$2</f>
        <v>46387</v>
      </c>
      <c r="V2" s="149" t="n">
        <f aca="false">Time!V$2</f>
        <v>46752</v>
      </c>
      <c r="W2" s="149" t="n">
        <f aca="false">Time!W$2</f>
        <v>47118</v>
      </c>
      <c r="X2" s="149" t="n">
        <f aca="false">Time!X$2</f>
        <v>47483</v>
      </c>
      <c r="Y2" s="149" t="n">
        <f aca="false">Time!Y$2</f>
        <v>47848</v>
      </c>
      <c r="Z2" s="149" t="n">
        <f aca="false">Time!Z$2</f>
        <v>48213</v>
      </c>
      <c r="AA2" s="149" t="n">
        <f aca="false">Time!AA$2</f>
        <v>48579</v>
      </c>
      <c r="AB2" s="149" t="n">
        <f aca="false">Time!AB$2</f>
        <v>48944</v>
      </c>
      <c r="AC2" s="149" t="n">
        <f aca="false">Time!AC$2</f>
        <v>49309</v>
      </c>
      <c r="AD2" s="149" t="n">
        <f aca="false">Time!AD$2</f>
        <v>49674</v>
      </c>
      <c r="AE2" s="149" t="n">
        <f aca="false">Time!AE$2</f>
        <v>50040</v>
      </c>
      <c r="AF2" s="149" t="n">
        <f aca="false">Time!AF$2</f>
        <v>50405</v>
      </c>
      <c r="AG2" s="149" t="n">
        <f aca="false">Time!AG$2</f>
        <v>50770</v>
      </c>
      <c r="AH2" s="149" t="n">
        <f aca="false">Time!AH$2</f>
        <v>51135</v>
      </c>
      <c r="AI2" s="149" t="n">
        <f aca="false">Time!AI$2</f>
        <v>51501</v>
      </c>
      <c r="AJ2" s="149" t="n">
        <f aca="false">Time!AJ$2</f>
        <v>51866</v>
      </c>
      <c r="AK2" s="149" t="n">
        <f aca="false">Time!AK$2</f>
        <v>52231</v>
      </c>
      <c r="AL2" s="149" t="n">
        <f aca="false">Time!AL$2</f>
        <v>52596</v>
      </c>
      <c r="AM2" s="149" t="n">
        <f aca="false">Time!AM$2</f>
        <v>52962</v>
      </c>
      <c r="AN2" s="149" t="n">
        <f aca="false">Time!AN$2</f>
        <v>53327</v>
      </c>
      <c r="AO2" s="149" t="n">
        <f aca="false">Time!AO$2</f>
        <v>53692</v>
      </c>
      <c r="AP2" s="149" t="n">
        <f aca="false">Time!AP$2</f>
        <v>54057</v>
      </c>
      <c r="AQ2" s="149" t="n">
        <f aca="false">Time!AQ$2</f>
        <v>54423</v>
      </c>
      <c r="AR2" s="149" t="n">
        <f aca="false">Time!AR$2</f>
        <v>54788</v>
      </c>
      <c r="AS2" s="149" t="n">
        <f aca="false">Time!AS$2</f>
        <v>55153</v>
      </c>
      <c r="AT2" s="149" t="n">
        <f aca="false">Time!AT$2</f>
        <v>55518</v>
      </c>
      <c r="AU2" s="149" t="n">
        <f aca="false">Time!AU$2</f>
        <v>55884</v>
      </c>
      <c r="AV2" s="149" t="n">
        <f aca="false">Time!AV$2</f>
        <v>56249</v>
      </c>
      <c r="AW2" s="149" t="n">
        <f aca="false">Time!AW$2</f>
        <v>56614</v>
      </c>
      <c r="AX2" s="149" t="n">
        <f aca="false">Time!AX$2</f>
        <v>56979</v>
      </c>
      <c r="AY2" s="149" t="n">
        <f aca="false">Time!AY$2</f>
        <v>57345</v>
      </c>
      <c r="AZ2" s="149" t="n">
        <f aca="false">Time!AZ$2</f>
        <v>57710</v>
      </c>
      <c r="BA2" s="149" t="n">
        <f aca="false">Time!BA$2</f>
        <v>58075</v>
      </c>
      <c r="BB2" s="149" t="n">
        <f aca="false">Time!BB$2</f>
        <v>58440</v>
      </c>
      <c r="BC2" s="149" t="n">
        <f aca="false">Time!BC$2</f>
        <v>58806</v>
      </c>
      <c r="BD2" s="149" t="n">
        <f aca="false">Time!BD$2</f>
        <v>59171</v>
      </c>
      <c r="BE2" s="149" t="n">
        <f aca="false">Time!BE$2</f>
        <v>59536</v>
      </c>
      <c r="BF2" s="149" t="n">
        <f aca="false">Time!BF$2</f>
        <v>59901</v>
      </c>
      <c r="BG2" s="149" t="n">
        <f aca="false">Time!BG$2</f>
        <v>60267</v>
      </c>
      <c r="BH2" s="149" t="n">
        <f aca="false">Time!BH$2</f>
        <v>60632</v>
      </c>
      <c r="BI2" s="149" t="n">
        <f aca="false">Time!BI$2</f>
        <v>60997</v>
      </c>
      <c r="BJ2" s="149" t="n">
        <f aca="false">Time!BJ$2</f>
        <v>61362</v>
      </c>
      <c r="BK2" s="149" t="n">
        <f aca="false">Time!BK$2</f>
        <v>61728</v>
      </c>
      <c r="BL2" s="149" t="n">
        <f aca="false">Time!BL$2</f>
        <v>62093</v>
      </c>
      <c r="BM2" s="149" t="n">
        <f aca="false">Time!BM$2</f>
        <v>62458</v>
      </c>
      <c r="BN2" s="149" t="n">
        <f aca="false">Time!BN$2</f>
        <v>62823</v>
      </c>
      <c r="BO2" s="149" t="n">
        <f aca="false">Time!BO$2</f>
        <v>63189</v>
      </c>
      <c r="BP2" s="149" t="n">
        <f aca="false">Time!BP$2</f>
        <v>63554</v>
      </c>
      <c r="BQ2" s="149" t="n">
        <f aca="false">Time!BQ$2</f>
        <v>63919</v>
      </c>
      <c r="BR2" s="149" t="n">
        <f aca="false">Time!BR$2</f>
        <v>64284</v>
      </c>
      <c r="BS2" s="149" t="n">
        <f aca="false">Time!BS$2</f>
        <v>64650</v>
      </c>
      <c r="BT2" s="149" t="n">
        <f aca="false">Time!BT$2</f>
        <v>65015</v>
      </c>
      <c r="BU2" s="149" t="n">
        <f aca="false">Time!BU$2</f>
        <v>65380</v>
      </c>
      <c r="BV2" s="149" t="n">
        <f aca="false">Time!BV$2</f>
        <v>65745</v>
      </c>
      <c r="BW2" s="149" t="n">
        <f aca="false">Time!BW$2</f>
        <v>66111</v>
      </c>
      <c r="BX2" s="149" t="n">
        <f aca="false">Time!BX$2</f>
        <v>66476</v>
      </c>
      <c r="BY2" s="149" t="n">
        <f aca="false">Time!BY$2</f>
        <v>66841</v>
      </c>
      <c r="BZ2" s="149" t="n">
        <f aca="false">Time!BZ$2</f>
        <v>67206</v>
      </c>
      <c r="CA2" s="149" t="n">
        <f aca="false">Time!CA$2</f>
        <v>67572</v>
      </c>
      <c r="CB2" s="149" t="n">
        <f aca="false">Time!CB$2</f>
        <v>67937</v>
      </c>
      <c r="CC2" s="149" t="n">
        <f aca="false">Time!CC$2</f>
        <v>68302</v>
      </c>
      <c r="CD2" s="149" t="n">
        <f aca="false">Time!CD$2</f>
        <v>68667</v>
      </c>
      <c r="CE2" s="149" t="n">
        <f aca="false">Time!CE$2</f>
        <v>69033</v>
      </c>
      <c r="CF2" s="149" t="n">
        <f aca="false">Time!CF$2</f>
        <v>69398</v>
      </c>
      <c r="CG2" s="149" t="n">
        <f aca="false">Time!CG$2</f>
        <v>69763</v>
      </c>
      <c r="CH2" s="149" t="n">
        <f aca="false">Time!CH$2</f>
        <v>70128</v>
      </c>
      <c r="CI2" s="149" t="n">
        <f aca="false">Time!CI$2</f>
        <v>70494</v>
      </c>
      <c r="CJ2" s="149" t="n">
        <f aca="false">Time!CJ$2</f>
        <v>70859</v>
      </c>
      <c r="CK2" s="149" t="n">
        <f aca="false">Time!CK$2</f>
        <v>71224</v>
      </c>
      <c r="CL2" s="149" t="n">
        <f aca="false">Time!CL$2</f>
        <v>71589</v>
      </c>
      <c r="CM2" s="149" t="n">
        <f aca="false">Time!CM$2</f>
        <v>71955</v>
      </c>
      <c r="CN2" s="149" t="n">
        <f aca="false">Time!CN$2</f>
        <v>72320</v>
      </c>
      <c r="CO2" s="149" t="n">
        <f aca="false">Time!CO$2</f>
        <v>72685</v>
      </c>
      <c r="CP2" s="149" t="n">
        <f aca="false">Time!CP$2</f>
        <v>73050</v>
      </c>
      <c r="CQ2" s="149" t="n">
        <f aca="false">Time!CQ$2</f>
        <v>73415</v>
      </c>
      <c r="CR2" s="149" t="n">
        <f aca="false">Time!CR$2</f>
        <v>73780</v>
      </c>
      <c r="CS2" s="149" t="n">
        <f aca="false">Time!CS$2</f>
        <v>74145</v>
      </c>
      <c r="CT2" s="149" t="n">
        <f aca="false">Time!CT$2</f>
        <v>74510</v>
      </c>
      <c r="CU2" s="149" t="n">
        <f aca="false">Time!CU$2</f>
        <v>74876</v>
      </c>
      <c r="CV2" s="149" t="n">
        <f aca="false">Time!CV$2</f>
        <v>75241</v>
      </c>
      <c r="CW2" s="149" t="n">
        <f aca="false">Time!CW$2</f>
        <v>75606</v>
      </c>
      <c r="CX2" s="149" t="n">
        <f aca="false">Time!CX$2</f>
        <v>75971</v>
      </c>
      <c r="CY2" s="149" t="n">
        <f aca="false">Time!CY$2</f>
        <v>76337</v>
      </c>
      <c r="CZ2" s="149" t="n">
        <f aca="false">Time!CZ$2</f>
        <v>76702</v>
      </c>
      <c r="DA2" s="149" t="n">
        <f aca="false">Time!DA$2</f>
        <v>77067</v>
      </c>
      <c r="DB2" s="149" t="n">
        <f aca="false">Time!DB$2</f>
        <v>77432</v>
      </c>
      <c r="DC2" s="149" t="n">
        <f aca="false">Time!DC$2</f>
        <v>77798</v>
      </c>
      <c r="DD2" s="149" t="n">
        <f aca="false">Time!DD$2</f>
        <v>78163</v>
      </c>
      <c r="DE2" s="149" t="n">
        <f aca="false">Time!DE$2</f>
        <v>78528</v>
      </c>
      <c r="DF2" s="149" t="n">
        <f aca="false">Time!DF$2</f>
        <v>78893</v>
      </c>
      <c r="DG2" s="149" t="n">
        <f aca="false">Time!DG$2</f>
        <v>79259</v>
      </c>
      <c r="DH2" s="149" t="n">
        <f aca="false">Time!DH$2</f>
        <v>79624</v>
      </c>
      <c r="DI2" s="149" t="n">
        <f aca="false">Time!DI$2</f>
        <v>79989</v>
      </c>
      <c r="DJ2" s="149" t="n">
        <f aca="false">Time!DJ$2</f>
        <v>80354</v>
      </c>
      <c r="DK2" s="149" t="n">
        <f aca="false">Time!DK$2</f>
        <v>80720</v>
      </c>
    </row>
    <row r="3" customFormat="false" ht="15" hidden="false" customHeight="true" outlineLevel="0" collapsed="false">
      <c r="A3" s="58"/>
      <c r="B3" s="58"/>
      <c r="C3" s="59"/>
      <c r="D3" s="60"/>
      <c r="E3" s="55" t="s">
        <v>201</v>
      </c>
      <c r="F3" s="63" t="n">
        <f aca="false">Check_Alert!F$3</f>
        <v>0</v>
      </c>
      <c r="G3" s="64" t="str">
        <f aca="false">Check_Alert!G$3</f>
        <v>Alerts</v>
      </c>
      <c r="H3" s="60"/>
      <c r="I3" s="60"/>
      <c r="J3" s="55" t="str">
        <f aca="false">Time!J$3</f>
        <v>Pre-forecast</v>
      </c>
      <c r="K3" s="55" t="str">
        <f aca="false">Time!K$3</f>
        <v>Pre-forecast</v>
      </c>
      <c r="L3" s="55" t="str">
        <f aca="false">Time!L$3</f>
        <v>Pre-forecast</v>
      </c>
      <c r="M3" s="55" t="str">
        <f aca="false">Time!M$3</f>
        <v>Pre-forecast</v>
      </c>
      <c r="N3" s="55" t="str">
        <f aca="false">Time!N$3</f>
        <v>Pre-forecast</v>
      </c>
      <c r="O3" s="55" t="str">
        <f aca="false">Time!O$3</f>
        <v>Pre-forecast</v>
      </c>
      <c r="P3" s="55" t="str">
        <f aca="false">Time!P$3</f>
        <v>Pre-forecast</v>
      </c>
      <c r="Q3" s="55" t="str">
        <f aca="false">Time!Q$3</f>
        <v>Pre-forecast</v>
      </c>
      <c r="R3" s="55" t="str">
        <f aca="false">Time!R$3</f>
        <v>Forecast</v>
      </c>
      <c r="S3" s="55" t="str">
        <f aca="false">Time!S$3</f>
        <v>Forecast</v>
      </c>
      <c r="T3" s="55" t="str">
        <f aca="false">Time!T$3</f>
        <v>Forecast</v>
      </c>
      <c r="U3" s="55" t="str">
        <f aca="false">Time!U$3</f>
        <v>Forecast</v>
      </c>
      <c r="V3" s="55" t="str">
        <f aca="false">Time!V$3</f>
        <v>Forecast</v>
      </c>
      <c r="W3" s="55" t="str">
        <f aca="false">Time!W$3</f>
        <v>Forecast</v>
      </c>
      <c r="X3" s="55" t="str">
        <f aca="false">Time!X$3</f>
        <v>Forecast</v>
      </c>
      <c r="Y3" s="55" t="str">
        <f aca="false">Time!Y$3</f>
        <v>Forecast</v>
      </c>
      <c r="Z3" s="55" t="str">
        <f aca="false">Time!Z$3</f>
        <v>Forecast</v>
      </c>
      <c r="AA3" s="55" t="str">
        <f aca="false">Time!AA$3</f>
        <v>Forecast</v>
      </c>
      <c r="AB3" s="55" t="str">
        <f aca="false">Time!AB$3</f>
        <v>Forecast</v>
      </c>
      <c r="AC3" s="55" t="str">
        <f aca="false">Time!AC$3</f>
        <v>Forecast</v>
      </c>
      <c r="AD3" s="55" t="str">
        <f aca="false">Time!AD$3</f>
        <v>Forecast</v>
      </c>
      <c r="AE3" s="55" t="str">
        <f aca="false">Time!AE$3</f>
        <v>Forecast</v>
      </c>
      <c r="AF3" s="55" t="str">
        <f aca="false">Time!AF$3</f>
        <v>Forecast</v>
      </c>
      <c r="AG3" s="55" t="str">
        <f aca="false">Time!AG$3</f>
        <v>Forecast</v>
      </c>
      <c r="AH3" s="55" t="str">
        <f aca="false">Time!AH$3</f>
        <v>Forecast</v>
      </c>
      <c r="AI3" s="55" t="str">
        <f aca="false">Time!AI$3</f>
        <v>Forecast</v>
      </c>
      <c r="AJ3" s="55" t="str">
        <f aca="false">Time!AJ$3</f>
        <v>Forecast</v>
      </c>
      <c r="AK3" s="55" t="str">
        <f aca="false">Time!AK$3</f>
        <v>Forecast</v>
      </c>
      <c r="AL3" s="55" t="str">
        <f aca="false">Time!AL$3</f>
        <v>Forecast</v>
      </c>
      <c r="AM3" s="55" t="str">
        <f aca="false">Time!AM$3</f>
        <v>Forecast</v>
      </c>
      <c r="AN3" s="55" t="str">
        <f aca="false">Time!AN$3</f>
        <v>Post-forecast</v>
      </c>
      <c r="AO3" s="55" t="str">
        <f aca="false">Time!AO$3</f>
        <v>Post-forecast</v>
      </c>
      <c r="AP3" s="55" t="str">
        <f aca="false">Time!AP$3</f>
        <v>Post-forecast</v>
      </c>
      <c r="AQ3" s="55" t="str">
        <f aca="false">Time!AQ$3</f>
        <v>Post-forecast</v>
      </c>
      <c r="AR3" s="55" t="str">
        <f aca="false">Time!AR$3</f>
        <v>Post-forecast</v>
      </c>
      <c r="AS3" s="55" t="str">
        <f aca="false">Time!AS$3</f>
        <v>Post-forecast</v>
      </c>
      <c r="AT3" s="55" t="str">
        <f aca="false">Time!AT$3</f>
        <v>Post-forecast</v>
      </c>
      <c r="AU3" s="55" t="str">
        <f aca="false">Time!AU$3</f>
        <v>Post-forecast</v>
      </c>
      <c r="AV3" s="55" t="str">
        <f aca="false">Time!AV$3</f>
        <v>Post-forecast</v>
      </c>
      <c r="AW3" s="55" t="str">
        <f aca="false">Time!AW$3</f>
        <v>Post-forecast</v>
      </c>
      <c r="AX3" s="55" t="str">
        <f aca="false">Time!AX$3</f>
        <v>Post-forecast</v>
      </c>
      <c r="AY3" s="55" t="str">
        <f aca="false">Time!AY$3</f>
        <v>Post-forecast</v>
      </c>
      <c r="AZ3" s="55" t="str">
        <f aca="false">Time!AZ$3</f>
        <v>Post-forecast</v>
      </c>
      <c r="BA3" s="55" t="str">
        <f aca="false">Time!BA$3</f>
        <v>Post-forecast</v>
      </c>
      <c r="BB3" s="55" t="str">
        <f aca="false">Time!BB$3</f>
        <v>Post-forecast</v>
      </c>
      <c r="BC3" s="55" t="str">
        <f aca="false">Time!BC$3</f>
        <v>Post-forecast</v>
      </c>
      <c r="BD3" s="55" t="str">
        <f aca="false">Time!BD$3</f>
        <v>Post-forecast</v>
      </c>
      <c r="BE3" s="55" t="str">
        <f aca="false">Time!BE$3</f>
        <v>Post-forecast</v>
      </c>
      <c r="BF3" s="55" t="str">
        <f aca="false">Time!BF$3</f>
        <v>Post-forecast</v>
      </c>
      <c r="BG3" s="55" t="str">
        <f aca="false">Time!BG$3</f>
        <v>Post-forecast</v>
      </c>
      <c r="BH3" s="55" t="str">
        <f aca="false">Time!BH$3</f>
        <v>Post-forecast</v>
      </c>
      <c r="BI3" s="55" t="str">
        <f aca="false">Time!BI$3</f>
        <v>Post-forecast</v>
      </c>
      <c r="BJ3" s="55" t="str">
        <f aca="false">Time!BJ$3</f>
        <v>Post-forecast</v>
      </c>
      <c r="BK3" s="55" t="str">
        <f aca="false">Time!BK$3</f>
        <v>Post-forecast</v>
      </c>
      <c r="BL3" s="55" t="str">
        <f aca="false">Time!BL$3</f>
        <v>Post-forecast</v>
      </c>
      <c r="BM3" s="55" t="str">
        <f aca="false">Time!BM$3</f>
        <v>Post-forecast</v>
      </c>
      <c r="BN3" s="55" t="str">
        <f aca="false">Time!BN$3</f>
        <v>Post-forecast</v>
      </c>
      <c r="BO3" s="55" t="str">
        <f aca="false">Time!BO$3</f>
        <v>Post-forecast</v>
      </c>
      <c r="BP3" s="55" t="str">
        <f aca="false">Time!BP$3</f>
        <v>Post-forecast</v>
      </c>
      <c r="BQ3" s="55" t="str">
        <f aca="false">Time!BQ$3</f>
        <v>Post-forecast</v>
      </c>
      <c r="BR3" s="55" t="str">
        <f aca="false">Time!BR$3</f>
        <v>Post-forecast</v>
      </c>
      <c r="BS3" s="55" t="str">
        <f aca="false">Time!BS$3</f>
        <v>Post-forecast</v>
      </c>
      <c r="BT3" s="55" t="str">
        <f aca="false">Time!BT$3</f>
        <v>Post-forecast</v>
      </c>
      <c r="BU3" s="55" t="str">
        <f aca="false">Time!BU$3</f>
        <v>Post-forecast</v>
      </c>
      <c r="BV3" s="55" t="str">
        <f aca="false">Time!BV$3</f>
        <v>Post-forecast</v>
      </c>
      <c r="BW3" s="55" t="str">
        <f aca="false">Time!BW$3</f>
        <v>Post-forecast</v>
      </c>
      <c r="BX3" s="55" t="str">
        <f aca="false">Time!BX$3</f>
        <v>Post-forecast</v>
      </c>
      <c r="BY3" s="55" t="str">
        <f aca="false">Time!BY$3</f>
        <v>Post-forecast</v>
      </c>
      <c r="BZ3" s="55" t="str">
        <f aca="false">Time!BZ$3</f>
        <v>Post-forecast</v>
      </c>
      <c r="CA3" s="55" t="str">
        <f aca="false">Time!CA$3</f>
        <v>Post-forecast</v>
      </c>
      <c r="CB3" s="55" t="str">
        <f aca="false">Time!CB$3</f>
        <v>Post-forecast</v>
      </c>
      <c r="CC3" s="55" t="str">
        <f aca="false">Time!CC$3</f>
        <v>Post-forecast</v>
      </c>
      <c r="CD3" s="55" t="str">
        <f aca="false">Time!CD$3</f>
        <v>Post-forecast</v>
      </c>
      <c r="CE3" s="55" t="str">
        <f aca="false">Time!CE$3</f>
        <v>Post-forecast</v>
      </c>
      <c r="CF3" s="55" t="str">
        <f aca="false">Time!CF$3</f>
        <v>Post-forecast</v>
      </c>
      <c r="CG3" s="55" t="str">
        <f aca="false">Time!CG$3</f>
        <v>Post-forecast</v>
      </c>
      <c r="CH3" s="55" t="str">
        <f aca="false">Time!CH$3</f>
        <v>Post-forecast</v>
      </c>
      <c r="CI3" s="55" t="str">
        <f aca="false">Time!CI$3</f>
        <v>Post-forecast</v>
      </c>
      <c r="CJ3" s="55" t="str">
        <f aca="false">Time!CJ$3</f>
        <v>Post-forecast</v>
      </c>
      <c r="CK3" s="55" t="str">
        <f aca="false">Time!CK$3</f>
        <v>Post-forecast</v>
      </c>
      <c r="CL3" s="55" t="str">
        <f aca="false">Time!CL$3</f>
        <v>Post-forecast</v>
      </c>
      <c r="CM3" s="55" t="str">
        <f aca="false">Time!CM$3</f>
        <v>Post-forecast</v>
      </c>
      <c r="CN3" s="55" t="str">
        <f aca="false">Time!CN$3</f>
        <v>Post-forecast</v>
      </c>
      <c r="CO3" s="55" t="str">
        <f aca="false">Time!CO$3</f>
        <v>Post-forecast</v>
      </c>
      <c r="CP3" s="55" t="str">
        <f aca="false">Time!CP$3</f>
        <v>Post-forecast</v>
      </c>
      <c r="CQ3" s="55" t="str">
        <f aca="false">Time!CQ$3</f>
        <v>Post-forecast</v>
      </c>
      <c r="CR3" s="55" t="str">
        <f aca="false">Time!CR$3</f>
        <v>Post-forecast</v>
      </c>
      <c r="CS3" s="55" t="str">
        <f aca="false">Time!CS$3</f>
        <v>Post-forecast</v>
      </c>
      <c r="CT3" s="55" t="str">
        <f aca="false">Time!CT$3</f>
        <v>Post-forecast</v>
      </c>
      <c r="CU3" s="55" t="str">
        <f aca="false">Time!CU$3</f>
        <v>Post-forecast</v>
      </c>
      <c r="CV3" s="55" t="str">
        <f aca="false">Time!CV$3</f>
        <v>Post-forecast</v>
      </c>
      <c r="CW3" s="55" t="str">
        <f aca="false">Time!CW$3</f>
        <v>Post-forecast</v>
      </c>
      <c r="CX3" s="55" t="str">
        <f aca="false">Time!CX$3</f>
        <v>Post-forecast</v>
      </c>
      <c r="CY3" s="55" t="str">
        <f aca="false">Time!CY$3</f>
        <v>Post-forecast</v>
      </c>
      <c r="CZ3" s="55" t="str">
        <f aca="false">Time!CZ$3</f>
        <v>Post-forecast</v>
      </c>
      <c r="DA3" s="55" t="str">
        <f aca="false">Time!DA$3</f>
        <v>Post-forecast</v>
      </c>
      <c r="DB3" s="55" t="str">
        <f aca="false">Time!DB$3</f>
        <v>Post-forecast</v>
      </c>
      <c r="DC3" s="55" t="str">
        <f aca="false">Time!DC$3</f>
        <v>Post-forecast</v>
      </c>
      <c r="DD3" s="55" t="str">
        <f aca="false">Time!DD$3</f>
        <v>Post-forecast</v>
      </c>
      <c r="DE3" s="55" t="str">
        <f aca="false">Time!DE$3</f>
        <v>Post-forecast</v>
      </c>
      <c r="DF3" s="55" t="str">
        <f aca="false">Time!DF$3</f>
        <v>Post-forecast</v>
      </c>
      <c r="DG3" s="55" t="str">
        <f aca="false">Time!DG$3</f>
        <v>Post-forecast</v>
      </c>
      <c r="DH3" s="55" t="str">
        <f aca="false">Time!DH$3</f>
        <v>Post-forecast</v>
      </c>
      <c r="DI3" s="55" t="str">
        <f aca="false">Time!DI$3</f>
        <v>Post-forecast</v>
      </c>
      <c r="DJ3" s="55" t="str">
        <f aca="false">Time!DJ$3</f>
        <v>Post-forecast</v>
      </c>
      <c r="DK3" s="55" t="str">
        <f aca="false">Time!DK$3</f>
        <v>Post-forecast</v>
      </c>
    </row>
    <row r="4" customFormat="false" ht="15" hidden="false" customHeight="true" outlineLevel="0" collapsed="false">
      <c r="A4" s="58"/>
      <c r="B4" s="58"/>
      <c r="C4" s="59"/>
      <c r="D4" s="60"/>
      <c r="E4" s="55" t="s">
        <v>202</v>
      </c>
      <c r="F4" s="65"/>
      <c r="G4" s="64"/>
      <c r="I4" s="60"/>
      <c r="J4" s="82" t="n">
        <f aca="false">Time!J$4</f>
        <v>2015</v>
      </c>
      <c r="K4" s="82" t="n">
        <f aca="false">Time!K$4</f>
        <v>2016</v>
      </c>
      <c r="L4" s="82" t="n">
        <f aca="false">Time!L$4</f>
        <v>2017</v>
      </c>
      <c r="M4" s="82" t="n">
        <f aca="false">Time!M$4</f>
        <v>2018</v>
      </c>
      <c r="N4" s="82" t="n">
        <f aca="false">Time!N$4</f>
        <v>2019</v>
      </c>
      <c r="O4" s="82" t="n">
        <f aca="false">Time!O$4</f>
        <v>2020</v>
      </c>
      <c r="P4" s="82" t="n">
        <f aca="false">Time!P$4</f>
        <v>2021</v>
      </c>
      <c r="Q4" s="82" t="n">
        <f aca="false">Time!Q$4</f>
        <v>2022</v>
      </c>
      <c r="R4" s="82" t="n">
        <f aca="false">Time!R$4</f>
        <v>2023</v>
      </c>
      <c r="S4" s="82" t="n">
        <f aca="false">Time!S$4</f>
        <v>2024</v>
      </c>
      <c r="T4" s="82" t="n">
        <f aca="false">Time!T$4</f>
        <v>2025</v>
      </c>
      <c r="U4" s="82" t="n">
        <f aca="false">Time!U$4</f>
        <v>2026</v>
      </c>
      <c r="V4" s="82" t="n">
        <f aca="false">Time!V$4</f>
        <v>2027</v>
      </c>
      <c r="W4" s="82" t="n">
        <f aca="false">Time!W$4</f>
        <v>2028</v>
      </c>
      <c r="X4" s="82" t="n">
        <f aca="false">Time!X$4</f>
        <v>2029</v>
      </c>
      <c r="Y4" s="82" t="n">
        <f aca="false">Time!Y$4</f>
        <v>2030</v>
      </c>
      <c r="Z4" s="82" t="n">
        <f aca="false">Time!Z$4</f>
        <v>2031</v>
      </c>
      <c r="AA4" s="82" t="n">
        <f aca="false">Time!AA$4</f>
        <v>2032</v>
      </c>
      <c r="AB4" s="82" t="n">
        <f aca="false">Time!AB$4</f>
        <v>2033</v>
      </c>
      <c r="AC4" s="82" t="n">
        <f aca="false">Time!AC$4</f>
        <v>2034</v>
      </c>
      <c r="AD4" s="82" t="n">
        <f aca="false">Time!AD$4</f>
        <v>2035</v>
      </c>
      <c r="AE4" s="82" t="n">
        <f aca="false">Time!AE$4</f>
        <v>2036</v>
      </c>
      <c r="AF4" s="82" t="n">
        <f aca="false">Time!AF$4</f>
        <v>2037</v>
      </c>
      <c r="AG4" s="82" t="n">
        <f aca="false">Time!AG$4</f>
        <v>2038</v>
      </c>
      <c r="AH4" s="82" t="n">
        <f aca="false">Time!AH$4</f>
        <v>2039</v>
      </c>
      <c r="AI4" s="82" t="n">
        <f aca="false">Time!AI$4</f>
        <v>2040</v>
      </c>
      <c r="AJ4" s="82" t="n">
        <f aca="false">Time!AJ$4</f>
        <v>2041</v>
      </c>
      <c r="AK4" s="82" t="n">
        <f aca="false">Time!AK$4</f>
        <v>2042</v>
      </c>
      <c r="AL4" s="82" t="n">
        <f aca="false">Time!AL$4</f>
        <v>2043</v>
      </c>
      <c r="AM4" s="82" t="n">
        <f aca="false">Time!AM$4</f>
        <v>2044</v>
      </c>
      <c r="AN4" s="82" t="n">
        <f aca="false">Time!AN$4</f>
        <v>2045</v>
      </c>
      <c r="AO4" s="82" t="n">
        <f aca="false">Time!AO$4</f>
        <v>2046</v>
      </c>
      <c r="AP4" s="82" t="n">
        <f aca="false">Time!AP$4</f>
        <v>2047</v>
      </c>
      <c r="AQ4" s="82" t="n">
        <f aca="false">Time!AQ$4</f>
        <v>2048</v>
      </c>
      <c r="AR4" s="82" t="n">
        <f aca="false">Time!AR$4</f>
        <v>2049</v>
      </c>
      <c r="AS4" s="82" t="n">
        <f aca="false">Time!AS$4</f>
        <v>2050</v>
      </c>
      <c r="AT4" s="82" t="n">
        <f aca="false">Time!AT$4</f>
        <v>2051</v>
      </c>
      <c r="AU4" s="82" t="n">
        <f aca="false">Time!AU$4</f>
        <v>2052</v>
      </c>
      <c r="AV4" s="82" t="n">
        <f aca="false">Time!AV$4</f>
        <v>2053</v>
      </c>
      <c r="AW4" s="82" t="n">
        <f aca="false">Time!AW$4</f>
        <v>2054</v>
      </c>
      <c r="AX4" s="82" t="n">
        <f aca="false">Time!AX$4</f>
        <v>2055</v>
      </c>
      <c r="AY4" s="82" t="n">
        <f aca="false">Time!AY$4</f>
        <v>2056</v>
      </c>
      <c r="AZ4" s="82" t="n">
        <f aca="false">Time!AZ$4</f>
        <v>2057</v>
      </c>
      <c r="BA4" s="82" t="n">
        <f aca="false">Time!BA$4</f>
        <v>2058</v>
      </c>
      <c r="BB4" s="82" t="n">
        <f aca="false">Time!BB$4</f>
        <v>2059</v>
      </c>
      <c r="BC4" s="82" t="n">
        <f aca="false">Time!BC$4</f>
        <v>2060</v>
      </c>
      <c r="BD4" s="82" t="n">
        <f aca="false">Time!BD$4</f>
        <v>2061</v>
      </c>
      <c r="BE4" s="82" t="n">
        <f aca="false">Time!BE$4</f>
        <v>2062</v>
      </c>
      <c r="BF4" s="82" t="n">
        <f aca="false">Time!BF$4</f>
        <v>2063</v>
      </c>
      <c r="BG4" s="82" t="n">
        <f aca="false">Time!BG$4</f>
        <v>2064</v>
      </c>
      <c r="BH4" s="82" t="n">
        <f aca="false">Time!BH$4</f>
        <v>2065</v>
      </c>
      <c r="BI4" s="82" t="n">
        <f aca="false">Time!BI$4</f>
        <v>2066</v>
      </c>
      <c r="BJ4" s="82" t="n">
        <f aca="false">Time!BJ$4</f>
        <v>2067</v>
      </c>
      <c r="BK4" s="82" t="n">
        <f aca="false">Time!BK$4</f>
        <v>2068</v>
      </c>
      <c r="BL4" s="82" t="n">
        <f aca="false">Time!BL$4</f>
        <v>2069</v>
      </c>
      <c r="BM4" s="82" t="n">
        <f aca="false">Time!BM$4</f>
        <v>2070</v>
      </c>
      <c r="BN4" s="82" t="n">
        <f aca="false">Time!BN$4</f>
        <v>2071</v>
      </c>
      <c r="BO4" s="82" t="n">
        <f aca="false">Time!BO$4</f>
        <v>2072</v>
      </c>
      <c r="BP4" s="82" t="n">
        <f aca="false">Time!BP$4</f>
        <v>2073</v>
      </c>
      <c r="BQ4" s="82" t="n">
        <f aca="false">Time!BQ$4</f>
        <v>2074</v>
      </c>
      <c r="BR4" s="82" t="n">
        <f aca="false">Time!BR$4</f>
        <v>2075</v>
      </c>
      <c r="BS4" s="82" t="n">
        <f aca="false">Time!BS$4</f>
        <v>2076</v>
      </c>
      <c r="BT4" s="82" t="n">
        <f aca="false">Time!BT$4</f>
        <v>2077</v>
      </c>
      <c r="BU4" s="82" t="n">
        <f aca="false">Time!BU$4</f>
        <v>2078</v>
      </c>
      <c r="BV4" s="82" t="n">
        <f aca="false">Time!BV$4</f>
        <v>2079</v>
      </c>
      <c r="BW4" s="82" t="n">
        <f aca="false">Time!BW$4</f>
        <v>2080</v>
      </c>
      <c r="BX4" s="82" t="n">
        <f aca="false">Time!BX$4</f>
        <v>2081</v>
      </c>
      <c r="BY4" s="82" t="n">
        <f aca="false">Time!BY$4</f>
        <v>2082</v>
      </c>
      <c r="BZ4" s="82" t="n">
        <f aca="false">Time!BZ$4</f>
        <v>2083</v>
      </c>
      <c r="CA4" s="82" t="n">
        <f aca="false">Time!CA$4</f>
        <v>2084</v>
      </c>
      <c r="CB4" s="82" t="n">
        <f aca="false">Time!CB$4</f>
        <v>2085</v>
      </c>
      <c r="CC4" s="82" t="n">
        <f aca="false">Time!CC$4</f>
        <v>2086</v>
      </c>
      <c r="CD4" s="82" t="n">
        <f aca="false">Time!CD$4</f>
        <v>2087</v>
      </c>
      <c r="CE4" s="82" t="n">
        <f aca="false">Time!CE$4</f>
        <v>2088</v>
      </c>
      <c r="CF4" s="82" t="n">
        <f aca="false">Time!CF$4</f>
        <v>2089</v>
      </c>
      <c r="CG4" s="82" t="n">
        <f aca="false">Time!CG$4</f>
        <v>2090</v>
      </c>
      <c r="CH4" s="82" t="n">
        <f aca="false">Time!CH$4</f>
        <v>2091</v>
      </c>
      <c r="CI4" s="82" t="n">
        <f aca="false">Time!CI$4</f>
        <v>2092</v>
      </c>
      <c r="CJ4" s="82" t="n">
        <f aca="false">Time!CJ$4</f>
        <v>2093</v>
      </c>
      <c r="CK4" s="82" t="n">
        <f aca="false">Time!CK$4</f>
        <v>2094</v>
      </c>
      <c r="CL4" s="82" t="n">
        <f aca="false">Time!CL$4</f>
        <v>2095</v>
      </c>
      <c r="CM4" s="82" t="n">
        <f aca="false">Time!CM$4</f>
        <v>2096</v>
      </c>
      <c r="CN4" s="82" t="n">
        <f aca="false">Time!CN$4</f>
        <v>2097</v>
      </c>
      <c r="CO4" s="82" t="n">
        <f aca="false">Time!CO$4</f>
        <v>2098</v>
      </c>
      <c r="CP4" s="82" t="n">
        <f aca="false">Time!CP$4</f>
        <v>2099</v>
      </c>
      <c r="CQ4" s="82" t="n">
        <f aca="false">Time!CQ$4</f>
        <v>2100</v>
      </c>
      <c r="CR4" s="82" t="n">
        <f aca="false">Time!CR$4</f>
        <v>2101</v>
      </c>
      <c r="CS4" s="82" t="n">
        <f aca="false">Time!CS$4</f>
        <v>2102</v>
      </c>
      <c r="CT4" s="82" t="n">
        <f aca="false">Time!CT$4</f>
        <v>2103</v>
      </c>
      <c r="CU4" s="82" t="n">
        <f aca="false">Time!CU$4</f>
        <v>2104</v>
      </c>
      <c r="CV4" s="82" t="n">
        <f aca="false">Time!CV$4</f>
        <v>2105</v>
      </c>
      <c r="CW4" s="82" t="n">
        <f aca="false">Time!CW$4</f>
        <v>2106</v>
      </c>
      <c r="CX4" s="82" t="n">
        <f aca="false">Time!CX$4</f>
        <v>2107</v>
      </c>
      <c r="CY4" s="82" t="n">
        <f aca="false">Time!CY$4</f>
        <v>2108</v>
      </c>
      <c r="CZ4" s="82" t="n">
        <f aca="false">Time!CZ$4</f>
        <v>2109</v>
      </c>
      <c r="DA4" s="82" t="n">
        <f aca="false">Time!DA$4</f>
        <v>2110</v>
      </c>
      <c r="DB4" s="82" t="n">
        <f aca="false">Time!DB$4</f>
        <v>2111</v>
      </c>
      <c r="DC4" s="82" t="n">
        <f aca="false">Time!DC$4</f>
        <v>2112</v>
      </c>
      <c r="DD4" s="82" t="n">
        <f aca="false">Time!DD$4</f>
        <v>2113</v>
      </c>
      <c r="DE4" s="82" t="n">
        <f aca="false">Time!DE$4</f>
        <v>2114</v>
      </c>
      <c r="DF4" s="82" t="n">
        <f aca="false">Time!DF$4</f>
        <v>2115</v>
      </c>
      <c r="DG4" s="82" t="n">
        <f aca="false">Time!DG$4</f>
        <v>2116</v>
      </c>
      <c r="DH4" s="82" t="n">
        <f aca="false">Time!DH$4</f>
        <v>2117</v>
      </c>
      <c r="DI4" s="82" t="n">
        <f aca="false">Time!DI$4</f>
        <v>2118</v>
      </c>
      <c r="DJ4" s="82" t="n">
        <f aca="false">Time!DJ$4</f>
        <v>2119</v>
      </c>
      <c r="DK4" s="82" t="n">
        <f aca="false">Time!DK$4</f>
        <v>2120</v>
      </c>
    </row>
    <row r="5" customFormat="false" ht="15" hidden="false" customHeight="true" outlineLevel="0" collapsed="false">
      <c r="A5" s="58"/>
      <c r="B5" s="58"/>
      <c r="C5" s="59"/>
      <c r="D5" s="60"/>
      <c r="E5" s="55" t="s">
        <v>203</v>
      </c>
      <c r="F5" s="66" t="s">
        <v>65</v>
      </c>
      <c r="G5" s="66" t="s">
        <v>43</v>
      </c>
      <c r="H5" s="66" t="s">
        <v>1</v>
      </c>
      <c r="I5" s="60"/>
      <c r="J5" s="82" t="n">
        <f aca="false">Time!J$5</f>
        <v>1</v>
      </c>
      <c r="K5" s="82" t="n">
        <f aca="false">Time!K$5</f>
        <v>2</v>
      </c>
      <c r="L5" s="82" t="n">
        <f aca="false">Time!L$5</f>
        <v>3</v>
      </c>
      <c r="M5" s="82" t="n">
        <f aca="false">Time!M$5</f>
        <v>4</v>
      </c>
      <c r="N5" s="82" t="n">
        <f aca="false">Time!N$5</f>
        <v>5</v>
      </c>
      <c r="O5" s="82" t="n">
        <f aca="false">Time!O$5</f>
        <v>6</v>
      </c>
      <c r="P5" s="82" t="n">
        <f aca="false">Time!P$5</f>
        <v>7</v>
      </c>
      <c r="Q5" s="82" t="n">
        <f aca="false">Time!Q$5</f>
        <v>8</v>
      </c>
      <c r="R5" s="82" t="n">
        <f aca="false">Time!R$5</f>
        <v>9</v>
      </c>
      <c r="S5" s="82" t="n">
        <f aca="false">Time!S$5</f>
        <v>10</v>
      </c>
      <c r="T5" s="82" t="n">
        <f aca="false">Time!T$5</f>
        <v>11</v>
      </c>
      <c r="U5" s="82" t="n">
        <f aca="false">Time!U$5</f>
        <v>12</v>
      </c>
      <c r="V5" s="82" t="n">
        <f aca="false">Time!V$5</f>
        <v>13</v>
      </c>
      <c r="W5" s="82" t="n">
        <f aca="false">Time!W$5</f>
        <v>14</v>
      </c>
      <c r="X5" s="82" t="n">
        <f aca="false">Time!X$5</f>
        <v>15</v>
      </c>
      <c r="Y5" s="82" t="n">
        <f aca="false">Time!Y$5</f>
        <v>16</v>
      </c>
      <c r="Z5" s="82" t="n">
        <f aca="false">Time!Z$5</f>
        <v>17</v>
      </c>
      <c r="AA5" s="82" t="n">
        <f aca="false">Time!AA$5</f>
        <v>18</v>
      </c>
      <c r="AB5" s="82" t="n">
        <f aca="false">Time!AB$5</f>
        <v>19</v>
      </c>
      <c r="AC5" s="82" t="n">
        <f aca="false">Time!AC$5</f>
        <v>20</v>
      </c>
      <c r="AD5" s="82" t="n">
        <f aca="false">Time!AD$5</f>
        <v>21</v>
      </c>
      <c r="AE5" s="82" t="n">
        <f aca="false">Time!AE$5</f>
        <v>22</v>
      </c>
      <c r="AF5" s="82" t="n">
        <f aca="false">Time!AF$5</f>
        <v>23</v>
      </c>
      <c r="AG5" s="82" t="n">
        <f aca="false">Time!AG$5</f>
        <v>24</v>
      </c>
      <c r="AH5" s="82" t="n">
        <f aca="false">Time!AH$5</f>
        <v>25</v>
      </c>
      <c r="AI5" s="82" t="n">
        <f aca="false">Time!AI$5</f>
        <v>26</v>
      </c>
      <c r="AJ5" s="82" t="n">
        <f aca="false">Time!AJ$5</f>
        <v>27</v>
      </c>
      <c r="AK5" s="82" t="n">
        <f aca="false">Time!AK$5</f>
        <v>28</v>
      </c>
      <c r="AL5" s="82" t="n">
        <f aca="false">Time!AL$5</f>
        <v>29</v>
      </c>
      <c r="AM5" s="82" t="n">
        <f aca="false">Time!AM$5</f>
        <v>30</v>
      </c>
      <c r="AN5" s="82" t="n">
        <f aca="false">Time!AN$5</f>
        <v>31</v>
      </c>
      <c r="AO5" s="82" t="n">
        <f aca="false">Time!AO$5</f>
        <v>32</v>
      </c>
      <c r="AP5" s="82" t="n">
        <f aca="false">Time!AP$5</f>
        <v>33</v>
      </c>
      <c r="AQ5" s="82" t="n">
        <f aca="false">Time!AQ$5</f>
        <v>34</v>
      </c>
      <c r="AR5" s="82" t="n">
        <f aca="false">Time!AR$5</f>
        <v>35</v>
      </c>
      <c r="AS5" s="82" t="n">
        <f aca="false">Time!AS$5</f>
        <v>36</v>
      </c>
      <c r="AT5" s="82" t="n">
        <f aca="false">Time!AT$5</f>
        <v>37</v>
      </c>
      <c r="AU5" s="82" t="n">
        <f aca="false">Time!AU$5</f>
        <v>38</v>
      </c>
      <c r="AV5" s="82" t="n">
        <f aca="false">Time!AV$5</f>
        <v>39</v>
      </c>
      <c r="AW5" s="82" t="n">
        <f aca="false">Time!AW$5</f>
        <v>40</v>
      </c>
      <c r="AX5" s="82" t="n">
        <f aca="false">Time!AX$5</f>
        <v>41</v>
      </c>
      <c r="AY5" s="82" t="n">
        <f aca="false">Time!AY$5</f>
        <v>42</v>
      </c>
      <c r="AZ5" s="82" t="n">
        <f aca="false">Time!AZ$5</f>
        <v>43</v>
      </c>
      <c r="BA5" s="82" t="n">
        <f aca="false">Time!BA$5</f>
        <v>44</v>
      </c>
      <c r="BB5" s="82" t="n">
        <f aca="false">Time!BB$5</f>
        <v>45</v>
      </c>
      <c r="BC5" s="82" t="n">
        <f aca="false">Time!BC$5</f>
        <v>46</v>
      </c>
      <c r="BD5" s="82" t="n">
        <f aca="false">Time!BD$5</f>
        <v>47</v>
      </c>
      <c r="BE5" s="82" t="n">
        <f aca="false">Time!BE$5</f>
        <v>48</v>
      </c>
      <c r="BF5" s="82" t="n">
        <f aca="false">Time!BF$5</f>
        <v>49</v>
      </c>
      <c r="BG5" s="82" t="n">
        <f aca="false">Time!BG$5</f>
        <v>50</v>
      </c>
      <c r="BH5" s="82" t="n">
        <f aca="false">Time!BH$5</f>
        <v>51</v>
      </c>
      <c r="BI5" s="82" t="n">
        <f aca="false">Time!BI$5</f>
        <v>52</v>
      </c>
      <c r="BJ5" s="82" t="n">
        <f aca="false">Time!BJ$5</f>
        <v>53</v>
      </c>
      <c r="BK5" s="82" t="n">
        <f aca="false">Time!BK$5</f>
        <v>54</v>
      </c>
      <c r="BL5" s="82" t="n">
        <f aca="false">Time!BL$5</f>
        <v>55</v>
      </c>
      <c r="BM5" s="82" t="n">
        <f aca="false">Time!BM$5</f>
        <v>56</v>
      </c>
      <c r="BN5" s="82" t="n">
        <f aca="false">Time!BN$5</f>
        <v>57</v>
      </c>
      <c r="BO5" s="82" t="n">
        <f aca="false">Time!BO$5</f>
        <v>58</v>
      </c>
      <c r="BP5" s="82" t="n">
        <f aca="false">Time!BP$5</f>
        <v>59</v>
      </c>
      <c r="BQ5" s="82" t="n">
        <f aca="false">Time!BQ$5</f>
        <v>60</v>
      </c>
      <c r="BR5" s="82" t="n">
        <f aca="false">Time!BR$5</f>
        <v>61</v>
      </c>
      <c r="BS5" s="82" t="n">
        <f aca="false">Time!BS$5</f>
        <v>62</v>
      </c>
      <c r="BT5" s="82" t="n">
        <f aca="false">Time!BT$5</f>
        <v>63</v>
      </c>
      <c r="BU5" s="82" t="n">
        <f aca="false">Time!BU$5</f>
        <v>64</v>
      </c>
      <c r="BV5" s="82" t="n">
        <f aca="false">Time!BV$5</f>
        <v>65</v>
      </c>
      <c r="BW5" s="82" t="n">
        <f aca="false">Time!BW$5</f>
        <v>66</v>
      </c>
      <c r="BX5" s="82" t="n">
        <f aca="false">Time!BX$5</f>
        <v>67</v>
      </c>
      <c r="BY5" s="82" t="n">
        <f aca="false">Time!BY$5</f>
        <v>68</v>
      </c>
      <c r="BZ5" s="82" t="n">
        <f aca="false">Time!BZ$5</f>
        <v>69</v>
      </c>
      <c r="CA5" s="82" t="n">
        <f aca="false">Time!CA$5</f>
        <v>70</v>
      </c>
      <c r="CB5" s="82" t="n">
        <f aca="false">Time!CB$5</f>
        <v>71</v>
      </c>
      <c r="CC5" s="82" t="n">
        <f aca="false">Time!CC$5</f>
        <v>72</v>
      </c>
      <c r="CD5" s="82" t="n">
        <f aca="false">Time!CD$5</f>
        <v>73</v>
      </c>
      <c r="CE5" s="82" t="n">
        <f aca="false">Time!CE$5</f>
        <v>74</v>
      </c>
      <c r="CF5" s="82" t="n">
        <f aca="false">Time!CF$5</f>
        <v>75</v>
      </c>
      <c r="CG5" s="82" t="n">
        <f aca="false">Time!CG$5</f>
        <v>76</v>
      </c>
      <c r="CH5" s="82" t="n">
        <f aca="false">Time!CH$5</f>
        <v>77</v>
      </c>
      <c r="CI5" s="82" t="n">
        <f aca="false">Time!CI$5</f>
        <v>78</v>
      </c>
      <c r="CJ5" s="82" t="n">
        <f aca="false">Time!CJ$5</f>
        <v>79</v>
      </c>
      <c r="CK5" s="82" t="n">
        <f aca="false">Time!CK$5</f>
        <v>80</v>
      </c>
      <c r="CL5" s="82" t="n">
        <f aca="false">Time!CL$5</f>
        <v>81</v>
      </c>
      <c r="CM5" s="82" t="n">
        <f aca="false">Time!CM$5</f>
        <v>82</v>
      </c>
      <c r="CN5" s="82" t="n">
        <f aca="false">Time!CN$5</f>
        <v>83</v>
      </c>
      <c r="CO5" s="82" t="n">
        <f aca="false">Time!CO$5</f>
        <v>84</v>
      </c>
      <c r="CP5" s="82" t="n">
        <f aca="false">Time!CP$5</f>
        <v>85</v>
      </c>
      <c r="CQ5" s="82" t="n">
        <f aca="false">Time!CQ$5</f>
        <v>86</v>
      </c>
      <c r="CR5" s="82" t="n">
        <f aca="false">Time!CR$5</f>
        <v>87</v>
      </c>
      <c r="CS5" s="82" t="n">
        <f aca="false">Time!CS$5</f>
        <v>88</v>
      </c>
      <c r="CT5" s="82" t="n">
        <f aca="false">Time!CT$5</f>
        <v>89</v>
      </c>
      <c r="CU5" s="82" t="n">
        <f aca="false">Time!CU$5</f>
        <v>90</v>
      </c>
      <c r="CV5" s="82" t="n">
        <f aca="false">Time!CV$5</f>
        <v>91</v>
      </c>
      <c r="CW5" s="82" t="n">
        <f aca="false">Time!CW$5</f>
        <v>92</v>
      </c>
      <c r="CX5" s="82" t="n">
        <f aca="false">Time!CX$5</f>
        <v>93</v>
      </c>
      <c r="CY5" s="82" t="n">
        <f aca="false">Time!CY$5</f>
        <v>94</v>
      </c>
      <c r="CZ5" s="82" t="n">
        <f aca="false">Time!CZ$5</f>
        <v>95</v>
      </c>
      <c r="DA5" s="82" t="n">
        <f aca="false">Time!DA$5</f>
        <v>96</v>
      </c>
      <c r="DB5" s="82" t="n">
        <f aca="false">Time!DB$5</f>
        <v>97</v>
      </c>
      <c r="DC5" s="82" t="n">
        <f aca="false">Time!DC$5</f>
        <v>98</v>
      </c>
      <c r="DD5" s="82" t="n">
        <f aca="false">Time!DD$5</f>
        <v>99</v>
      </c>
      <c r="DE5" s="82" t="n">
        <f aca="false">Time!DE$5</f>
        <v>100</v>
      </c>
      <c r="DF5" s="82" t="n">
        <f aca="false">Time!DF$5</f>
        <v>101</v>
      </c>
      <c r="DG5" s="82" t="n">
        <f aca="false">Time!DG$5</f>
        <v>102</v>
      </c>
      <c r="DH5" s="82" t="n">
        <f aca="false">Time!DH$5</f>
        <v>103</v>
      </c>
      <c r="DI5" s="82" t="n">
        <f aca="false">Time!DI$5</f>
        <v>104</v>
      </c>
      <c r="DJ5" s="82" t="n">
        <f aca="false">Time!DJ$5</f>
        <v>105</v>
      </c>
      <c r="DK5" s="82" t="n">
        <f aca="false">Time!DK$5</f>
        <v>106</v>
      </c>
    </row>
    <row r="6" customFormat="false" ht="15" hidden="false" customHeight="true" outlineLevel="0" collapsed="false">
      <c r="A6" s="58"/>
      <c r="B6" s="58"/>
      <c r="C6" s="59"/>
      <c r="D6" s="60"/>
      <c r="E6" s="60"/>
      <c r="F6" s="66"/>
      <c r="G6" s="66"/>
      <c r="H6" s="66"/>
      <c r="I6" s="60"/>
    </row>
    <row r="7" customFormat="false" ht="15" hidden="false" customHeight="true" outlineLevel="0" collapsed="false">
      <c r="A7" s="58"/>
      <c r="B7" s="58" t="s">
        <v>332</v>
      </c>
      <c r="C7" s="59"/>
      <c r="D7" s="60"/>
      <c r="E7" s="60"/>
      <c r="F7" s="60"/>
      <c r="G7" s="60"/>
      <c r="H7" s="60"/>
      <c r="I7" s="60"/>
    </row>
    <row r="8" customFormat="false" ht="15" hidden="false" customHeight="true" outlineLevel="0" collapsed="false">
      <c r="A8" s="58"/>
      <c r="B8" s="58"/>
      <c r="C8" s="59" t="n">
        <v>1</v>
      </c>
      <c r="D8" s="60" t="s">
        <v>333</v>
      </c>
      <c r="E8" s="185" t="str">
        <f aca="false" t="array" ref="E8:E8">INDEX(CASES_LABEL,,C8)</f>
        <v>Mgmt.</v>
      </c>
      <c r="F8" s="60"/>
      <c r="G8" s="60"/>
      <c r="H8" s="60"/>
      <c r="I8" s="60"/>
    </row>
    <row r="9" customFormat="false" ht="15" hidden="false" customHeight="true" outlineLevel="0" collapsed="false">
      <c r="A9" s="58"/>
      <c r="B9" s="58"/>
      <c r="C9" s="59" t="n">
        <v>2</v>
      </c>
      <c r="D9" s="60" t="s">
        <v>334</v>
      </c>
      <c r="E9" s="185" t="str">
        <f aca="false" t="array" ref="E9:E9">INDEX(CASES_LABEL,,C9)</f>
        <v>Base Case</v>
      </c>
      <c r="F9" s="60"/>
      <c r="G9" s="60"/>
      <c r="H9" s="60"/>
      <c r="I9" s="60"/>
    </row>
    <row r="10" customFormat="false" ht="15" hidden="false" customHeight="true" outlineLevel="0" collapsed="false">
      <c r="A10" s="58"/>
      <c r="B10" s="58"/>
      <c r="C10" s="59" t="n">
        <v>3</v>
      </c>
      <c r="D10" s="60" t="s">
        <v>335</v>
      </c>
      <c r="E10" s="185" t="str">
        <f aca="false" t="array" ref="E10:E10">INDEX(CASES_LABEL,,C10)</f>
        <v>Upside</v>
      </c>
      <c r="F10" s="60"/>
      <c r="G10" s="60"/>
      <c r="H10" s="60"/>
      <c r="I10" s="60"/>
    </row>
    <row r="11" customFormat="false" ht="15" hidden="false" customHeight="true" outlineLevel="0" collapsed="false">
      <c r="A11" s="58"/>
      <c r="B11" s="58"/>
      <c r="C11" s="59" t="n">
        <v>4</v>
      </c>
      <c r="D11" s="60" t="s">
        <v>336</v>
      </c>
      <c r="E11" s="185" t="str">
        <f aca="false" t="array" ref="E11:E11">INDEX(CASES_LABEL,,C11)</f>
        <v>Downside</v>
      </c>
      <c r="F11" s="60"/>
      <c r="G11" s="60"/>
      <c r="H11" s="60"/>
      <c r="I11" s="60"/>
    </row>
    <row r="12" customFormat="false" ht="15" hidden="false" customHeight="true" outlineLevel="0" collapsed="false">
      <c r="A12" s="58"/>
      <c r="B12" s="58"/>
      <c r="C12" s="59" t="n">
        <v>5</v>
      </c>
      <c r="D12" s="60" t="s">
        <v>337</v>
      </c>
      <c r="E12" s="185" t="str">
        <f aca="false" t="array" ref="E12:E12">INDEX(CASES_LABEL,,C12)</f>
        <v>Scenario 5</v>
      </c>
      <c r="F12" s="60"/>
      <c r="G12" s="60"/>
      <c r="H12" s="60"/>
      <c r="I12" s="60"/>
    </row>
    <row r="13" customFormat="false" ht="15" hidden="false" customHeight="true" outlineLevel="0" collapsed="false">
      <c r="A13" s="58"/>
      <c r="B13" s="58"/>
      <c r="C13" s="59"/>
      <c r="D13" s="60"/>
      <c r="E13" s="60"/>
      <c r="F13" s="60"/>
      <c r="G13" s="60"/>
      <c r="H13" s="60"/>
      <c r="I13" s="60"/>
    </row>
    <row r="14" customFormat="false" ht="15" hidden="false" customHeight="true" outlineLevel="0" collapsed="false">
      <c r="A14" s="58"/>
      <c r="B14" s="58"/>
      <c r="C14" s="59"/>
      <c r="D14" s="60"/>
      <c r="E14" s="60" t="s">
        <v>338</v>
      </c>
      <c r="F14" s="229" t="str">
        <f aca="false">INDEX($D$8:$D$12, ACTIVE_CASE_POS)</f>
        <v>B</v>
      </c>
      <c r="G14" s="60"/>
      <c r="H14" s="60"/>
      <c r="I14" s="60"/>
    </row>
    <row r="15" customFormat="false" ht="15" hidden="false" customHeight="true" outlineLevel="0" collapsed="false">
      <c r="A15" s="58"/>
      <c r="B15" s="58"/>
      <c r="C15" s="59"/>
      <c r="D15" s="60"/>
      <c r="E15" s="60" t="s">
        <v>339</v>
      </c>
      <c r="F15" s="229" t="n">
        <f aca="false">MATCH(SCENARIO_REF, D171:D920, 0)</f>
        <v>151</v>
      </c>
      <c r="G15" s="60"/>
      <c r="H15" s="60"/>
      <c r="I15" s="60"/>
    </row>
    <row r="16" customFormat="false" ht="15" hidden="false" customHeight="true" outlineLevel="0" collapsed="false">
      <c r="A16" s="58"/>
      <c r="B16" s="58"/>
      <c r="C16" s="59"/>
      <c r="D16" s="60"/>
      <c r="E16" s="60"/>
      <c r="F16" s="60"/>
      <c r="G16" s="60"/>
      <c r="H16" s="60"/>
      <c r="I16" s="60"/>
    </row>
    <row r="17" customFormat="false" ht="15" hidden="false" customHeight="true" outlineLevel="0" collapsed="false">
      <c r="A17" s="58"/>
      <c r="B17" s="58"/>
      <c r="C17" s="59"/>
      <c r="D17" s="60"/>
      <c r="E17" s="60"/>
      <c r="F17" s="60"/>
      <c r="G17" s="60"/>
      <c r="H17" s="60"/>
      <c r="I17" s="60"/>
    </row>
    <row r="18" customFormat="false" ht="15" hidden="false" customHeight="true" outlineLevel="0" collapsed="false">
      <c r="A18" s="58"/>
      <c r="B18" s="58" t="s">
        <v>340</v>
      </c>
      <c r="C18" s="59"/>
      <c r="D18" s="60"/>
      <c r="E18" s="60"/>
      <c r="F18" s="60"/>
      <c r="G18" s="60"/>
      <c r="H18" s="60"/>
      <c r="I18" s="60"/>
    </row>
    <row r="19" customFormat="false" ht="15" hidden="false" customHeight="true" outlineLevel="0" collapsed="false">
      <c r="A19" s="58"/>
      <c r="B19" s="58"/>
      <c r="C19" s="59" t="n">
        <v>1</v>
      </c>
      <c r="D19" s="60"/>
      <c r="E19" s="172"/>
      <c r="F19" s="172"/>
      <c r="G19" s="172"/>
      <c r="H19" s="172"/>
      <c r="I19" s="172"/>
      <c r="J19" s="172"/>
      <c r="K19" s="172"/>
      <c r="L19" s="172"/>
      <c r="M19" s="172"/>
      <c r="N19" s="172"/>
      <c r="O19" s="172"/>
      <c r="P19" s="172"/>
      <c r="Q19" s="172"/>
      <c r="R19" s="172"/>
      <c r="S19" s="172"/>
      <c r="T19" s="172"/>
      <c r="U19" s="172"/>
      <c r="V19" s="172"/>
      <c r="W19" s="172"/>
      <c r="X19" s="172"/>
      <c r="Y19" s="172"/>
      <c r="Z19" s="172"/>
      <c r="AA19" s="172"/>
      <c r="AB19" s="172"/>
      <c r="AC19" s="172"/>
      <c r="AD19" s="172"/>
      <c r="AE19" s="172"/>
      <c r="AF19" s="172"/>
      <c r="AG19" s="172"/>
      <c r="AH19" s="172"/>
      <c r="AI19" s="172"/>
      <c r="AJ19" s="172"/>
      <c r="AK19" s="172"/>
      <c r="AL19" s="172"/>
      <c r="AM19" s="172"/>
      <c r="AN19" s="172"/>
      <c r="AO19" s="172"/>
      <c r="AP19" s="172"/>
      <c r="AQ19" s="172"/>
      <c r="AR19" s="172"/>
      <c r="AS19" s="172"/>
      <c r="AT19" s="172"/>
      <c r="AU19" s="172"/>
      <c r="AV19" s="172"/>
      <c r="AW19" s="172"/>
      <c r="AX19" s="172"/>
      <c r="AY19" s="172"/>
      <c r="AZ19" s="172"/>
      <c r="BA19" s="172"/>
      <c r="BB19" s="172"/>
      <c r="BC19" s="172"/>
      <c r="BD19" s="172"/>
      <c r="BE19" s="172"/>
      <c r="BF19" s="172"/>
      <c r="BG19" s="172"/>
      <c r="BH19" s="172"/>
      <c r="BI19" s="172"/>
      <c r="BJ19" s="172"/>
      <c r="BK19" s="172"/>
      <c r="BL19" s="172"/>
      <c r="BM19" s="172"/>
      <c r="BN19" s="172"/>
      <c r="BO19" s="172"/>
      <c r="BP19" s="172"/>
      <c r="BQ19" s="172"/>
      <c r="BR19" s="172"/>
      <c r="BS19" s="172"/>
      <c r="BT19" s="172"/>
      <c r="BU19" s="172"/>
      <c r="BV19" s="172"/>
      <c r="BW19" s="172"/>
      <c r="BX19" s="172"/>
      <c r="BY19" s="172"/>
      <c r="BZ19" s="172"/>
      <c r="CA19" s="172"/>
      <c r="CB19" s="172"/>
      <c r="CC19" s="172"/>
      <c r="CD19" s="172"/>
      <c r="CE19" s="172"/>
      <c r="CF19" s="172"/>
      <c r="CG19" s="172"/>
      <c r="CH19" s="172"/>
      <c r="CI19" s="172"/>
      <c r="CJ19" s="172"/>
      <c r="CK19" s="172"/>
      <c r="CL19" s="172"/>
      <c r="CM19" s="172"/>
      <c r="CN19" s="172"/>
      <c r="CO19" s="172"/>
      <c r="CP19" s="172"/>
      <c r="CQ19" s="172"/>
      <c r="CR19" s="172"/>
      <c r="CS19" s="172"/>
      <c r="CT19" s="172"/>
      <c r="CU19" s="172"/>
      <c r="CV19" s="172"/>
      <c r="CW19" s="172"/>
      <c r="CX19" s="172"/>
      <c r="CY19" s="172"/>
      <c r="CZ19" s="172"/>
      <c r="DA19" s="172"/>
      <c r="DB19" s="172"/>
      <c r="DC19" s="172"/>
      <c r="DD19" s="172"/>
      <c r="DE19" s="172"/>
      <c r="DF19" s="172"/>
      <c r="DG19" s="172"/>
      <c r="DH19" s="172"/>
      <c r="DI19" s="172"/>
      <c r="DJ19" s="172"/>
      <c r="DK19" s="172"/>
    </row>
    <row r="20" customFormat="false" ht="15" hidden="false" customHeight="true" outlineLevel="0" collapsed="false">
      <c r="A20" s="58"/>
      <c r="B20" s="58"/>
      <c r="C20" s="59" t="n">
        <v>2</v>
      </c>
      <c r="D20" s="60"/>
      <c r="E20" s="172"/>
      <c r="F20" s="172"/>
      <c r="G20" s="172"/>
      <c r="H20" s="172"/>
      <c r="I20" s="172"/>
      <c r="J20" s="172"/>
      <c r="K20" s="172"/>
      <c r="L20" s="172"/>
      <c r="M20" s="172"/>
      <c r="N20" s="172"/>
      <c r="O20" s="172"/>
      <c r="P20" s="172"/>
      <c r="Q20" s="172"/>
      <c r="R20" s="172"/>
      <c r="S20" s="172"/>
      <c r="T20" s="172"/>
      <c r="U20" s="172"/>
      <c r="V20" s="172"/>
      <c r="W20" s="172"/>
      <c r="X20" s="172"/>
      <c r="Y20" s="172"/>
      <c r="Z20" s="172"/>
      <c r="AA20" s="172"/>
      <c r="AB20" s="172"/>
      <c r="AC20" s="172"/>
      <c r="AD20" s="172"/>
      <c r="AE20" s="172"/>
      <c r="AF20" s="172"/>
      <c r="AG20" s="172"/>
      <c r="AH20" s="172"/>
      <c r="AI20" s="172"/>
      <c r="AJ20" s="172"/>
      <c r="AK20" s="172"/>
      <c r="AL20" s="172"/>
      <c r="AM20" s="172"/>
      <c r="AN20" s="172"/>
      <c r="AO20" s="172"/>
      <c r="AP20" s="172"/>
      <c r="AQ20" s="172"/>
      <c r="AR20" s="172"/>
      <c r="AS20" s="172"/>
      <c r="AT20" s="172"/>
      <c r="AU20" s="172"/>
      <c r="AV20" s="172"/>
      <c r="AW20" s="172"/>
      <c r="AX20" s="172"/>
      <c r="AY20" s="172"/>
      <c r="AZ20" s="172"/>
      <c r="BA20" s="172"/>
      <c r="BB20" s="172"/>
      <c r="BC20" s="172"/>
      <c r="BD20" s="172"/>
      <c r="BE20" s="172"/>
      <c r="BF20" s="172"/>
      <c r="BG20" s="172"/>
      <c r="BH20" s="172"/>
      <c r="BI20" s="172"/>
      <c r="BJ20" s="172"/>
      <c r="BK20" s="172"/>
      <c r="BL20" s="172"/>
      <c r="BM20" s="172"/>
      <c r="BN20" s="172"/>
      <c r="BO20" s="172"/>
      <c r="BP20" s="172"/>
      <c r="BQ20" s="172"/>
      <c r="BR20" s="172"/>
      <c r="BS20" s="172"/>
      <c r="BT20" s="172"/>
      <c r="BU20" s="172"/>
      <c r="BV20" s="172"/>
      <c r="BW20" s="172"/>
      <c r="BX20" s="172"/>
      <c r="BY20" s="172"/>
      <c r="BZ20" s="172"/>
      <c r="CA20" s="172"/>
      <c r="CB20" s="172"/>
      <c r="CC20" s="172"/>
      <c r="CD20" s="172"/>
      <c r="CE20" s="172"/>
      <c r="CF20" s="172"/>
      <c r="CG20" s="172"/>
      <c r="CH20" s="172"/>
      <c r="CI20" s="172"/>
      <c r="CJ20" s="172"/>
      <c r="CK20" s="172"/>
      <c r="CL20" s="172"/>
      <c r="CM20" s="172"/>
      <c r="CN20" s="172"/>
      <c r="CO20" s="172"/>
      <c r="CP20" s="172"/>
      <c r="CQ20" s="172"/>
      <c r="CR20" s="172"/>
      <c r="CS20" s="172"/>
      <c r="CT20" s="172"/>
      <c r="CU20" s="172"/>
      <c r="CV20" s="172"/>
      <c r="CW20" s="172"/>
      <c r="CX20" s="172"/>
      <c r="CY20" s="172"/>
      <c r="CZ20" s="172"/>
      <c r="DA20" s="172"/>
      <c r="DB20" s="172"/>
      <c r="DC20" s="172"/>
      <c r="DD20" s="172"/>
      <c r="DE20" s="172"/>
      <c r="DF20" s="172"/>
      <c r="DG20" s="172"/>
      <c r="DH20" s="172"/>
      <c r="DI20" s="172"/>
      <c r="DJ20" s="172"/>
      <c r="DK20" s="172"/>
    </row>
    <row r="21" customFormat="false" ht="15" hidden="false" customHeight="true" outlineLevel="0" collapsed="false">
      <c r="A21" s="58"/>
      <c r="B21" s="58"/>
      <c r="C21" s="59" t="n">
        <v>3</v>
      </c>
      <c r="D21" s="60"/>
      <c r="E21" s="172"/>
      <c r="F21" s="172"/>
      <c r="G21" s="172"/>
      <c r="H21" s="172"/>
      <c r="I21" s="172"/>
      <c r="J21" s="172"/>
      <c r="K21" s="172"/>
      <c r="L21" s="172"/>
      <c r="M21" s="172"/>
      <c r="N21" s="172"/>
      <c r="O21" s="172"/>
      <c r="P21" s="172"/>
      <c r="Q21" s="172"/>
      <c r="R21" s="172"/>
      <c r="S21" s="172"/>
      <c r="T21" s="172"/>
      <c r="U21" s="172"/>
      <c r="V21" s="172"/>
      <c r="W21" s="172"/>
      <c r="X21" s="172"/>
      <c r="Y21" s="172"/>
      <c r="Z21" s="172"/>
      <c r="AA21" s="172"/>
      <c r="AB21" s="172"/>
      <c r="AC21" s="172"/>
      <c r="AD21" s="172"/>
      <c r="AE21" s="172"/>
      <c r="AF21" s="172"/>
      <c r="AG21" s="172"/>
      <c r="AH21" s="172"/>
      <c r="AI21" s="172"/>
      <c r="AJ21" s="172"/>
      <c r="AK21" s="172"/>
      <c r="AL21" s="172"/>
      <c r="AM21" s="172"/>
      <c r="AN21" s="172"/>
      <c r="AO21" s="172"/>
      <c r="AP21" s="172"/>
      <c r="AQ21" s="172"/>
      <c r="AR21" s="172"/>
      <c r="AS21" s="172"/>
      <c r="AT21" s="172"/>
      <c r="AU21" s="172"/>
      <c r="AV21" s="172"/>
      <c r="AW21" s="172"/>
      <c r="AX21" s="172"/>
      <c r="AY21" s="172"/>
      <c r="AZ21" s="172"/>
      <c r="BA21" s="172"/>
      <c r="BB21" s="172"/>
      <c r="BC21" s="172"/>
      <c r="BD21" s="172"/>
      <c r="BE21" s="172"/>
      <c r="BF21" s="172"/>
      <c r="BG21" s="172"/>
      <c r="BH21" s="172"/>
      <c r="BI21" s="172"/>
      <c r="BJ21" s="172"/>
      <c r="BK21" s="172"/>
      <c r="BL21" s="172"/>
      <c r="BM21" s="172"/>
      <c r="BN21" s="172"/>
      <c r="BO21" s="172"/>
      <c r="BP21" s="172"/>
      <c r="BQ21" s="172"/>
      <c r="BR21" s="172"/>
      <c r="BS21" s="172"/>
      <c r="BT21" s="172"/>
      <c r="BU21" s="172"/>
      <c r="BV21" s="172"/>
      <c r="BW21" s="172"/>
      <c r="BX21" s="172"/>
      <c r="BY21" s="172"/>
      <c r="BZ21" s="172"/>
      <c r="CA21" s="172"/>
      <c r="CB21" s="172"/>
      <c r="CC21" s="172"/>
      <c r="CD21" s="172"/>
      <c r="CE21" s="172"/>
      <c r="CF21" s="172"/>
      <c r="CG21" s="172"/>
      <c r="CH21" s="172"/>
      <c r="CI21" s="172"/>
      <c r="CJ21" s="172"/>
      <c r="CK21" s="172"/>
      <c r="CL21" s="172"/>
      <c r="CM21" s="172"/>
      <c r="CN21" s="172"/>
      <c r="CO21" s="172"/>
      <c r="CP21" s="172"/>
      <c r="CQ21" s="172"/>
      <c r="CR21" s="172"/>
      <c r="CS21" s="172"/>
      <c r="CT21" s="172"/>
      <c r="CU21" s="172"/>
      <c r="CV21" s="172"/>
      <c r="CW21" s="172"/>
      <c r="CX21" s="172"/>
      <c r="CY21" s="172"/>
      <c r="CZ21" s="172"/>
      <c r="DA21" s="172"/>
      <c r="DB21" s="172"/>
      <c r="DC21" s="172"/>
      <c r="DD21" s="172"/>
      <c r="DE21" s="172"/>
      <c r="DF21" s="172"/>
      <c r="DG21" s="172"/>
      <c r="DH21" s="172"/>
      <c r="DI21" s="172"/>
      <c r="DJ21" s="172"/>
      <c r="DK21" s="172"/>
    </row>
    <row r="22" customFormat="false" ht="15" hidden="false" customHeight="true" outlineLevel="0" collapsed="false">
      <c r="A22" s="58"/>
      <c r="B22" s="58"/>
      <c r="C22" s="59" t="n">
        <v>4</v>
      </c>
      <c r="D22" s="60"/>
      <c r="E22" s="172"/>
      <c r="F22" s="172"/>
      <c r="G22" s="172"/>
      <c r="H22" s="172"/>
      <c r="I22" s="172"/>
      <c r="J22" s="172"/>
      <c r="K22" s="172"/>
      <c r="L22" s="172"/>
      <c r="M22" s="172"/>
      <c r="N22" s="172"/>
      <c r="O22" s="172"/>
      <c r="P22" s="172"/>
      <c r="Q22" s="172"/>
      <c r="R22" s="172"/>
      <c r="S22" s="172"/>
      <c r="T22" s="172"/>
      <c r="U22" s="172"/>
      <c r="V22" s="172"/>
      <c r="W22" s="172"/>
      <c r="X22" s="172"/>
      <c r="Y22" s="172"/>
      <c r="Z22" s="172"/>
      <c r="AA22" s="172"/>
      <c r="AB22" s="172"/>
      <c r="AC22" s="172"/>
      <c r="AD22" s="172"/>
      <c r="AE22" s="172"/>
      <c r="AF22" s="172"/>
      <c r="AG22" s="172"/>
      <c r="AH22" s="172"/>
      <c r="AI22" s="172"/>
      <c r="AJ22" s="172"/>
      <c r="AK22" s="172"/>
      <c r="AL22" s="172"/>
      <c r="AM22" s="172"/>
      <c r="AN22" s="172"/>
      <c r="AO22" s="172"/>
      <c r="AP22" s="172"/>
      <c r="AQ22" s="172"/>
      <c r="AR22" s="172"/>
      <c r="AS22" s="172"/>
      <c r="AT22" s="172"/>
      <c r="AU22" s="172"/>
      <c r="AV22" s="172"/>
      <c r="AW22" s="172"/>
      <c r="AX22" s="172"/>
      <c r="AY22" s="172"/>
      <c r="AZ22" s="172"/>
      <c r="BA22" s="172"/>
      <c r="BB22" s="172"/>
      <c r="BC22" s="172"/>
      <c r="BD22" s="172"/>
      <c r="BE22" s="172"/>
      <c r="BF22" s="172"/>
      <c r="BG22" s="172"/>
      <c r="BH22" s="172"/>
      <c r="BI22" s="172"/>
      <c r="BJ22" s="172"/>
      <c r="BK22" s="172"/>
      <c r="BL22" s="172"/>
      <c r="BM22" s="172"/>
      <c r="BN22" s="172"/>
      <c r="BO22" s="172"/>
      <c r="BP22" s="172"/>
      <c r="BQ22" s="172"/>
      <c r="BR22" s="172"/>
      <c r="BS22" s="172"/>
      <c r="BT22" s="172"/>
      <c r="BU22" s="172"/>
      <c r="BV22" s="172"/>
      <c r="BW22" s="172"/>
      <c r="BX22" s="172"/>
      <c r="BY22" s="172"/>
      <c r="BZ22" s="172"/>
      <c r="CA22" s="172"/>
      <c r="CB22" s="172"/>
      <c r="CC22" s="172"/>
      <c r="CD22" s="172"/>
      <c r="CE22" s="172"/>
      <c r="CF22" s="172"/>
      <c r="CG22" s="172"/>
      <c r="CH22" s="172"/>
      <c r="CI22" s="172"/>
      <c r="CJ22" s="172"/>
      <c r="CK22" s="172"/>
      <c r="CL22" s="172"/>
      <c r="CM22" s="172"/>
      <c r="CN22" s="172"/>
      <c r="CO22" s="172"/>
      <c r="CP22" s="172"/>
      <c r="CQ22" s="172"/>
      <c r="CR22" s="172"/>
      <c r="CS22" s="172"/>
      <c r="CT22" s="172"/>
      <c r="CU22" s="172"/>
      <c r="CV22" s="172"/>
      <c r="CW22" s="172"/>
      <c r="CX22" s="172"/>
      <c r="CY22" s="172"/>
      <c r="CZ22" s="172"/>
      <c r="DA22" s="172"/>
      <c r="DB22" s="172"/>
      <c r="DC22" s="172"/>
      <c r="DD22" s="172"/>
      <c r="DE22" s="172"/>
      <c r="DF22" s="172"/>
      <c r="DG22" s="172"/>
      <c r="DH22" s="172"/>
      <c r="DI22" s="172"/>
      <c r="DJ22" s="172"/>
      <c r="DK22" s="172"/>
    </row>
    <row r="23" customFormat="false" ht="15" hidden="false" customHeight="true" outlineLevel="0" collapsed="false">
      <c r="A23" s="58"/>
      <c r="B23" s="58"/>
      <c r="C23" s="59" t="n">
        <v>5</v>
      </c>
      <c r="D23" s="60"/>
      <c r="E23" s="172"/>
      <c r="F23" s="172"/>
      <c r="G23" s="172"/>
      <c r="H23" s="172"/>
      <c r="I23" s="172"/>
      <c r="J23" s="172"/>
      <c r="K23" s="172"/>
      <c r="L23" s="172"/>
      <c r="M23" s="172"/>
      <c r="N23" s="172"/>
      <c r="O23" s="172"/>
      <c r="P23" s="172"/>
      <c r="Q23" s="172"/>
      <c r="R23" s="172"/>
      <c r="S23" s="172"/>
      <c r="T23" s="172"/>
      <c r="U23" s="172"/>
      <c r="V23" s="172"/>
      <c r="W23" s="172"/>
      <c r="X23" s="172"/>
      <c r="Y23" s="172"/>
      <c r="Z23" s="172"/>
      <c r="AA23" s="172"/>
      <c r="AB23" s="172"/>
      <c r="AC23" s="172"/>
      <c r="AD23" s="172"/>
      <c r="AE23" s="172"/>
      <c r="AF23" s="172"/>
      <c r="AG23" s="172"/>
      <c r="AH23" s="172"/>
      <c r="AI23" s="172"/>
      <c r="AJ23" s="172"/>
      <c r="AK23" s="172"/>
      <c r="AL23" s="172"/>
      <c r="AM23" s="172"/>
      <c r="AN23" s="172"/>
      <c r="AO23" s="172"/>
      <c r="AP23" s="172"/>
      <c r="AQ23" s="172"/>
      <c r="AR23" s="172"/>
      <c r="AS23" s="172"/>
      <c r="AT23" s="172"/>
      <c r="AU23" s="172"/>
      <c r="AV23" s="172"/>
      <c r="AW23" s="172"/>
      <c r="AX23" s="172"/>
      <c r="AY23" s="172"/>
      <c r="AZ23" s="172"/>
      <c r="BA23" s="172"/>
      <c r="BB23" s="172"/>
      <c r="BC23" s="172"/>
      <c r="BD23" s="172"/>
      <c r="BE23" s="172"/>
      <c r="BF23" s="172"/>
      <c r="BG23" s="172"/>
      <c r="BH23" s="172"/>
      <c r="BI23" s="172"/>
      <c r="BJ23" s="172"/>
      <c r="BK23" s="172"/>
      <c r="BL23" s="172"/>
      <c r="BM23" s="172"/>
      <c r="BN23" s="172"/>
      <c r="BO23" s="172"/>
      <c r="BP23" s="172"/>
      <c r="BQ23" s="172"/>
      <c r="BR23" s="172"/>
      <c r="BS23" s="172"/>
      <c r="BT23" s="172"/>
      <c r="BU23" s="172"/>
      <c r="BV23" s="172"/>
      <c r="BW23" s="172"/>
      <c r="BX23" s="172"/>
      <c r="BY23" s="172"/>
      <c r="BZ23" s="172"/>
      <c r="CA23" s="172"/>
      <c r="CB23" s="172"/>
      <c r="CC23" s="172"/>
      <c r="CD23" s="172"/>
      <c r="CE23" s="172"/>
      <c r="CF23" s="172"/>
      <c r="CG23" s="172"/>
      <c r="CH23" s="172"/>
      <c r="CI23" s="172"/>
      <c r="CJ23" s="172"/>
      <c r="CK23" s="172"/>
      <c r="CL23" s="172"/>
      <c r="CM23" s="172"/>
      <c r="CN23" s="172"/>
      <c r="CO23" s="172"/>
      <c r="CP23" s="172"/>
      <c r="CQ23" s="172"/>
      <c r="CR23" s="172"/>
      <c r="CS23" s="172"/>
      <c r="CT23" s="172"/>
      <c r="CU23" s="172"/>
      <c r="CV23" s="172"/>
      <c r="CW23" s="172"/>
      <c r="CX23" s="172"/>
      <c r="CY23" s="172"/>
      <c r="CZ23" s="172"/>
      <c r="DA23" s="172"/>
      <c r="DB23" s="172"/>
      <c r="DC23" s="172"/>
      <c r="DD23" s="172"/>
      <c r="DE23" s="172"/>
      <c r="DF23" s="172"/>
      <c r="DG23" s="172"/>
      <c r="DH23" s="172"/>
      <c r="DI23" s="172"/>
      <c r="DJ23" s="172"/>
      <c r="DK23" s="172"/>
    </row>
    <row r="24" customFormat="false" ht="15" hidden="false" customHeight="true" outlineLevel="0" collapsed="false">
      <c r="A24" s="58"/>
      <c r="B24" s="58"/>
      <c r="C24" s="59" t="n">
        <v>6</v>
      </c>
      <c r="D24" s="60"/>
      <c r="E24" s="172"/>
      <c r="F24" s="172"/>
      <c r="G24" s="172"/>
      <c r="H24" s="172"/>
      <c r="I24" s="172"/>
      <c r="J24" s="172"/>
      <c r="K24" s="172"/>
      <c r="L24" s="172"/>
      <c r="M24" s="172"/>
      <c r="N24" s="172"/>
      <c r="O24" s="172"/>
      <c r="P24" s="172"/>
      <c r="Q24" s="172"/>
      <c r="R24" s="172"/>
      <c r="S24" s="172"/>
      <c r="T24" s="172"/>
      <c r="U24" s="172"/>
      <c r="V24" s="172"/>
      <c r="W24" s="172"/>
      <c r="X24" s="172"/>
      <c r="Y24" s="172"/>
      <c r="Z24" s="172"/>
      <c r="AA24" s="172"/>
      <c r="AB24" s="172"/>
      <c r="AC24" s="172"/>
      <c r="AD24" s="172"/>
      <c r="AE24" s="172"/>
      <c r="AF24" s="172"/>
      <c r="AG24" s="172"/>
      <c r="AH24" s="172"/>
      <c r="AI24" s="172"/>
      <c r="AJ24" s="172"/>
      <c r="AK24" s="172"/>
      <c r="AL24" s="172"/>
      <c r="AM24" s="172"/>
      <c r="AN24" s="172"/>
      <c r="AO24" s="172"/>
      <c r="AP24" s="172"/>
      <c r="AQ24" s="172"/>
      <c r="AR24" s="172"/>
      <c r="AS24" s="172"/>
      <c r="AT24" s="172"/>
      <c r="AU24" s="172"/>
      <c r="AV24" s="172"/>
      <c r="AW24" s="172"/>
      <c r="AX24" s="172"/>
      <c r="AY24" s="172"/>
      <c r="AZ24" s="172"/>
      <c r="BA24" s="172"/>
      <c r="BB24" s="172"/>
      <c r="BC24" s="172"/>
      <c r="BD24" s="172"/>
      <c r="BE24" s="172"/>
      <c r="BF24" s="172"/>
      <c r="BG24" s="172"/>
      <c r="BH24" s="172"/>
      <c r="BI24" s="172"/>
      <c r="BJ24" s="172"/>
      <c r="BK24" s="172"/>
      <c r="BL24" s="172"/>
      <c r="BM24" s="172"/>
      <c r="BN24" s="172"/>
      <c r="BO24" s="172"/>
      <c r="BP24" s="172"/>
      <c r="BQ24" s="172"/>
      <c r="BR24" s="172"/>
      <c r="BS24" s="172"/>
      <c r="BT24" s="172"/>
      <c r="BU24" s="172"/>
      <c r="BV24" s="172"/>
      <c r="BW24" s="172"/>
      <c r="BX24" s="172"/>
      <c r="BY24" s="172"/>
      <c r="BZ24" s="172"/>
      <c r="CA24" s="172"/>
      <c r="CB24" s="172"/>
      <c r="CC24" s="172"/>
      <c r="CD24" s="172"/>
      <c r="CE24" s="172"/>
      <c r="CF24" s="172"/>
      <c r="CG24" s="172"/>
      <c r="CH24" s="172"/>
      <c r="CI24" s="172"/>
      <c r="CJ24" s="172"/>
      <c r="CK24" s="172"/>
      <c r="CL24" s="172"/>
      <c r="CM24" s="172"/>
      <c r="CN24" s="172"/>
      <c r="CO24" s="172"/>
      <c r="CP24" s="172"/>
      <c r="CQ24" s="172"/>
      <c r="CR24" s="172"/>
      <c r="CS24" s="172"/>
      <c r="CT24" s="172"/>
      <c r="CU24" s="172"/>
      <c r="CV24" s="172"/>
      <c r="CW24" s="172"/>
      <c r="CX24" s="172"/>
      <c r="CY24" s="172"/>
      <c r="CZ24" s="172"/>
      <c r="DA24" s="172"/>
      <c r="DB24" s="172"/>
      <c r="DC24" s="172"/>
      <c r="DD24" s="172"/>
      <c r="DE24" s="172"/>
      <c r="DF24" s="172"/>
      <c r="DG24" s="172"/>
      <c r="DH24" s="172"/>
      <c r="DI24" s="172"/>
      <c r="DJ24" s="172"/>
      <c r="DK24" s="172"/>
    </row>
    <row r="25" customFormat="false" ht="15" hidden="false" customHeight="true" outlineLevel="0" collapsed="false">
      <c r="A25" s="58"/>
      <c r="B25" s="58"/>
      <c r="C25" s="59" t="n">
        <v>7</v>
      </c>
      <c r="D25" s="60"/>
      <c r="E25" s="172"/>
      <c r="F25" s="172"/>
      <c r="G25" s="172"/>
      <c r="H25" s="172"/>
      <c r="I25" s="172"/>
      <c r="J25" s="172"/>
      <c r="K25" s="172"/>
      <c r="L25" s="172"/>
      <c r="M25" s="172"/>
      <c r="N25" s="172"/>
      <c r="O25" s="172"/>
      <c r="P25" s="172"/>
      <c r="Q25" s="172"/>
      <c r="R25" s="172"/>
      <c r="S25" s="172"/>
      <c r="T25" s="172"/>
      <c r="U25" s="172"/>
      <c r="V25" s="172"/>
      <c r="W25" s="172"/>
      <c r="X25" s="172"/>
      <c r="Y25" s="172"/>
      <c r="Z25" s="172"/>
      <c r="AA25" s="172"/>
      <c r="AB25" s="172"/>
      <c r="AC25" s="172"/>
      <c r="AD25" s="172"/>
      <c r="AE25" s="172"/>
      <c r="AF25" s="172"/>
      <c r="AG25" s="172"/>
      <c r="AH25" s="172"/>
      <c r="AI25" s="172"/>
      <c r="AJ25" s="172"/>
      <c r="AK25" s="172"/>
      <c r="AL25" s="172"/>
      <c r="AM25" s="172"/>
      <c r="AN25" s="172"/>
      <c r="AO25" s="172"/>
      <c r="AP25" s="172"/>
      <c r="AQ25" s="172"/>
      <c r="AR25" s="172"/>
      <c r="AS25" s="172"/>
      <c r="AT25" s="172"/>
      <c r="AU25" s="172"/>
      <c r="AV25" s="172"/>
      <c r="AW25" s="172"/>
      <c r="AX25" s="172"/>
    </row>
    <row r="26" customFormat="false" ht="15" hidden="false" customHeight="true" outlineLevel="0" collapsed="false">
      <c r="A26" s="58"/>
      <c r="B26" s="58"/>
      <c r="C26" s="59" t="n">
        <v>8</v>
      </c>
      <c r="D26" s="60"/>
      <c r="F26" s="172"/>
      <c r="G26" s="172"/>
      <c r="H26" s="172"/>
      <c r="I26" s="172"/>
      <c r="J26" s="172"/>
      <c r="K26" s="172"/>
      <c r="L26" s="172"/>
      <c r="M26" s="172"/>
      <c r="N26" s="172"/>
      <c r="O26" s="172"/>
      <c r="P26" s="172"/>
      <c r="Q26" s="172"/>
      <c r="R26" s="172"/>
      <c r="S26" s="172"/>
      <c r="T26" s="172"/>
      <c r="U26" s="172"/>
      <c r="V26" s="172"/>
      <c r="W26" s="172"/>
      <c r="X26" s="172"/>
      <c r="Y26" s="172"/>
      <c r="Z26" s="172"/>
      <c r="AA26" s="172"/>
      <c r="AB26" s="172"/>
      <c r="AC26" s="172"/>
      <c r="AD26" s="172"/>
      <c r="AE26" s="172"/>
      <c r="AF26" s="172"/>
      <c r="AG26" s="172"/>
      <c r="AH26" s="172"/>
      <c r="AI26" s="172"/>
      <c r="AJ26" s="172"/>
      <c r="AK26" s="172"/>
      <c r="AL26" s="172"/>
      <c r="AM26" s="172"/>
      <c r="AN26" s="172"/>
      <c r="AO26" s="172"/>
      <c r="AP26" s="172"/>
      <c r="AQ26" s="172"/>
      <c r="AR26" s="172"/>
      <c r="AS26" s="172"/>
      <c r="AT26" s="172"/>
      <c r="AU26" s="172"/>
      <c r="AV26" s="172"/>
      <c r="AW26" s="172"/>
      <c r="AX26" s="172"/>
    </row>
    <row r="27" customFormat="false" ht="15" hidden="false" customHeight="true" outlineLevel="0" collapsed="false">
      <c r="A27" s="58"/>
      <c r="B27" s="58"/>
      <c r="C27" s="59" t="n">
        <v>9</v>
      </c>
      <c r="D27" s="60"/>
      <c r="E27" s="172"/>
      <c r="F27" s="172"/>
      <c r="G27" s="172"/>
      <c r="H27" s="172"/>
      <c r="I27" s="172"/>
      <c r="J27" s="172"/>
      <c r="K27" s="172"/>
      <c r="L27" s="172"/>
      <c r="M27" s="172"/>
      <c r="N27" s="172"/>
      <c r="O27" s="172"/>
      <c r="P27" s="172"/>
      <c r="Q27" s="172"/>
      <c r="R27" s="172"/>
      <c r="S27" s="172"/>
      <c r="T27" s="172"/>
      <c r="U27" s="172"/>
      <c r="V27" s="172"/>
      <c r="W27" s="172"/>
      <c r="X27" s="172"/>
      <c r="Y27" s="172"/>
      <c r="Z27" s="172"/>
      <c r="AA27" s="172"/>
      <c r="AB27" s="172"/>
      <c r="AC27" s="172"/>
      <c r="AD27" s="172"/>
      <c r="AE27" s="172"/>
      <c r="AF27" s="172"/>
      <c r="AG27" s="172"/>
      <c r="AH27" s="172"/>
      <c r="AI27" s="172"/>
      <c r="AJ27" s="172"/>
      <c r="AK27" s="172"/>
      <c r="AL27" s="172"/>
      <c r="AM27" s="172"/>
      <c r="AN27" s="172"/>
      <c r="AO27" s="172"/>
      <c r="AP27" s="172"/>
      <c r="AQ27" s="172"/>
      <c r="AR27" s="172"/>
      <c r="AS27" s="172"/>
      <c r="AT27" s="172"/>
      <c r="AU27" s="172"/>
      <c r="AV27" s="172"/>
      <c r="AW27" s="172"/>
      <c r="AX27" s="172"/>
    </row>
    <row r="28" customFormat="false" ht="15" hidden="false" customHeight="true" outlineLevel="0" collapsed="false">
      <c r="A28" s="58"/>
      <c r="B28" s="58"/>
      <c r="C28" s="59" t="n">
        <v>10</v>
      </c>
      <c r="D28" s="60"/>
      <c r="E28" s="172"/>
      <c r="F28" s="172"/>
      <c r="G28" s="172"/>
      <c r="H28" s="172"/>
      <c r="I28" s="172"/>
      <c r="J28" s="172"/>
      <c r="K28" s="172"/>
      <c r="L28" s="172"/>
      <c r="M28" s="172"/>
      <c r="N28" s="172"/>
      <c r="O28" s="172"/>
      <c r="P28" s="172"/>
      <c r="Q28" s="172"/>
      <c r="R28" s="172"/>
      <c r="S28" s="172"/>
      <c r="T28" s="172"/>
      <c r="U28" s="172"/>
      <c r="V28" s="172"/>
      <c r="W28" s="172"/>
      <c r="X28" s="172"/>
      <c r="Y28" s="172"/>
      <c r="Z28" s="172"/>
      <c r="AA28" s="172"/>
      <c r="AB28" s="172"/>
      <c r="AC28" s="172"/>
      <c r="AD28" s="172"/>
      <c r="AE28" s="172"/>
      <c r="AF28" s="172"/>
      <c r="AG28" s="172"/>
      <c r="AH28" s="172"/>
      <c r="AI28" s="172"/>
      <c r="AJ28" s="172"/>
      <c r="AK28" s="172"/>
      <c r="AL28" s="172"/>
      <c r="AM28" s="172"/>
      <c r="AN28" s="172"/>
      <c r="AO28" s="172"/>
      <c r="AP28" s="172"/>
      <c r="AQ28" s="172"/>
      <c r="AR28" s="172"/>
      <c r="AS28" s="172"/>
      <c r="AT28" s="172"/>
      <c r="AU28" s="172"/>
      <c r="AV28" s="172"/>
      <c r="AW28" s="172"/>
      <c r="AX28" s="172"/>
    </row>
    <row r="29" customFormat="false" ht="15" hidden="false" customHeight="true" outlineLevel="0" collapsed="false">
      <c r="A29" s="58"/>
      <c r="B29" s="58"/>
      <c r="C29" s="59" t="n">
        <v>11</v>
      </c>
      <c r="D29" s="60"/>
      <c r="E29" s="172"/>
      <c r="F29" s="172"/>
      <c r="G29" s="172"/>
      <c r="H29" s="172"/>
      <c r="I29" s="172"/>
      <c r="J29" s="172"/>
      <c r="K29" s="172"/>
      <c r="L29" s="172"/>
      <c r="M29" s="172"/>
      <c r="N29" s="172"/>
      <c r="O29" s="172"/>
      <c r="P29" s="172"/>
      <c r="Q29" s="172"/>
      <c r="R29" s="172"/>
      <c r="S29" s="172"/>
      <c r="T29" s="172"/>
      <c r="U29" s="172"/>
      <c r="V29" s="172"/>
      <c r="W29" s="172"/>
      <c r="X29" s="172"/>
      <c r="Y29" s="172"/>
      <c r="Z29" s="172"/>
      <c r="AA29" s="172"/>
      <c r="AB29" s="172"/>
      <c r="AC29" s="172"/>
      <c r="AD29" s="172"/>
      <c r="AE29" s="172"/>
      <c r="AF29" s="172"/>
      <c r="AG29" s="172"/>
      <c r="AH29" s="172"/>
      <c r="AI29" s="172"/>
      <c r="AJ29" s="172"/>
      <c r="AK29" s="172"/>
      <c r="AL29" s="172"/>
      <c r="AM29" s="172"/>
      <c r="AN29" s="172"/>
      <c r="AO29" s="172"/>
      <c r="AP29" s="172"/>
      <c r="AQ29" s="172"/>
      <c r="AR29" s="172"/>
      <c r="AS29" s="172"/>
      <c r="AT29" s="172"/>
      <c r="AU29" s="172"/>
      <c r="AV29" s="172"/>
      <c r="AW29" s="172"/>
      <c r="AX29" s="172"/>
      <c r="AY29" s="172"/>
      <c r="AZ29" s="172"/>
      <c r="BA29" s="172"/>
      <c r="BB29" s="172"/>
      <c r="BC29" s="172"/>
      <c r="BD29" s="172"/>
      <c r="BE29" s="172"/>
      <c r="BF29" s="172"/>
      <c r="BG29" s="172"/>
      <c r="BH29" s="172"/>
      <c r="BI29" s="172"/>
      <c r="BJ29" s="172"/>
      <c r="BK29" s="172"/>
      <c r="BL29" s="172"/>
      <c r="BM29" s="172"/>
      <c r="BN29" s="172"/>
      <c r="BO29" s="172"/>
      <c r="BP29" s="172"/>
      <c r="BQ29" s="172"/>
      <c r="BR29" s="172"/>
      <c r="BS29" s="172"/>
      <c r="BT29" s="172"/>
      <c r="BU29" s="172"/>
      <c r="BV29" s="172"/>
      <c r="BW29" s="172"/>
      <c r="BX29" s="172"/>
      <c r="BY29" s="172"/>
      <c r="BZ29" s="172"/>
      <c r="CA29" s="172"/>
      <c r="CB29" s="172"/>
      <c r="CC29" s="172"/>
      <c r="CD29" s="172"/>
      <c r="CE29" s="172"/>
      <c r="CF29" s="172"/>
      <c r="CG29" s="172"/>
      <c r="CH29" s="172"/>
      <c r="CI29" s="172"/>
      <c r="CJ29" s="172"/>
      <c r="CK29" s="172"/>
      <c r="CL29" s="172"/>
      <c r="CM29" s="172"/>
      <c r="CN29" s="172"/>
      <c r="CO29" s="172"/>
      <c r="CP29" s="172"/>
      <c r="CQ29" s="172"/>
      <c r="CR29" s="172"/>
      <c r="CS29" s="172"/>
      <c r="CT29" s="172"/>
      <c r="CU29" s="172"/>
      <c r="CV29" s="172"/>
      <c r="CW29" s="172"/>
      <c r="CX29" s="172"/>
      <c r="CY29" s="172"/>
      <c r="CZ29" s="172"/>
      <c r="DA29" s="172"/>
      <c r="DB29" s="172"/>
      <c r="DC29" s="172"/>
      <c r="DD29" s="172"/>
      <c r="DE29" s="172"/>
      <c r="DF29" s="172"/>
      <c r="DG29" s="172"/>
      <c r="DH29" s="172"/>
      <c r="DI29" s="172"/>
      <c r="DJ29" s="172"/>
      <c r="DK29" s="172"/>
    </row>
    <row r="30" customFormat="false" ht="15" hidden="false" customHeight="true" outlineLevel="0" collapsed="false">
      <c r="A30" s="58"/>
      <c r="B30" s="58"/>
      <c r="C30" s="59" t="n">
        <v>12</v>
      </c>
      <c r="D30" s="60"/>
      <c r="E30" s="172"/>
      <c r="F30" s="172"/>
      <c r="G30" s="172"/>
      <c r="H30" s="172"/>
      <c r="I30" s="172"/>
      <c r="J30" s="172"/>
      <c r="K30" s="172"/>
      <c r="L30" s="172"/>
      <c r="M30" s="172"/>
      <c r="N30" s="172"/>
      <c r="O30" s="172"/>
      <c r="P30" s="172"/>
      <c r="Q30" s="172"/>
      <c r="R30" s="172"/>
      <c r="S30" s="172"/>
      <c r="T30" s="172"/>
      <c r="U30" s="172"/>
      <c r="V30" s="172"/>
      <c r="W30" s="172"/>
      <c r="X30" s="172"/>
      <c r="Y30" s="172"/>
      <c r="Z30" s="172"/>
      <c r="AA30" s="172"/>
      <c r="AB30" s="172"/>
      <c r="AC30" s="172"/>
      <c r="AD30" s="172"/>
      <c r="AE30" s="172"/>
      <c r="AF30" s="172"/>
      <c r="AG30" s="172"/>
      <c r="AH30" s="172"/>
      <c r="AI30" s="172"/>
      <c r="AJ30" s="172"/>
      <c r="AK30" s="172"/>
      <c r="AL30" s="172"/>
      <c r="AM30" s="172"/>
      <c r="AN30" s="172"/>
      <c r="AO30" s="172"/>
      <c r="AP30" s="172"/>
      <c r="AQ30" s="172"/>
      <c r="AR30" s="172"/>
      <c r="AS30" s="172"/>
      <c r="AT30" s="172"/>
      <c r="AU30" s="172"/>
      <c r="AV30" s="172"/>
      <c r="AW30" s="172"/>
      <c r="AX30" s="172"/>
      <c r="AY30" s="172"/>
      <c r="AZ30" s="172"/>
      <c r="BA30" s="172"/>
      <c r="BB30" s="172"/>
      <c r="BC30" s="172"/>
      <c r="BD30" s="172"/>
      <c r="BE30" s="172"/>
      <c r="BF30" s="172"/>
      <c r="BG30" s="172"/>
      <c r="BH30" s="172"/>
      <c r="BI30" s="172"/>
      <c r="BJ30" s="172"/>
      <c r="BK30" s="172"/>
      <c r="BL30" s="172"/>
      <c r="BM30" s="172"/>
      <c r="BN30" s="172"/>
      <c r="BO30" s="172"/>
      <c r="BP30" s="172"/>
      <c r="BQ30" s="172"/>
      <c r="BR30" s="172"/>
      <c r="BS30" s="172"/>
      <c r="BT30" s="172"/>
      <c r="BU30" s="172"/>
      <c r="BV30" s="172"/>
      <c r="BW30" s="172"/>
      <c r="BX30" s="172"/>
      <c r="BY30" s="172"/>
      <c r="BZ30" s="172"/>
      <c r="CA30" s="172"/>
      <c r="CB30" s="172"/>
      <c r="CC30" s="172"/>
      <c r="CD30" s="172"/>
      <c r="CE30" s="172"/>
      <c r="CF30" s="172"/>
      <c r="CG30" s="172"/>
      <c r="CH30" s="172"/>
      <c r="CI30" s="172"/>
      <c r="CJ30" s="172"/>
      <c r="CK30" s="172"/>
      <c r="CL30" s="172"/>
      <c r="CM30" s="172"/>
      <c r="CN30" s="172"/>
      <c r="CO30" s="172"/>
      <c r="CP30" s="172"/>
      <c r="CQ30" s="172"/>
      <c r="CR30" s="172"/>
      <c r="CS30" s="172"/>
      <c r="CT30" s="172"/>
      <c r="CU30" s="172"/>
      <c r="CV30" s="172"/>
      <c r="CW30" s="172"/>
      <c r="CX30" s="172"/>
      <c r="CY30" s="172"/>
      <c r="CZ30" s="172"/>
      <c r="DA30" s="172"/>
      <c r="DB30" s="172"/>
      <c r="DC30" s="172"/>
      <c r="DD30" s="172"/>
      <c r="DE30" s="172"/>
      <c r="DF30" s="172"/>
      <c r="DG30" s="172"/>
      <c r="DH30" s="172"/>
      <c r="DI30" s="172"/>
      <c r="DJ30" s="172"/>
      <c r="DK30" s="172"/>
    </row>
    <row r="31" customFormat="false" ht="15" hidden="false" customHeight="true" outlineLevel="0" collapsed="false">
      <c r="A31" s="58"/>
      <c r="B31" s="58"/>
      <c r="C31" s="59" t="n">
        <v>13</v>
      </c>
      <c r="D31" s="60"/>
      <c r="E31" s="172"/>
      <c r="F31" s="172"/>
      <c r="G31" s="172"/>
      <c r="H31" s="172"/>
      <c r="I31" s="172"/>
      <c r="J31" s="172"/>
      <c r="K31" s="172"/>
      <c r="L31" s="172"/>
      <c r="M31" s="172"/>
      <c r="N31" s="172"/>
      <c r="O31" s="172"/>
      <c r="P31" s="172"/>
      <c r="Q31" s="172"/>
      <c r="R31" s="172"/>
      <c r="S31" s="172"/>
      <c r="T31" s="172"/>
      <c r="U31" s="172"/>
      <c r="V31" s="172"/>
      <c r="W31" s="172"/>
      <c r="X31" s="172"/>
      <c r="Y31" s="172"/>
      <c r="Z31" s="172"/>
      <c r="AA31" s="172"/>
      <c r="AB31" s="172"/>
      <c r="AC31" s="172"/>
      <c r="AD31" s="172"/>
      <c r="AE31" s="172"/>
      <c r="AF31" s="172"/>
      <c r="AG31" s="172"/>
      <c r="AH31" s="172"/>
      <c r="AI31" s="172"/>
      <c r="AJ31" s="172"/>
      <c r="AK31" s="172"/>
      <c r="AL31" s="172"/>
      <c r="AM31" s="172"/>
      <c r="AN31" s="172"/>
      <c r="AO31" s="172"/>
      <c r="AP31" s="172"/>
      <c r="AQ31" s="172"/>
      <c r="AR31" s="172"/>
      <c r="AS31" s="172"/>
      <c r="AT31" s="172"/>
      <c r="AU31" s="172"/>
      <c r="AV31" s="172"/>
      <c r="AW31" s="172"/>
      <c r="AX31" s="172"/>
      <c r="AY31" s="172"/>
      <c r="AZ31" s="172"/>
      <c r="BA31" s="172"/>
      <c r="BB31" s="172"/>
      <c r="BC31" s="172"/>
      <c r="BD31" s="172"/>
      <c r="BE31" s="172"/>
      <c r="BF31" s="172"/>
      <c r="BG31" s="172"/>
      <c r="BH31" s="172"/>
      <c r="BI31" s="172"/>
      <c r="BJ31" s="172"/>
      <c r="BK31" s="172"/>
      <c r="BL31" s="172"/>
      <c r="BM31" s="172"/>
      <c r="BN31" s="172"/>
      <c r="BO31" s="172"/>
      <c r="BP31" s="172"/>
      <c r="BQ31" s="172"/>
      <c r="BR31" s="172"/>
      <c r="BS31" s="172"/>
      <c r="BT31" s="172"/>
      <c r="BU31" s="172"/>
      <c r="BV31" s="172"/>
      <c r="BW31" s="172"/>
      <c r="BX31" s="172"/>
      <c r="BY31" s="172"/>
      <c r="BZ31" s="172"/>
      <c r="CA31" s="172"/>
      <c r="CB31" s="172"/>
      <c r="CC31" s="172"/>
      <c r="CD31" s="172"/>
      <c r="CE31" s="172"/>
      <c r="CF31" s="172"/>
      <c r="CG31" s="172"/>
      <c r="CH31" s="172"/>
      <c r="CI31" s="172"/>
      <c r="CJ31" s="172"/>
      <c r="CK31" s="172"/>
      <c r="CL31" s="172"/>
      <c r="CM31" s="172"/>
      <c r="CN31" s="172"/>
      <c r="CO31" s="172"/>
      <c r="CP31" s="172"/>
      <c r="CQ31" s="172"/>
      <c r="CR31" s="172"/>
      <c r="CS31" s="172"/>
      <c r="CT31" s="172"/>
      <c r="CU31" s="172"/>
      <c r="CV31" s="172"/>
      <c r="CW31" s="172"/>
      <c r="CX31" s="172"/>
      <c r="CY31" s="172"/>
      <c r="CZ31" s="172"/>
      <c r="DA31" s="172"/>
      <c r="DB31" s="172"/>
      <c r="DC31" s="172"/>
      <c r="DD31" s="172"/>
      <c r="DE31" s="172"/>
      <c r="DF31" s="172"/>
      <c r="DG31" s="172"/>
      <c r="DH31" s="172"/>
      <c r="DI31" s="172"/>
      <c r="DJ31" s="172"/>
      <c r="DK31" s="172"/>
    </row>
    <row r="32" customFormat="false" ht="15" hidden="false" customHeight="true" outlineLevel="0" collapsed="false">
      <c r="A32" s="58"/>
      <c r="B32" s="58"/>
      <c r="C32" s="59" t="n">
        <v>14</v>
      </c>
      <c r="D32" s="60"/>
      <c r="E32" s="172"/>
      <c r="F32" s="172"/>
      <c r="G32" s="172"/>
      <c r="H32" s="172"/>
      <c r="I32" s="172"/>
      <c r="J32" s="172"/>
      <c r="K32" s="172"/>
      <c r="L32" s="172"/>
      <c r="M32" s="172"/>
      <c r="N32" s="172"/>
      <c r="O32" s="172"/>
      <c r="P32" s="172"/>
      <c r="Q32" s="172"/>
      <c r="R32" s="172"/>
      <c r="S32" s="172"/>
      <c r="T32" s="172"/>
      <c r="U32" s="172"/>
      <c r="V32" s="172"/>
      <c r="W32" s="172"/>
      <c r="X32" s="172"/>
      <c r="Y32" s="172"/>
      <c r="Z32" s="172"/>
      <c r="AA32" s="172"/>
      <c r="AB32" s="172"/>
      <c r="AC32" s="172"/>
      <c r="AD32" s="172"/>
      <c r="AE32" s="172"/>
      <c r="AF32" s="172"/>
      <c r="AG32" s="172"/>
      <c r="AH32" s="172"/>
      <c r="AI32" s="172"/>
      <c r="AJ32" s="172"/>
      <c r="AK32" s="172"/>
      <c r="AL32" s="172"/>
      <c r="AM32" s="172"/>
      <c r="AN32" s="172"/>
      <c r="AO32" s="172"/>
      <c r="AP32" s="172"/>
      <c r="AQ32" s="172"/>
      <c r="AR32" s="172"/>
      <c r="AS32" s="172"/>
      <c r="AT32" s="172"/>
      <c r="AU32" s="172"/>
      <c r="AV32" s="172"/>
      <c r="AW32" s="172"/>
      <c r="AX32" s="172"/>
      <c r="AY32" s="172"/>
      <c r="AZ32" s="172"/>
      <c r="BA32" s="172"/>
      <c r="BB32" s="172"/>
      <c r="BC32" s="172"/>
      <c r="BD32" s="172"/>
      <c r="BE32" s="172"/>
      <c r="BF32" s="172"/>
      <c r="BG32" s="172"/>
      <c r="BH32" s="172"/>
      <c r="BI32" s="172"/>
      <c r="BJ32" s="172"/>
      <c r="BK32" s="172"/>
      <c r="BL32" s="172"/>
      <c r="BM32" s="172"/>
      <c r="BN32" s="172"/>
      <c r="BO32" s="172"/>
      <c r="BP32" s="172"/>
      <c r="BQ32" s="172"/>
      <c r="BR32" s="172"/>
      <c r="BS32" s="172"/>
      <c r="BT32" s="172"/>
      <c r="BU32" s="172"/>
      <c r="BV32" s="172"/>
      <c r="BW32" s="172"/>
      <c r="BX32" s="172"/>
      <c r="BY32" s="172"/>
      <c r="BZ32" s="172"/>
      <c r="CA32" s="172"/>
      <c r="CB32" s="172"/>
      <c r="CC32" s="172"/>
      <c r="CD32" s="172"/>
      <c r="CE32" s="172"/>
      <c r="CF32" s="172"/>
      <c r="CG32" s="172"/>
      <c r="CH32" s="172"/>
      <c r="CI32" s="172"/>
      <c r="CJ32" s="172"/>
      <c r="CK32" s="172"/>
      <c r="CL32" s="172"/>
      <c r="CM32" s="172"/>
      <c r="CN32" s="172"/>
      <c r="CO32" s="172"/>
      <c r="CP32" s="172"/>
      <c r="CQ32" s="172"/>
      <c r="CR32" s="172"/>
      <c r="CS32" s="172"/>
      <c r="CT32" s="172"/>
      <c r="CU32" s="172"/>
      <c r="CV32" s="172"/>
      <c r="CW32" s="172"/>
      <c r="CX32" s="172"/>
      <c r="CY32" s="172"/>
      <c r="CZ32" s="172"/>
      <c r="DA32" s="172"/>
      <c r="DB32" s="172"/>
      <c r="DC32" s="172"/>
      <c r="DD32" s="172"/>
      <c r="DE32" s="172"/>
      <c r="DF32" s="172"/>
      <c r="DG32" s="172"/>
      <c r="DH32" s="172"/>
      <c r="DI32" s="172"/>
      <c r="DJ32" s="172"/>
      <c r="DK32" s="172"/>
    </row>
    <row r="33" customFormat="false" ht="15" hidden="false" customHeight="true" outlineLevel="0" collapsed="false">
      <c r="A33" s="58"/>
      <c r="B33" s="58"/>
      <c r="C33" s="59" t="n">
        <v>15</v>
      </c>
      <c r="D33" s="60"/>
      <c r="E33" s="172"/>
      <c r="F33" s="172"/>
      <c r="G33" s="172"/>
      <c r="H33" s="172"/>
      <c r="I33" s="172"/>
      <c r="J33" s="172"/>
      <c r="K33" s="172"/>
      <c r="L33" s="172"/>
      <c r="M33" s="172"/>
      <c r="N33" s="172"/>
      <c r="O33" s="172"/>
      <c r="P33" s="172"/>
      <c r="Q33" s="172"/>
      <c r="R33" s="172"/>
      <c r="S33" s="172"/>
      <c r="T33" s="172"/>
      <c r="U33" s="172"/>
      <c r="V33" s="172"/>
      <c r="W33" s="172"/>
      <c r="X33" s="172"/>
      <c r="Y33" s="172"/>
      <c r="Z33" s="172"/>
      <c r="AA33" s="172"/>
      <c r="AB33" s="172"/>
      <c r="AC33" s="172"/>
      <c r="AD33" s="172"/>
      <c r="AE33" s="172"/>
      <c r="AF33" s="172"/>
      <c r="AG33" s="172"/>
      <c r="AH33" s="172"/>
      <c r="AI33" s="172"/>
      <c r="AJ33" s="172"/>
      <c r="AK33" s="172"/>
      <c r="AL33" s="172"/>
      <c r="AM33" s="172"/>
      <c r="AN33" s="172"/>
      <c r="AO33" s="172"/>
      <c r="AP33" s="172"/>
      <c r="AQ33" s="172"/>
      <c r="AR33" s="172"/>
      <c r="AS33" s="172"/>
      <c r="AT33" s="172"/>
      <c r="AU33" s="172"/>
      <c r="AV33" s="172"/>
      <c r="AW33" s="172"/>
      <c r="AX33" s="172"/>
      <c r="AY33" s="172"/>
      <c r="AZ33" s="172"/>
      <c r="BA33" s="172"/>
      <c r="BB33" s="172"/>
      <c r="BC33" s="172"/>
      <c r="BD33" s="172"/>
      <c r="BE33" s="172"/>
      <c r="BF33" s="172"/>
      <c r="BG33" s="172"/>
      <c r="BH33" s="172"/>
      <c r="BI33" s="172"/>
      <c r="BJ33" s="172"/>
      <c r="BK33" s="172"/>
      <c r="BL33" s="172"/>
      <c r="BM33" s="172"/>
      <c r="BN33" s="172"/>
      <c r="BO33" s="172"/>
      <c r="BP33" s="172"/>
      <c r="BQ33" s="172"/>
      <c r="BR33" s="172"/>
      <c r="BS33" s="172"/>
      <c r="BT33" s="172"/>
      <c r="BU33" s="172"/>
      <c r="BV33" s="172"/>
      <c r="BW33" s="172"/>
      <c r="BX33" s="172"/>
      <c r="BY33" s="172"/>
      <c r="BZ33" s="172"/>
      <c r="CA33" s="172"/>
      <c r="CB33" s="172"/>
      <c r="CC33" s="172"/>
      <c r="CD33" s="172"/>
      <c r="CE33" s="172"/>
      <c r="CF33" s="172"/>
      <c r="CG33" s="172"/>
      <c r="CH33" s="172"/>
      <c r="CI33" s="172"/>
      <c r="CJ33" s="172"/>
      <c r="CK33" s="172"/>
      <c r="CL33" s="172"/>
      <c r="CM33" s="172"/>
      <c r="CN33" s="172"/>
      <c r="CO33" s="172"/>
      <c r="CP33" s="172"/>
      <c r="CQ33" s="172"/>
      <c r="CR33" s="172"/>
      <c r="CS33" s="172"/>
      <c r="CT33" s="172"/>
      <c r="CU33" s="172"/>
      <c r="CV33" s="172"/>
      <c r="CW33" s="172"/>
      <c r="CX33" s="172"/>
      <c r="CY33" s="172"/>
      <c r="CZ33" s="172"/>
      <c r="DA33" s="172"/>
      <c r="DB33" s="172"/>
      <c r="DC33" s="172"/>
      <c r="DD33" s="172"/>
      <c r="DE33" s="172"/>
      <c r="DF33" s="172"/>
      <c r="DG33" s="172"/>
      <c r="DH33" s="172"/>
      <c r="DI33" s="172"/>
      <c r="DJ33" s="172"/>
      <c r="DK33" s="172"/>
    </row>
    <row r="34" customFormat="false" ht="15" hidden="false" customHeight="true" outlineLevel="0" collapsed="false">
      <c r="A34" s="58"/>
      <c r="B34" s="58"/>
      <c r="C34" s="59" t="n">
        <v>16</v>
      </c>
      <c r="D34" s="60"/>
      <c r="E34" s="172"/>
      <c r="F34" s="172"/>
      <c r="G34" s="172"/>
      <c r="H34" s="172"/>
      <c r="I34" s="172"/>
      <c r="J34" s="172"/>
      <c r="K34" s="172"/>
      <c r="L34" s="172"/>
      <c r="M34" s="172"/>
      <c r="N34" s="172"/>
      <c r="O34" s="172"/>
      <c r="P34" s="172"/>
      <c r="Q34" s="172"/>
      <c r="R34" s="172"/>
      <c r="S34" s="172"/>
      <c r="T34" s="172"/>
      <c r="U34" s="172"/>
      <c r="V34" s="172"/>
      <c r="W34" s="172"/>
      <c r="X34" s="172"/>
      <c r="Y34" s="172"/>
      <c r="Z34" s="172"/>
      <c r="AA34" s="172"/>
      <c r="AB34" s="172"/>
      <c r="AC34" s="172"/>
      <c r="AD34" s="172"/>
      <c r="AE34" s="172"/>
      <c r="AF34" s="172"/>
      <c r="AG34" s="172"/>
      <c r="AH34" s="172"/>
      <c r="AI34" s="172"/>
      <c r="AJ34" s="172"/>
      <c r="AK34" s="172"/>
      <c r="AL34" s="172"/>
      <c r="AM34" s="172"/>
      <c r="AN34" s="172"/>
      <c r="AO34" s="172"/>
      <c r="AP34" s="172"/>
      <c r="AQ34" s="172"/>
      <c r="AR34" s="172"/>
      <c r="AS34" s="172"/>
      <c r="AT34" s="172"/>
      <c r="AU34" s="172"/>
      <c r="AV34" s="172"/>
      <c r="AW34" s="172"/>
      <c r="AX34" s="172"/>
    </row>
    <row r="35" customFormat="false" ht="15" hidden="false" customHeight="true" outlineLevel="0" collapsed="false">
      <c r="A35" s="58"/>
      <c r="B35" s="58"/>
      <c r="C35" s="59" t="n">
        <v>17</v>
      </c>
      <c r="D35" s="60"/>
      <c r="E35" s="172"/>
      <c r="F35" s="172"/>
      <c r="G35" s="172"/>
      <c r="H35" s="172"/>
      <c r="I35" s="172"/>
      <c r="J35" s="172"/>
      <c r="K35" s="172"/>
      <c r="L35" s="172"/>
      <c r="M35" s="172"/>
      <c r="N35" s="172"/>
      <c r="O35" s="172"/>
      <c r="P35" s="172"/>
      <c r="Q35" s="172"/>
      <c r="R35" s="172"/>
      <c r="S35" s="172"/>
      <c r="T35" s="172"/>
      <c r="U35" s="172"/>
      <c r="V35" s="172"/>
      <c r="W35" s="172"/>
      <c r="X35" s="172"/>
      <c r="Y35" s="172"/>
      <c r="Z35" s="172"/>
      <c r="AA35" s="172"/>
      <c r="AB35" s="172"/>
      <c r="AC35" s="172"/>
      <c r="AD35" s="172"/>
      <c r="AE35" s="172"/>
      <c r="AF35" s="172"/>
      <c r="AG35" s="172"/>
      <c r="AH35" s="172"/>
      <c r="AI35" s="172"/>
      <c r="AJ35" s="172"/>
      <c r="AK35" s="172"/>
      <c r="AL35" s="172"/>
      <c r="AM35" s="172"/>
      <c r="AN35" s="172"/>
      <c r="AO35" s="172"/>
      <c r="AP35" s="172"/>
      <c r="AQ35" s="172"/>
      <c r="AR35" s="172"/>
      <c r="AS35" s="172"/>
      <c r="AT35" s="172"/>
      <c r="AU35" s="172"/>
      <c r="AV35" s="172"/>
      <c r="AW35" s="172"/>
      <c r="AX35" s="172"/>
    </row>
    <row r="36" customFormat="false" ht="15" hidden="false" customHeight="true" outlineLevel="0" collapsed="false">
      <c r="A36" s="58"/>
      <c r="B36" s="58"/>
      <c r="C36" s="59" t="n">
        <v>18</v>
      </c>
      <c r="D36" s="60"/>
      <c r="E36" s="172"/>
      <c r="F36" s="172"/>
      <c r="G36" s="172"/>
      <c r="H36" s="172"/>
      <c r="I36" s="172"/>
      <c r="J36" s="172"/>
      <c r="K36" s="172"/>
      <c r="L36" s="172"/>
      <c r="M36" s="172"/>
      <c r="N36" s="172"/>
      <c r="O36" s="172"/>
      <c r="P36" s="172"/>
      <c r="Q36" s="172"/>
      <c r="R36" s="172"/>
      <c r="S36" s="172"/>
      <c r="T36" s="172"/>
      <c r="U36" s="172"/>
      <c r="V36" s="172"/>
      <c r="W36" s="172"/>
      <c r="X36" s="172"/>
      <c r="Y36" s="172"/>
      <c r="Z36" s="172"/>
      <c r="AA36" s="172"/>
      <c r="AB36" s="172"/>
      <c r="AC36" s="172"/>
      <c r="AD36" s="172"/>
      <c r="AE36" s="172"/>
      <c r="AF36" s="172"/>
      <c r="AG36" s="172"/>
      <c r="AH36" s="172"/>
      <c r="AI36" s="172"/>
      <c r="AJ36" s="172"/>
      <c r="AK36" s="172"/>
      <c r="AL36" s="172"/>
      <c r="AM36" s="172"/>
      <c r="AN36" s="172"/>
      <c r="AO36" s="172"/>
      <c r="AP36" s="172"/>
      <c r="AQ36" s="172"/>
      <c r="AR36" s="172"/>
      <c r="AS36" s="172"/>
      <c r="AT36" s="172"/>
      <c r="AU36" s="172"/>
      <c r="AV36" s="172"/>
      <c r="AW36" s="172"/>
      <c r="AX36" s="172"/>
    </row>
    <row r="37" customFormat="false" ht="15" hidden="false" customHeight="true" outlineLevel="0" collapsed="false">
      <c r="A37" s="58"/>
      <c r="B37" s="58"/>
      <c r="C37" s="59" t="n">
        <v>19</v>
      </c>
      <c r="D37" s="60"/>
      <c r="E37" s="172"/>
      <c r="F37" s="172"/>
      <c r="G37" s="172"/>
      <c r="H37" s="172"/>
      <c r="I37" s="172"/>
      <c r="J37" s="172"/>
      <c r="K37" s="172"/>
      <c r="L37" s="172"/>
      <c r="M37" s="172"/>
      <c r="N37" s="172"/>
      <c r="O37" s="172"/>
      <c r="P37" s="172"/>
      <c r="Q37" s="172"/>
      <c r="R37" s="172"/>
      <c r="S37" s="172"/>
      <c r="T37" s="172"/>
      <c r="U37" s="172"/>
      <c r="V37" s="172"/>
      <c r="W37" s="172"/>
      <c r="X37" s="172"/>
      <c r="Y37" s="172"/>
      <c r="Z37" s="172"/>
      <c r="AA37" s="172"/>
      <c r="AB37" s="172"/>
      <c r="AC37" s="172"/>
      <c r="AD37" s="172"/>
      <c r="AE37" s="172"/>
      <c r="AF37" s="172"/>
      <c r="AG37" s="172"/>
      <c r="AH37" s="172"/>
      <c r="AI37" s="172"/>
      <c r="AJ37" s="172"/>
      <c r="AK37" s="172"/>
      <c r="AL37" s="172"/>
      <c r="AM37" s="172"/>
      <c r="AN37" s="172"/>
      <c r="AO37" s="172"/>
      <c r="AP37" s="172"/>
      <c r="AQ37" s="172"/>
      <c r="AR37" s="172"/>
      <c r="AS37" s="172"/>
      <c r="AT37" s="172"/>
      <c r="AU37" s="172"/>
      <c r="AV37" s="172"/>
      <c r="AW37" s="172"/>
      <c r="AX37" s="172"/>
    </row>
    <row r="38" customFormat="false" ht="15" hidden="false" customHeight="true" outlineLevel="0" collapsed="false">
      <c r="A38" s="58"/>
      <c r="B38" s="58"/>
      <c r="C38" s="59" t="n">
        <v>20</v>
      </c>
      <c r="D38" s="60"/>
      <c r="E38" s="172"/>
      <c r="F38" s="172"/>
      <c r="G38" s="172"/>
      <c r="H38" s="172"/>
      <c r="I38" s="172"/>
      <c r="J38" s="172"/>
      <c r="K38" s="172"/>
      <c r="L38" s="172"/>
      <c r="M38" s="172"/>
      <c r="N38" s="172"/>
      <c r="O38" s="172"/>
      <c r="P38" s="172"/>
      <c r="Q38" s="172"/>
      <c r="R38" s="172"/>
      <c r="S38" s="172"/>
      <c r="T38" s="172"/>
      <c r="U38" s="172"/>
      <c r="V38" s="172"/>
      <c r="W38" s="172"/>
      <c r="X38" s="172"/>
      <c r="Y38" s="172"/>
      <c r="Z38" s="172"/>
      <c r="AA38" s="172"/>
      <c r="AB38" s="172"/>
      <c r="AC38" s="172"/>
      <c r="AD38" s="172"/>
      <c r="AE38" s="172"/>
      <c r="AF38" s="172"/>
      <c r="AG38" s="172"/>
      <c r="AH38" s="172"/>
      <c r="AI38" s="172"/>
      <c r="AJ38" s="172"/>
      <c r="AK38" s="172"/>
      <c r="AL38" s="172"/>
      <c r="AM38" s="172"/>
      <c r="AN38" s="172"/>
      <c r="AO38" s="172"/>
      <c r="AP38" s="172"/>
      <c r="AQ38" s="172"/>
      <c r="AR38" s="172"/>
      <c r="AS38" s="172"/>
      <c r="AT38" s="172"/>
      <c r="AU38" s="172"/>
      <c r="AV38" s="172"/>
      <c r="AW38" s="172"/>
      <c r="AX38" s="172"/>
    </row>
    <row r="39" customFormat="false" ht="15" hidden="false" customHeight="true" outlineLevel="0" collapsed="false">
      <c r="A39" s="58"/>
      <c r="B39" s="58"/>
      <c r="C39" s="59" t="n">
        <v>21</v>
      </c>
      <c r="D39" s="60"/>
      <c r="E39" s="172"/>
      <c r="F39" s="172"/>
      <c r="G39" s="172"/>
      <c r="H39" s="172"/>
      <c r="I39" s="172"/>
      <c r="J39" s="172"/>
      <c r="K39" s="172"/>
      <c r="L39" s="172"/>
      <c r="M39" s="172"/>
      <c r="N39" s="172"/>
      <c r="O39" s="172"/>
      <c r="P39" s="172"/>
      <c r="Q39" s="172"/>
      <c r="R39" s="172"/>
      <c r="S39" s="172"/>
      <c r="T39" s="172"/>
      <c r="U39" s="172"/>
      <c r="V39" s="172"/>
      <c r="W39" s="172"/>
      <c r="X39" s="172"/>
      <c r="Y39" s="172"/>
      <c r="Z39" s="172"/>
      <c r="AA39" s="172"/>
      <c r="AB39" s="172"/>
      <c r="AC39" s="172"/>
      <c r="AD39" s="172"/>
      <c r="AE39" s="172"/>
      <c r="AF39" s="172"/>
      <c r="AG39" s="172"/>
      <c r="AH39" s="172"/>
      <c r="AI39" s="172"/>
      <c r="AJ39" s="172"/>
      <c r="AK39" s="172"/>
      <c r="AL39" s="172"/>
      <c r="AM39" s="172"/>
      <c r="AN39" s="172"/>
      <c r="AO39" s="172"/>
      <c r="AP39" s="172"/>
      <c r="AQ39" s="172"/>
      <c r="AR39" s="172"/>
      <c r="AS39" s="172"/>
      <c r="AT39" s="172"/>
      <c r="AU39" s="172"/>
      <c r="AV39" s="172"/>
      <c r="AW39" s="172"/>
      <c r="AX39" s="172"/>
      <c r="AY39" s="172"/>
      <c r="AZ39" s="172"/>
      <c r="BA39" s="172"/>
      <c r="BB39" s="172"/>
      <c r="BC39" s="172"/>
      <c r="BD39" s="172"/>
      <c r="BE39" s="172"/>
      <c r="BF39" s="172"/>
      <c r="BG39" s="172"/>
      <c r="BH39" s="172"/>
      <c r="BI39" s="172"/>
      <c r="BJ39" s="172"/>
      <c r="BK39" s="172"/>
      <c r="BL39" s="172"/>
      <c r="BM39" s="172"/>
      <c r="BN39" s="172"/>
      <c r="BO39" s="172"/>
      <c r="BP39" s="172"/>
      <c r="BQ39" s="172"/>
      <c r="BR39" s="172"/>
      <c r="BS39" s="172"/>
      <c r="BT39" s="172"/>
      <c r="BU39" s="172"/>
      <c r="BV39" s="172"/>
      <c r="BW39" s="172"/>
      <c r="BX39" s="172"/>
      <c r="BY39" s="172"/>
      <c r="BZ39" s="172"/>
      <c r="CA39" s="172"/>
      <c r="CB39" s="172"/>
      <c r="CC39" s="172"/>
      <c r="CD39" s="172"/>
      <c r="CE39" s="172"/>
      <c r="CF39" s="172"/>
      <c r="CG39" s="172"/>
      <c r="CH39" s="172"/>
      <c r="CI39" s="172"/>
      <c r="CJ39" s="172"/>
      <c r="CK39" s="172"/>
      <c r="CL39" s="172"/>
      <c r="CM39" s="172"/>
      <c r="CN39" s="172"/>
      <c r="CO39" s="172"/>
      <c r="CP39" s="172"/>
      <c r="CQ39" s="172"/>
      <c r="CR39" s="172"/>
      <c r="CS39" s="172"/>
      <c r="CT39" s="172"/>
      <c r="CU39" s="172"/>
      <c r="CV39" s="172"/>
      <c r="CW39" s="172"/>
      <c r="CX39" s="172"/>
      <c r="CY39" s="172"/>
      <c r="CZ39" s="172"/>
      <c r="DA39" s="172"/>
      <c r="DB39" s="172"/>
      <c r="DC39" s="172"/>
      <c r="DD39" s="172"/>
      <c r="DE39" s="172"/>
      <c r="DF39" s="172"/>
      <c r="DG39" s="172"/>
      <c r="DH39" s="172"/>
      <c r="DI39" s="172"/>
      <c r="DJ39" s="172"/>
      <c r="DK39" s="172"/>
    </row>
    <row r="40" customFormat="false" ht="15" hidden="false" customHeight="true" outlineLevel="0" collapsed="false">
      <c r="A40" s="58"/>
      <c r="B40" s="58"/>
      <c r="C40" s="59" t="n">
        <v>22</v>
      </c>
      <c r="D40" s="60"/>
      <c r="E40" s="172"/>
      <c r="F40" s="172"/>
      <c r="G40" s="172"/>
      <c r="H40" s="172"/>
      <c r="I40" s="172"/>
      <c r="J40" s="172"/>
      <c r="K40" s="172"/>
      <c r="L40" s="172"/>
      <c r="M40" s="172"/>
      <c r="N40" s="172"/>
      <c r="O40" s="172"/>
      <c r="P40" s="172"/>
      <c r="Q40" s="172"/>
      <c r="R40" s="172"/>
      <c r="S40" s="172"/>
      <c r="T40" s="172"/>
      <c r="U40" s="172"/>
      <c r="V40" s="172"/>
      <c r="W40" s="172"/>
      <c r="X40" s="172"/>
      <c r="Y40" s="172"/>
      <c r="Z40" s="172"/>
      <c r="AA40" s="172"/>
      <c r="AB40" s="172"/>
      <c r="AC40" s="172"/>
      <c r="AD40" s="172"/>
      <c r="AE40" s="172"/>
      <c r="AF40" s="172"/>
      <c r="AG40" s="172"/>
      <c r="AH40" s="172"/>
      <c r="AI40" s="172"/>
      <c r="AJ40" s="172"/>
      <c r="AK40" s="172"/>
      <c r="AL40" s="172"/>
      <c r="AM40" s="172"/>
      <c r="AN40" s="172"/>
      <c r="AO40" s="172"/>
      <c r="AP40" s="172"/>
      <c r="AQ40" s="172"/>
      <c r="AR40" s="172"/>
      <c r="AS40" s="172"/>
      <c r="AT40" s="172"/>
      <c r="AU40" s="172"/>
      <c r="AV40" s="172"/>
      <c r="AW40" s="172"/>
      <c r="AX40" s="172"/>
      <c r="AY40" s="172"/>
      <c r="AZ40" s="172"/>
      <c r="BA40" s="172"/>
      <c r="BB40" s="172"/>
      <c r="BC40" s="172"/>
      <c r="BD40" s="172"/>
      <c r="BE40" s="172"/>
      <c r="BF40" s="172"/>
      <c r="BG40" s="172"/>
      <c r="BH40" s="172"/>
      <c r="BI40" s="172"/>
      <c r="BJ40" s="172"/>
      <c r="BK40" s="172"/>
      <c r="BL40" s="172"/>
      <c r="BM40" s="172"/>
      <c r="BN40" s="172"/>
      <c r="BO40" s="172"/>
      <c r="BP40" s="172"/>
      <c r="BQ40" s="172"/>
      <c r="BR40" s="172"/>
      <c r="BS40" s="172"/>
      <c r="BT40" s="172"/>
      <c r="BU40" s="172"/>
      <c r="BV40" s="172"/>
      <c r="BW40" s="172"/>
      <c r="BX40" s="172"/>
      <c r="BY40" s="172"/>
      <c r="BZ40" s="172"/>
      <c r="CA40" s="172"/>
      <c r="CB40" s="172"/>
      <c r="CC40" s="172"/>
      <c r="CD40" s="172"/>
      <c r="CE40" s="172"/>
      <c r="CF40" s="172"/>
      <c r="CG40" s="172"/>
      <c r="CH40" s="172"/>
      <c r="CI40" s="172"/>
      <c r="CJ40" s="172"/>
      <c r="CK40" s="172"/>
      <c r="CL40" s="172"/>
      <c r="CM40" s="172"/>
      <c r="CN40" s="172"/>
      <c r="CO40" s="172"/>
      <c r="CP40" s="172"/>
      <c r="CQ40" s="172"/>
      <c r="CR40" s="172"/>
      <c r="CS40" s="172"/>
      <c r="CT40" s="172"/>
      <c r="CU40" s="172"/>
      <c r="CV40" s="172"/>
      <c r="CW40" s="172"/>
      <c r="CX40" s="172"/>
      <c r="CY40" s="172"/>
      <c r="CZ40" s="172"/>
      <c r="DA40" s="172"/>
      <c r="DB40" s="172"/>
      <c r="DC40" s="172"/>
      <c r="DD40" s="172"/>
      <c r="DE40" s="172"/>
      <c r="DF40" s="172"/>
      <c r="DG40" s="172"/>
      <c r="DH40" s="172"/>
      <c r="DI40" s="172"/>
      <c r="DJ40" s="172"/>
      <c r="DK40" s="172"/>
    </row>
    <row r="41" customFormat="false" ht="15" hidden="false" customHeight="true" outlineLevel="0" collapsed="false">
      <c r="A41" s="58"/>
      <c r="B41" s="58"/>
      <c r="C41" s="59" t="n">
        <v>23</v>
      </c>
      <c r="D41" s="60"/>
      <c r="E41" s="172"/>
      <c r="F41" s="172"/>
      <c r="G41" s="172"/>
      <c r="H41" s="172"/>
      <c r="I41" s="172"/>
      <c r="J41" s="172"/>
      <c r="K41" s="172"/>
      <c r="L41" s="172"/>
      <c r="M41" s="172"/>
      <c r="N41" s="172"/>
      <c r="O41" s="172"/>
      <c r="P41" s="172"/>
      <c r="Q41" s="172"/>
      <c r="R41" s="172"/>
      <c r="S41" s="172"/>
      <c r="T41" s="172"/>
      <c r="U41" s="172"/>
      <c r="V41" s="172"/>
      <c r="W41" s="172"/>
      <c r="X41" s="172"/>
      <c r="Y41" s="172"/>
      <c r="Z41" s="172"/>
      <c r="AA41" s="172"/>
      <c r="AB41" s="172"/>
      <c r="AC41" s="172"/>
      <c r="AD41" s="172"/>
      <c r="AE41" s="172"/>
      <c r="AF41" s="172"/>
      <c r="AG41" s="172"/>
      <c r="AH41" s="172"/>
      <c r="AI41" s="172"/>
      <c r="AJ41" s="172"/>
      <c r="AK41" s="172"/>
      <c r="AL41" s="172"/>
      <c r="AM41" s="172"/>
      <c r="AN41" s="172"/>
      <c r="AO41" s="172"/>
      <c r="AP41" s="172"/>
      <c r="AQ41" s="172"/>
      <c r="AR41" s="172"/>
      <c r="AS41" s="172"/>
      <c r="AT41" s="172"/>
      <c r="AU41" s="172"/>
      <c r="AV41" s="172"/>
      <c r="AW41" s="172"/>
      <c r="AX41" s="172"/>
      <c r="AY41" s="172"/>
      <c r="AZ41" s="172"/>
      <c r="BA41" s="172"/>
      <c r="BB41" s="172"/>
      <c r="BC41" s="172"/>
      <c r="BD41" s="172"/>
      <c r="BE41" s="172"/>
      <c r="BF41" s="172"/>
      <c r="BG41" s="172"/>
      <c r="BH41" s="172"/>
      <c r="BI41" s="172"/>
      <c r="BJ41" s="172"/>
      <c r="BK41" s="172"/>
      <c r="BL41" s="172"/>
      <c r="BM41" s="172"/>
      <c r="BN41" s="172"/>
      <c r="BO41" s="172"/>
      <c r="BP41" s="172"/>
      <c r="BQ41" s="172"/>
      <c r="BR41" s="172"/>
      <c r="BS41" s="172"/>
      <c r="BT41" s="172"/>
      <c r="BU41" s="172"/>
      <c r="BV41" s="172"/>
      <c r="BW41" s="172"/>
      <c r="BX41" s="172"/>
      <c r="BY41" s="172"/>
      <c r="BZ41" s="172"/>
      <c r="CA41" s="172"/>
      <c r="CB41" s="172"/>
      <c r="CC41" s="172"/>
      <c r="CD41" s="172"/>
      <c r="CE41" s="172"/>
      <c r="CF41" s="172"/>
      <c r="CG41" s="172"/>
      <c r="CH41" s="172"/>
      <c r="CI41" s="172"/>
      <c r="CJ41" s="172"/>
      <c r="CK41" s="172"/>
      <c r="CL41" s="172"/>
      <c r="CM41" s="172"/>
      <c r="CN41" s="172"/>
      <c r="CO41" s="172"/>
      <c r="CP41" s="172"/>
      <c r="CQ41" s="172"/>
      <c r="CR41" s="172"/>
      <c r="CS41" s="172"/>
      <c r="CT41" s="172"/>
      <c r="CU41" s="172"/>
      <c r="CV41" s="172"/>
      <c r="CW41" s="172"/>
      <c r="CX41" s="172"/>
      <c r="CY41" s="172"/>
      <c r="CZ41" s="172"/>
      <c r="DA41" s="172"/>
      <c r="DB41" s="172"/>
      <c r="DC41" s="172"/>
      <c r="DD41" s="172"/>
      <c r="DE41" s="172"/>
      <c r="DF41" s="172"/>
      <c r="DG41" s="172"/>
      <c r="DH41" s="172"/>
      <c r="DI41" s="172"/>
      <c r="DJ41" s="172"/>
      <c r="DK41" s="172"/>
    </row>
    <row r="42" customFormat="false" ht="15" hidden="false" customHeight="true" outlineLevel="0" collapsed="false">
      <c r="A42" s="58"/>
      <c r="B42" s="58"/>
      <c r="C42" s="59" t="n">
        <v>24</v>
      </c>
      <c r="D42" s="60"/>
      <c r="E42" s="172"/>
      <c r="F42" s="172"/>
      <c r="G42" s="172"/>
      <c r="H42" s="172"/>
      <c r="I42" s="172"/>
      <c r="J42" s="172"/>
      <c r="K42" s="172"/>
      <c r="L42" s="172"/>
      <c r="M42" s="172"/>
      <c r="N42" s="172"/>
      <c r="O42" s="172"/>
      <c r="P42" s="172"/>
      <c r="Q42" s="172"/>
      <c r="R42" s="172"/>
      <c r="S42" s="172"/>
      <c r="T42" s="172"/>
      <c r="U42" s="172"/>
      <c r="V42" s="172"/>
      <c r="W42" s="172"/>
      <c r="X42" s="172"/>
      <c r="Y42" s="172"/>
      <c r="Z42" s="172"/>
      <c r="AA42" s="172"/>
      <c r="AB42" s="172"/>
      <c r="AC42" s="172"/>
      <c r="AD42" s="172"/>
      <c r="AE42" s="172"/>
      <c r="AF42" s="172"/>
      <c r="AG42" s="172"/>
      <c r="AH42" s="172"/>
      <c r="AI42" s="172"/>
      <c r="AJ42" s="172"/>
      <c r="AK42" s="172"/>
      <c r="AL42" s="172"/>
      <c r="AM42" s="172"/>
      <c r="AN42" s="172"/>
      <c r="AO42" s="172"/>
      <c r="AP42" s="172"/>
      <c r="AQ42" s="172"/>
      <c r="AR42" s="172"/>
      <c r="AS42" s="172"/>
      <c r="AT42" s="172"/>
      <c r="AU42" s="172"/>
      <c r="AV42" s="172"/>
      <c r="AW42" s="172"/>
      <c r="AX42" s="172"/>
    </row>
    <row r="43" customFormat="false" ht="15" hidden="false" customHeight="true" outlineLevel="0" collapsed="false">
      <c r="A43" s="58"/>
      <c r="B43" s="58"/>
      <c r="C43" s="59" t="n">
        <v>25</v>
      </c>
      <c r="D43" s="60"/>
      <c r="E43" s="172"/>
      <c r="F43" s="172"/>
      <c r="G43" s="172"/>
      <c r="H43" s="172"/>
      <c r="I43" s="172"/>
      <c r="J43" s="172"/>
      <c r="K43" s="172"/>
      <c r="L43" s="172"/>
      <c r="M43" s="172"/>
      <c r="N43" s="172"/>
      <c r="O43" s="172"/>
      <c r="P43" s="172"/>
      <c r="Q43" s="172"/>
      <c r="R43" s="172"/>
      <c r="S43" s="172"/>
      <c r="T43" s="172"/>
      <c r="U43" s="172"/>
      <c r="V43" s="172"/>
      <c r="W43" s="172"/>
      <c r="X43" s="172"/>
      <c r="Y43" s="172"/>
      <c r="Z43" s="172"/>
      <c r="AA43" s="172"/>
      <c r="AB43" s="172"/>
      <c r="AC43" s="172"/>
      <c r="AD43" s="172"/>
      <c r="AE43" s="172"/>
      <c r="AF43" s="172"/>
      <c r="AG43" s="172"/>
      <c r="AH43" s="172"/>
      <c r="AI43" s="172"/>
      <c r="AJ43" s="172"/>
      <c r="AK43" s="172"/>
      <c r="AL43" s="172"/>
      <c r="AM43" s="172"/>
      <c r="AN43" s="172"/>
      <c r="AO43" s="172"/>
      <c r="AP43" s="172"/>
      <c r="AQ43" s="172"/>
      <c r="AR43" s="172"/>
      <c r="AS43" s="172"/>
      <c r="AT43" s="172"/>
      <c r="AU43" s="172"/>
      <c r="AV43" s="172"/>
      <c r="AW43" s="172"/>
      <c r="AX43" s="172"/>
    </row>
    <row r="44" customFormat="false" ht="15" hidden="false" customHeight="true" outlineLevel="0" collapsed="false">
      <c r="A44" s="58"/>
      <c r="B44" s="58"/>
      <c r="C44" s="59" t="n">
        <v>26</v>
      </c>
      <c r="D44" s="60"/>
      <c r="E44" s="172"/>
      <c r="F44" s="172"/>
      <c r="G44" s="172"/>
      <c r="H44" s="172"/>
      <c r="I44" s="172"/>
      <c r="J44" s="172"/>
      <c r="K44" s="172"/>
      <c r="L44" s="172"/>
      <c r="M44" s="172"/>
      <c r="N44" s="172"/>
      <c r="O44" s="172"/>
      <c r="P44" s="172"/>
      <c r="Q44" s="172"/>
      <c r="R44" s="172"/>
      <c r="S44" s="172"/>
      <c r="T44" s="172"/>
      <c r="U44" s="172"/>
      <c r="V44" s="172"/>
      <c r="W44" s="172"/>
      <c r="X44" s="172"/>
      <c r="Y44" s="172"/>
      <c r="Z44" s="172"/>
      <c r="AA44" s="172"/>
      <c r="AB44" s="172"/>
      <c r="AC44" s="172"/>
      <c r="AD44" s="172"/>
      <c r="AE44" s="172"/>
      <c r="AF44" s="172"/>
      <c r="AG44" s="172"/>
      <c r="AH44" s="172"/>
      <c r="AI44" s="172"/>
      <c r="AJ44" s="172"/>
      <c r="AK44" s="172"/>
      <c r="AL44" s="172"/>
      <c r="AM44" s="172"/>
      <c r="AN44" s="172"/>
      <c r="AO44" s="172"/>
      <c r="AP44" s="172"/>
      <c r="AQ44" s="172"/>
      <c r="AR44" s="172"/>
      <c r="AS44" s="172"/>
      <c r="AT44" s="172"/>
      <c r="AU44" s="172"/>
      <c r="AV44" s="172"/>
      <c r="AW44" s="172"/>
      <c r="AX44" s="172"/>
      <c r="AY44" s="172"/>
      <c r="AZ44" s="172"/>
      <c r="BA44" s="172"/>
      <c r="BB44" s="172"/>
      <c r="BC44" s="172"/>
      <c r="BD44" s="172"/>
      <c r="BE44" s="172"/>
      <c r="BF44" s="172"/>
      <c r="BG44" s="172"/>
      <c r="BH44" s="172"/>
      <c r="BI44" s="172"/>
      <c r="BJ44" s="172"/>
      <c r="BK44" s="172"/>
      <c r="BL44" s="172"/>
      <c r="BM44" s="172"/>
      <c r="BN44" s="172"/>
      <c r="BO44" s="172"/>
      <c r="BP44" s="172"/>
      <c r="BQ44" s="172"/>
      <c r="BR44" s="172"/>
      <c r="BS44" s="172"/>
      <c r="BT44" s="172"/>
      <c r="BU44" s="172"/>
      <c r="BV44" s="172"/>
      <c r="BW44" s="172"/>
      <c r="BX44" s="172"/>
      <c r="BY44" s="172"/>
      <c r="BZ44" s="172"/>
      <c r="CA44" s="172"/>
      <c r="CB44" s="172"/>
      <c r="CC44" s="172"/>
      <c r="CD44" s="172"/>
      <c r="CE44" s="172"/>
      <c r="CF44" s="172"/>
      <c r="CG44" s="172"/>
      <c r="CH44" s="172"/>
      <c r="CI44" s="172"/>
      <c r="CJ44" s="172"/>
      <c r="CK44" s="172"/>
      <c r="CL44" s="172"/>
      <c r="CM44" s="172"/>
      <c r="CN44" s="172"/>
      <c r="CO44" s="172"/>
      <c r="CP44" s="172"/>
      <c r="CQ44" s="172"/>
      <c r="CR44" s="172"/>
      <c r="CS44" s="172"/>
      <c r="CT44" s="172"/>
      <c r="CU44" s="172"/>
      <c r="CV44" s="172"/>
      <c r="CW44" s="172"/>
      <c r="CX44" s="172"/>
      <c r="CY44" s="172"/>
      <c r="CZ44" s="172"/>
      <c r="DA44" s="172"/>
      <c r="DB44" s="172"/>
      <c r="DC44" s="172"/>
      <c r="DD44" s="172"/>
      <c r="DE44" s="172"/>
      <c r="DF44" s="172"/>
      <c r="DG44" s="172"/>
      <c r="DH44" s="172"/>
      <c r="DI44" s="172"/>
      <c r="DJ44" s="172"/>
      <c r="DK44" s="172"/>
    </row>
    <row r="45" customFormat="false" ht="15" hidden="false" customHeight="true" outlineLevel="0" collapsed="false">
      <c r="A45" s="58"/>
      <c r="B45" s="58"/>
      <c r="C45" s="59" t="n">
        <v>27</v>
      </c>
      <c r="D45" s="60"/>
      <c r="E45" s="172"/>
      <c r="F45" s="172"/>
      <c r="G45" s="172"/>
      <c r="H45" s="172"/>
      <c r="I45" s="172"/>
      <c r="J45" s="172"/>
      <c r="K45" s="172"/>
      <c r="L45" s="172"/>
      <c r="M45" s="172"/>
      <c r="N45" s="172"/>
      <c r="O45" s="172"/>
      <c r="P45" s="172"/>
      <c r="Q45" s="172"/>
      <c r="R45" s="172"/>
      <c r="S45" s="172"/>
      <c r="T45" s="172"/>
      <c r="U45" s="172"/>
      <c r="V45" s="172"/>
      <c r="W45" s="172"/>
      <c r="X45" s="172"/>
      <c r="Y45" s="172"/>
      <c r="Z45" s="172"/>
      <c r="AA45" s="172"/>
      <c r="AB45" s="172"/>
      <c r="AC45" s="172"/>
      <c r="AD45" s="172"/>
      <c r="AE45" s="172"/>
      <c r="AF45" s="172"/>
      <c r="AG45" s="172"/>
      <c r="AH45" s="172"/>
      <c r="AI45" s="172"/>
      <c r="AJ45" s="172"/>
      <c r="AK45" s="172"/>
      <c r="AL45" s="172"/>
      <c r="AM45" s="172"/>
      <c r="AN45" s="172"/>
      <c r="AO45" s="172"/>
      <c r="AP45" s="172"/>
      <c r="AQ45" s="172"/>
      <c r="AR45" s="172"/>
      <c r="AS45" s="172"/>
      <c r="AT45" s="172"/>
      <c r="AU45" s="172"/>
      <c r="AV45" s="172"/>
      <c r="AW45" s="172"/>
      <c r="AX45" s="172"/>
      <c r="AY45" s="172"/>
      <c r="AZ45" s="172"/>
      <c r="BA45" s="172"/>
      <c r="BB45" s="172"/>
      <c r="BC45" s="172"/>
      <c r="BD45" s="172"/>
      <c r="BE45" s="172"/>
      <c r="BF45" s="172"/>
      <c r="BG45" s="172"/>
      <c r="BH45" s="172"/>
      <c r="BI45" s="172"/>
      <c r="BJ45" s="172"/>
      <c r="BK45" s="172"/>
      <c r="BL45" s="172"/>
      <c r="BM45" s="172"/>
      <c r="BN45" s="172"/>
      <c r="BO45" s="172"/>
      <c r="BP45" s="172"/>
      <c r="BQ45" s="172"/>
      <c r="BR45" s="172"/>
      <c r="BS45" s="172"/>
      <c r="BT45" s="172"/>
      <c r="BU45" s="172"/>
      <c r="BV45" s="172"/>
      <c r="BW45" s="172"/>
      <c r="BX45" s="172"/>
      <c r="BY45" s="172"/>
      <c r="BZ45" s="172"/>
      <c r="CA45" s="172"/>
      <c r="CB45" s="172"/>
      <c r="CC45" s="172"/>
      <c r="CD45" s="172"/>
      <c r="CE45" s="172"/>
      <c r="CF45" s="172"/>
      <c r="CG45" s="172"/>
      <c r="CH45" s="172"/>
      <c r="CI45" s="172"/>
      <c r="CJ45" s="172"/>
      <c r="CK45" s="172"/>
      <c r="CL45" s="172"/>
      <c r="CM45" s="172"/>
      <c r="CN45" s="172"/>
      <c r="CO45" s="172"/>
      <c r="CP45" s="172"/>
      <c r="CQ45" s="172"/>
      <c r="CR45" s="172"/>
      <c r="CS45" s="172"/>
      <c r="CT45" s="172"/>
      <c r="CU45" s="172"/>
      <c r="CV45" s="172"/>
      <c r="CW45" s="172"/>
      <c r="CX45" s="172"/>
      <c r="CY45" s="172"/>
      <c r="CZ45" s="172"/>
      <c r="DA45" s="172"/>
      <c r="DB45" s="172"/>
      <c r="DC45" s="172"/>
      <c r="DD45" s="172"/>
      <c r="DE45" s="172"/>
      <c r="DF45" s="172"/>
      <c r="DG45" s="172"/>
      <c r="DH45" s="172"/>
      <c r="DI45" s="172"/>
      <c r="DJ45" s="172"/>
      <c r="DK45" s="172"/>
    </row>
    <row r="46" customFormat="false" ht="15" hidden="false" customHeight="true" outlineLevel="0" collapsed="false">
      <c r="A46" s="58"/>
      <c r="B46" s="58"/>
      <c r="C46" s="59" t="n">
        <v>28</v>
      </c>
      <c r="D46" s="60"/>
    </row>
    <row r="47" customFormat="false" ht="15" hidden="false" customHeight="true" outlineLevel="0" collapsed="false">
      <c r="A47" s="58"/>
      <c r="B47" s="58"/>
      <c r="C47" s="59" t="n">
        <v>29</v>
      </c>
      <c r="D47" s="60"/>
      <c r="E47" s="172"/>
      <c r="F47" s="172"/>
      <c r="G47" s="172"/>
      <c r="H47" s="172"/>
      <c r="I47" s="172"/>
      <c r="J47" s="172"/>
      <c r="K47" s="172"/>
      <c r="L47" s="172"/>
      <c r="M47" s="172"/>
      <c r="N47" s="172"/>
      <c r="O47" s="172"/>
      <c r="P47" s="172"/>
      <c r="Q47" s="172"/>
      <c r="R47" s="172"/>
      <c r="S47" s="172"/>
      <c r="T47" s="172"/>
      <c r="U47" s="172"/>
      <c r="V47" s="172"/>
      <c r="W47" s="172"/>
      <c r="X47" s="172"/>
      <c r="Y47" s="172"/>
      <c r="Z47" s="172"/>
      <c r="AA47" s="172"/>
      <c r="AB47" s="172"/>
      <c r="AC47" s="172"/>
      <c r="AD47" s="172"/>
      <c r="AE47" s="172"/>
      <c r="AF47" s="172"/>
      <c r="AG47" s="172"/>
      <c r="AH47" s="172"/>
      <c r="AI47" s="172"/>
      <c r="AJ47" s="172"/>
      <c r="AK47" s="172"/>
      <c r="AL47" s="172"/>
      <c r="AM47" s="172"/>
      <c r="AN47" s="172"/>
      <c r="AO47" s="172"/>
      <c r="AP47" s="172"/>
      <c r="AQ47" s="172"/>
      <c r="AR47" s="172"/>
      <c r="AS47" s="172"/>
      <c r="AT47" s="172"/>
      <c r="AU47" s="172"/>
      <c r="AV47" s="172"/>
      <c r="AW47" s="172"/>
      <c r="AX47" s="172"/>
    </row>
    <row r="48" customFormat="false" ht="15" hidden="false" customHeight="true" outlineLevel="0" collapsed="false">
      <c r="A48" s="58"/>
      <c r="B48" s="58"/>
      <c r="C48" s="59" t="n">
        <v>30</v>
      </c>
      <c r="D48" s="60"/>
      <c r="E48" s="172"/>
      <c r="F48" s="172"/>
      <c r="G48" s="172"/>
      <c r="H48" s="172"/>
      <c r="I48" s="172"/>
      <c r="J48" s="172"/>
      <c r="K48" s="172"/>
      <c r="L48" s="172"/>
      <c r="M48" s="172"/>
      <c r="N48" s="172"/>
      <c r="O48" s="172"/>
      <c r="P48" s="172"/>
      <c r="Q48" s="172"/>
      <c r="R48" s="172"/>
      <c r="S48" s="172"/>
      <c r="T48" s="172"/>
      <c r="U48" s="172"/>
      <c r="V48" s="172"/>
      <c r="W48" s="172"/>
      <c r="X48" s="172"/>
      <c r="Y48" s="172"/>
      <c r="Z48" s="172"/>
      <c r="AA48" s="172"/>
      <c r="AB48" s="172"/>
      <c r="AC48" s="172"/>
      <c r="AD48" s="172"/>
      <c r="AE48" s="172"/>
      <c r="AF48" s="172"/>
      <c r="AG48" s="172"/>
      <c r="AH48" s="172"/>
      <c r="AI48" s="172"/>
      <c r="AJ48" s="172"/>
      <c r="AK48" s="172"/>
      <c r="AL48" s="172"/>
      <c r="AM48" s="172"/>
      <c r="AN48" s="172"/>
      <c r="AO48" s="172"/>
      <c r="AP48" s="172"/>
      <c r="AQ48" s="172"/>
      <c r="AR48" s="172"/>
      <c r="AS48" s="172"/>
      <c r="AT48" s="172"/>
      <c r="AU48" s="172"/>
      <c r="AV48" s="172"/>
      <c r="AW48" s="172"/>
      <c r="AX48" s="172"/>
    </row>
    <row r="49" customFormat="false" ht="15" hidden="false" customHeight="true" outlineLevel="0" collapsed="false">
      <c r="A49" s="58"/>
      <c r="B49" s="58"/>
      <c r="C49" s="59" t="n">
        <v>31</v>
      </c>
      <c r="D49" s="60"/>
      <c r="E49" s="207"/>
      <c r="F49" s="207"/>
      <c r="G49" s="207"/>
      <c r="H49" s="207"/>
      <c r="I49" s="207"/>
      <c r="J49" s="207"/>
      <c r="K49" s="207"/>
      <c r="L49" s="207"/>
      <c r="M49" s="207"/>
      <c r="N49" s="207"/>
      <c r="O49" s="207"/>
      <c r="P49" s="207"/>
      <c r="Q49" s="207"/>
      <c r="R49" s="207"/>
      <c r="S49" s="207"/>
      <c r="T49" s="207"/>
      <c r="U49" s="207"/>
      <c r="V49" s="207"/>
      <c r="W49" s="207"/>
      <c r="X49" s="207"/>
      <c r="Y49" s="207"/>
      <c r="Z49" s="207"/>
      <c r="AA49" s="207"/>
      <c r="AB49" s="207"/>
      <c r="AC49" s="207"/>
      <c r="AD49" s="207"/>
      <c r="AE49" s="207"/>
      <c r="AF49" s="207"/>
      <c r="AG49" s="207"/>
      <c r="AH49" s="207"/>
      <c r="AI49" s="207"/>
      <c r="AJ49" s="207"/>
      <c r="AK49" s="207"/>
      <c r="AL49" s="207"/>
      <c r="AM49" s="207"/>
      <c r="AN49" s="207"/>
      <c r="AO49" s="207"/>
      <c r="AP49" s="207"/>
      <c r="AQ49" s="207"/>
      <c r="AR49" s="207"/>
      <c r="AS49" s="207"/>
      <c r="AT49" s="207"/>
      <c r="AU49" s="207"/>
      <c r="AV49" s="207"/>
      <c r="AW49" s="207"/>
      <c r="AX49" s="207"/>
      <c r="AY49" s="207"/>
      <c r="AZ49" s="207"/>
      <c r="BA49" s="207"/>
      <c r="BB49" s="207"/>
      <c r="BC49" s="207"/>
      <c r="BD49" s="207"/>
      <c r="BE49" s="207"/>
      <c r="BF49" s="207"/>
      <c r="BG49" s="207"/>
      <c r="BH49" s="207"/>
      <c r="BI49" s="207"/>
      <c r="BJ49" s="207"/>
      <c r="BK49" s="207"/>
      <c r="BL49" s="207"/>
      <c r="BM49" s="207"/>
      <c r="BN49" s="207"/>
      <c r="BO49" s="207"/>
      <c r="BP49" s="207"/>
      <c r="BQ49" s="207"/>
      <c r="BR49" s="207"/>
      <c r="BS49" s="207"/>
      <c r="BT49" s="207"/>
      <c r="BU49" s="207"/>
      <c r="BV49" s="207"/>
      <c r="BW49" s="207"/>
      <c r="BX49" s="207"/>
      <c r="BY49" s="207"/>
      <c r="BZ49" s="207"/>
      <c r="CA49" s="207"/>
      <c r="CB49" s="207"/>
      <c r="CC49" s="207"/>
      <c r="CD49" s="207"/>
      <c r="CE49" s="207"/>
      <c r="CF49" s="207"/>
      <c r="CG49" s="207"/>
      <c r="CH49" s="207"/>
      <c r="CI49" s="207"/>
      <c r="CJ49" s="207"/>
      <c r="CK49" s="207"/>
      <c r="CL49" s="207"/>
      <c r="CM49" s="207"/>
      <c r="CN49" s="207"/>
      <c r="CO49" s="207"/>
      <c r="CP49" s="207"/>
      <c r="CQ49" s="207"/>
      <c r="CR49" s="207"/>
      <c r="CS49" s="207"/>
      <c r="CT49" s="207"/>
      <c r="CU49" s="207"/>
      <c r="CV49" s="207"/>
      <c r="CW49" s="207"/>
      <c r="CX49" s="207"/>
      <c r="CY49" s="207"/>
      <c r="CZ49" s="207"/>
      <c r="DA49" s="207"/>
      <c r="DB49" s="207"/>
      <c r="DC49" s="207"/>
      <c r="DD49" s="207"/>
      <c r="DE49" s="207"/>
      <c r="DF49" s="207"/>
      <c r="DG49" s="207"/>
      <c r="DH49" s="207"/>
      <c r="DI49" s="207"/>
      <c r="DJ49" s="207"/>
      <c r="DK49" s="207"/>
    </row>
    <row r="50" customFormat="false" ht="15" hidden="false" customHeight="true" outlineLevel="0" collapsed="false">
      <c r="A50" s="58"/>
      <c r="B50" s="58"/>
      <c r="C50" s="59" t="n">
        <v>32</v>
      </c>
      <c r="D50" s="60"/>
      <c r="E50" s="207"/>
      <c r="F50" s="207"/>
      <c r="G50" s="207"/>
      <c r="H50" s="207"/>
      <c r="I50" s="207"/>
      <c r="J50" s="207"/>
      <c r="K50" s="207"/>
      <c r="L50" s="207"/>
      <c r="M50" s="207"/>
      <c r="N50" s="207"/>
      <c r="O50" s="207"/>
      <c r="P50" s="207"/>
      <c r="Q50" s="207"/>
      <c r="R50" s="207"/>
      <c r="S50" s="207"/>
      <c r="T50" s="207"/>
      <c r="U50" s="207"/>
      <c r="V50" s="207"/>
      <c r="W50" s="207"/>
      <c r="X50" s="207"/>
      <c r="Y50" s="207"/>
      <c r="Z50" s="207"/>
      <c r="AA50" s="207"/>
      <c r="AB50" s="207"/>
      <c r="AC50" s="207"/>
      <c r="AD50" s="207"/>
      <c r="AE50" s="207"/>
      <c r="AF50" s="207"/>
      <c r="AG50" s="207"/>
      <c r="AH50" s="207"/>
      <c r="AI50" s="207"/>
      <c r="AJ50" s="207"/>
      <c r="AK50" s="207"/>
      <c r="AL50" s="207"/>
      <c r="AM50" s="207"/>
      <c r="AN50" s="207"/>
      <c r="AO50" s="207"/>
      <c r="AP50" s="207"/>
      <c r="AQ50" s="207"/>
      <c r="AR50" s="207"/>
      <c r="AS50" s="207"/>
      <c r="AT50" s="207"/>
      <c r="AU50" s="207"/>
      <c r="AV50" s="207"/>
      <c r="AW50" s="207"/>
      <c r="AX50" s="207"/>
      <c r="AY50" s="207"/>
      <c r="AZ50" s="207"/>
      <c r="BA50" s="207"/>
      <c r="BB50" s="207"/>
      <c r="BC50" s="207"/>
      <c r="BD50" s="207"/>
      <c r="BE50" s="207"/>
      <c r="BF50" s="207"/>
      <c r="BG50" s="207"/>
      <c r="BH50" s="207"/>
      <c r="BI50" s="207"/>
      <c r="BJ50" s="207"/>
      <c r="BK50" s="207"/>
      <c r="BL50" s="207"/>
      <c r="BM50" s="207"/>
      <c r="BN50" s="207"/>
      <c r="BO50" s="207"/>
      <c r="BP50" s="207"/>
      <c r="BQ50" s="207"/>
      <c r="BR50" s="207"/>
      <c r="BS50" s="207"/>
      <c r="BT50" s="207"/>
      <c r="BU50" s="207"/>
      <c r="BV50" s="207"/>
      <c r="BW50" s="207"/>
      <c r="BX50" s="207"/>
      <c r="BY50" s="207"/>
      <c r="BZ50" s="207"/>
      <c r="CA50" s="207"/>
      <c r="CB50" s="207"/>
      <c r="CC50" s="207"/>
      <c r="CD50" s="207"/>
      <c r="CE50" s="207"/>
      <c r="CF50" s="207"/>
      <c r="CG50" s="207"/>
      <c r="CH50" s="207"/>
      <c r="CI50" s="207"/>
      <c r="CJ50" s="207"/>
      <c r="CK50" s="207"/>
      <c r="CL50" s="207"/>
      <c r="CM50" s="207"/>
      <c r="CN50" s="207"/>
      <c r="CO50" s="207"/>
      <c r="CP50" s="207"/>
      <c r="CQ50" s="207"/>
      <c r="CR50" s="207"/>
      <c r="CS50" s="207"/>
      <c r="CT50" s="207"/>
      <c r="CU50" s="207"/>
      <c r="CV50" s="207"/>
      <c r="CW50" s="207"/>
      <c r="CX50" s="207"/>
      <c r="CY50" s="207"/>
      <c r="CZ50" s="207"/>
      <c r="DA50" s="207"/>
      <c r="DB50" s="207"/>
      <c r="DC50" s="207"/>
      <c r="DD50" s="207"/>
      <c r="DE50" s="207"/>
      <c r="DF50" s="207"/>
      <c r="DG50" s="207"/>
      <c r="DH50" s="207"/>
      <c r="DI50" s="207"/>
      <c r="DJ50" s="207"/>
      <c r="DK50" s="207"/>
    </row>
    <row r="51" customFormat="false" ht="15" hidden="false" customHeight="true" outlineLevel="0" collapsed="false">
      <c r="A51" s="58"/>
      <c r="B51" s="58"/>
      <c r="C51" s="59" t="n">
        <v>33</v>
      </c>
      <c r="D51" s="60"/>
      <c r="E51" s="207"/>
      <c r="F51" s="207"/>
      <c r="G51" s="207"/>
      <c r="H51" s="207"/>
      <c r="I51" s="207"/>
      <c r="J51" s="207"/>
      <c r="K51" s="207"/>
      <c r="L51" s="207"/>
      <c r="M51" s="207"/>
      <c r="N51" s="207"/>
      <c r="O51" s="207"/>
      <c r="P51" s="207"/>
      <c r="Q51" s="207"/>
      <c r="R51" s="207"/>
      <c r="S51" s="207"/>
      <c r="T51" s="207"/>
      <c r="U51" s="207"/>
      <c r="V51" s="207"/>
      <c r="W51" s="207"/>
      <c r="X51" s="207"/>
      <c r="Y51" s="207"/>
      <c r="Z51" s="207"/>
      <c r="AA51" s="207"/>
      <c r="AB51" s="207"/>
      <c r="AC51" s="207"/>
      <c r="AD51" s="207"/>
      <c r="AE51" s="207"/>
      <c r="AF51" s="207"/>
      <c r="AG51" s="207"/>
      <c r="AH51" s="207"/>
      <c r="AI51" s="207"/>
      <c r="AJ51" s="207"/>
      <c r="AK51" s="207"/>
      <c r="AL51" s="207"/>
      <c r="AM51" s="207"/>
      <c r="AN51" s="207"/>
      <c r="AO51" s="207"/>
      <c r="AP51" s="207"/>
      <c r="AQ51" s="207"/>
      <c r="AR51" s="207"/>
      <c r="AS51" s="207"/>
      <c r="AT51" s="207"/>
      <c r="AU51" s="207"/>
      <c r="AV51" s="207"/>
      <c r="AW51" s="207"/>
      <c r="AX51" s="207"/>
      <c r="AY51" s="207"/>
      <c r="AZ51" s="207"/>
      <c r="BA51" s="207"/>
      <c r="BB51" s="207"/>
      <c r="BC51" s="207"/>
      <c r="BD51" s="207"/>
      <c r="BE51" s="207"/>
      <c r="BF51" s="207"/>
      <c r="BG51" s="207"/>
      <c r="BH51" s="207"/>
      <c r="BI51" s="207"/>
      <c r="BJ51" s="207"/>
      <c r="BK51" s="207"/>
      <c r="BL51" s="207"/>
      <c r="BM51" s="207"/>
      <c r="BN51" s="207"/>
      <c r="BO51" s="207"/>
      <c r="BP51" s="207"/>
      <c r="BQ51" s="207"/>
      <c r="BR51" s="207"/>
      <c r="BS51" s="207"/>
      <c r="BT51" s="207"/>
      <c r="BU51" s="207"/>
      <c r="BV51" s="207"/>
      <c r="BW51" s="207"/>
      <c r="BX51" s="207"/>
      <c r="BY51" s="207"/>
      <c r="BZ51" s="207"/>
      <c r="CA51" s="207"/>
      <c r="CB51" s="207"/>
      <c r="CC51" s="207"/>
      <c r="CD51" s="207"/>
      <c r="CE51" s="207"/>
      <c r="CF51" s="207"/>
      <c r="CG51" s="207"/>
      <c r="CH51" s="207"/>
      <c r="CI51" s="207"/>
      <c r="CJ51" s="207"/>
      <c r="CK51" s="207"/>
      <c r="CL51" s="207"/>
      <c r="CM51" s="207"/>
      <c r="CN51" s="207"/>
      <c r="CO51" s="207"/>
      <c r="CP51" s="207"/>
      <c r="CQ51" s="207"/>
      <c r="CR51" s="207"/>
      <c r="CS51" s="207"/>
      <c r="CT51" s="207"/>
      <c r="CU51" s="207"/>
      <c r="CV51" s="207"/>
      <c r="CW51" s="207"/>
      <c r="CX51" s="207"/>
      <c r="CY51" s="207"/>
      <c r="CZ51" s="207"/>
      <c r="DA51" s="207"/>
      <c r="DB51" s="207"/>
      <c r="DC51" s="207"/>
      <c r="DD51" s="207"/>
      <c r="DE51" s="207"/>
      <c r="DF51" s="207"/>
      <c r="DG51" s="207"/>
      <c r="DH51" s="207"/>
      <c r="DI51" s="207"/>
      <c r="DJ51" s="207"/>
      <c r="DK51" s="207"/>
    </row>
    <row r="52" customFormat="false" ht="15" hidden="false" customHeight="true" outlineLevel="0" collapsed="false">
      <c r="A52" s="58"/>
      <c r="B52" s="58"/>
      <c r="C52" s="59" t="n">
        <v>34</v>
      </c>
      <c r="D52" s="60"/>
      <c r="E52" s="207"/>
      <c r="F52" s="207"/>
      <c r="G52" s="207"/>
      <c r="H52" s="207"/>
      <c r="I52" s="207"/>
      <c r="J52" s="207"/>
      <c r="K52" s="207"/>
      <c r="L52" s="207"/>
      <c r="M52" s="207"/>
      <c r="N52" s="207"/>
      <c r="O52" s="207"/>
      <c r="P52" s="207"/>
      <c r="Q52" s="207"/>
      <c r="R52" s="207"/>
      <c r="S52" s="207"/>
      <c r="T52" s="207"/>
      <c r="U52" s="207"/>
      <c r="V52" s="207"/>
      <c r="W52" s="207"/>
      <c r="X52" s="207"/>
      <c r="Y52" s="207"/>
      <c r="Z52" s="207"/>
      <c r="AA52" s="207"/>
      <c r="AB52" s="207"/>
      <c r="AC52" s="207"/>
      <c r="AD52" s="207"/>
      <c r="AE52" s="207"/>
      <c r="AF52" s="207"/>
      <c r="AG52" s="207"/>
      <c r="AH52" s="207"/>
      <c r="AI52" s="207"/>
      <c r="AJ52" s="207"/>
      <c r="AK52" s="207"/>
      <c r="AL52" s="207"/>
      <c r="AM52" s="207"/>
      <c r="AN52" s="207"/>
      <c r="AO52" s="207"/>
      <c r="AP52" s="207"/>
      <c r="AQ52" s="207"/>
      <c r="AR52" s="207"/>
      <c r="AS52" s="207"/>
      <c r="AT52" s="207"/>
      <c r="AU52" s="207"/>
      <c r="AV52" s="207"/>
      <c r="AW52" s="207"/>
      <c r="AX52" s="207"/>
      <c r="AY52" s="207"/>
      <c r="AZ52" s="207"/>
      <c r="BA52" s="207"/>
      <c r="BB52" s="207"/>
      <c r="BC52" s="207"/>
      <c r="BD52" s="207"/>
      <c r="BE52" s="207"/>
      <c r="BF52" s="207"/>
      <c r="BG52" s="207"/>
      <c r="BH52" s="207"/>
      <c r="BI52" s="207"/>
      <c r="BJ52" s="207"/>
      <c r="BK52" s="207"/>
      <c r="BL52" s="207"/>
      <c r="BM52" s="207"/>
      <c r="BN52" s="207"/>
      <c r="BO52" s="207"/>
      <c r="BP52" s="207"/>
      <c r="BQ52" s="207"/>
      <c r="BR52" s="207"/>
      <c r="BS52" s="207"/>
      <c r="BT52" s="207"/>
      <c r="BU52" s="207"/>
      <c r="BV52" s="207"/>
      <c r="BW52" s="207"/>
      <c r="BX52" s="207"/>
      <c r="BY52" s="207"/>
      <c r="BZ52" s="207"/>
      <c r="CA52" s="207"/>
      <c r="CB52" s="207"/>
      <c r="CC52" s="207"/>
      <c r="CD52" s="207"/>
      <c r="CE52" s="207"/>
      <c r="CF52" s="207"/>
      <c r="CG52" s="207"/>
      <c r="CH52" s="207"/>
      <c r="CI52" s="207"/>
      <c r="CJ52" s="207"/>
      <c r="CK52" s="207"/>
      <c r="CL52" s="207"/>
      <c r="CM52" s="207"/>
      <c r="CN52" s="207"/>
      <c r="CO52" s="207"/>
      <c r="CP52" s="207"/>
      <c r="CQ52" s="207"/>
      <c r="CR52" s="207"/>
      <c r="CS52" s="207"/>
      <c r="CT52" s="207"/>
      <c r="CU52" s="207"/>
      <c r="CV52" s="207"/>
      <c r="CW52" s="207"/>
      <c r="CX52" s="207"/>
      <c r="CY52" s="207"/>
      <c r="CZ52" s="207"/>
      <c r="DA52" s="207"/>
      <c r="DB52" s="207"/>
      <c r="DC52" s="207"/>
      <c r="DD52" s="207"/>
      <c r="DE52" s="207"/>
      <c r="DF52" s="207"/>
      <c r="DG52" s="207"/>
      <c r="DH52" s="207"/>
      <c r="DI52" s="207"/>
      <c r="DJ52" s="207"/>
      <c r="DK52" s="207"/>
    </row>
    <row r="53" customFormat="false" ht="15" hidden="false" customHeight="true" outlineLevel="0" collapsed="false">
      <c r="A53" s="58"/>
      <c r="B53" s="58"/>
      <c r="C53" s="59" t="n">
        <v>35</v>
      </c>
      <c r="D53" s="60"/>
      <c r="E53" s="207"/>
      <c r="F53" s="207"/>
      <c r="G53" s="207"/>
      <c r="H53" s="207"/>
      <c r="I53" s="207"/>
      <c r="J53" s="207"/>
      <c r="K53" s="207"/>
      <c r="L53" s="207"/>
      <c r="M53" s="207"/>
      <c r="N53" s="207"/>
      <c r="O53" s="207"/>
      <c r="P53" s="207"/>
      <c r="Q53" s="207"/>
      <c r="R53" s="207"/>
      <c r="S53" s="207"/>
      <c r="T53" s="207"/>
      <c r="U53" s="207"/>
      <c r="V53" s="207"/>
      <c r="W53" s="207"/>
      <c r="X53" s="207"/>
      <c r="Y53" s="207"/>
      <c r="Z53" s="207"/>
      <c r="AA53" s="207"/>
      <c r="AB53" s="207"/>
      <c r="AC53" s="207"/>
      <c r="AD53" s="207"/>
      <c r="AE53" s="207"/>
      <c r="AF53" s="207"/>
      <c r="AG53" s="207"/>
      <c r="AH53" s="207"/>
      <c r="AI53" s="207"/>
      <c r="AJ53" s="207"/>
      <c r="AK53" s="207"/>
      <c r="AL53" s="207"/>
      <c r="AM53" s="207"/>
      <c r="AN53" s="207"/>
      <c r="AO53" s="207"/>
      <c r="AP53" s="207"/>
      <c r="AQ53" s="207"/>
      <c r="AR53" s="207"/>
      <c r="AS53" s="207"/>
      <c r="AT53" s="207"/>
      <c r="AU53" s="207"/>
      <c r="AV53" s="207"/>
      <c r="AW53" s="207"/>
      <c r="AX53" s="207"/>
      <c r="AY53" s="207"/>
      <c r="AZ53" s="207"/>
      <c r="BA53" s="207"/>
      <c r="BB53" s="207"/>
      <c r="BC53" s="207"/>
      <c r="BD53" s="207"/>
      <c r="BE53" s="207"/>
      <c r="BF53" s="207"/>
      <c r="BG53" s="207"/>
      <c r="BH53" s="207"/>
      <c r="BI53" s="207"/>
      <c r="BJ53" s="207"/>
      <c r="BK53" s="207"/>
      <c r="BL53" s="207"/>
      <c r="BM53" s="207"/>
      <c r="BN53" s="207"/>
      <c r="BO53" s="207"/>
      <c r="BP53" s="207"/>
      <c r="BQ53" s="207"/>
      <c r="BR53" s="207"/>
      <c r="BS53" s="207"/>
      <c r="BT53" s="207"/>
      <c r="BU53" s="207"/>
      <c r="BV53" s="207"/>
      <c r="BW53" s="207"/>
      <c r="BX53" s="207"/>
      <c r="BY53" s="207"/>
      <c r="BZ53" s="207"/>
      <c r="CA53" s="207"/>
      <c r="CB53" s="207"/>
      <c r="CC53" s="207"/>
      <c r="CD53" s="207"/>
      <c r="CE53" s="207"/>
      <c r="CF53" s="207"/>
      <c r="CG53" s="207"/>
      <c r="CH53" s="207"/>
      <c r="CI53" s="207"/>
      <c r="CJ53" s="207"/>
      <c r="CK53" s="207"/>
      <c r="CL53" s="207"/>
      <c r="CM53" s="207"/>
      <c r="CN53" s="207"/>
      <c r="CO53" s="207"/>
      <c r="CP53" s="207"/>
      <c r="CQ53" s="207"/>
      <c r="CR53" s="207"/>
      <c r="CS53" s="207"/>
      <c r="CT53" s="207"/>
      <c r="CU53" s="207"/>
      <c r="CV53" s="207"/>
      <c r="CW53" s="207"/>
      <c r="CX53" s="207"/>
      <c r="CY53" s="207"/>
      <c r="CZ53" s="207"/>
      <c r="DA53" s="207"/>
      <c r="DB53" s="207"/>
      <c r="DC53" s="207"/>
      <c r="DD53" s="207"/>
      <c r="DE53" s="207"/>
      <c r="DF53" s="207"/>
      <c r="DG53" s="207"/>
      <c r="DH53" s="207"/>
      <c r="DI53" s="207"/>
      <c r="DJ53" s="207"/>
      <c r="DK53" s="207"/>
    </row>
    <row r="54" customFormat="false" ht="15" hidden="false" customHeight="true" outlineLevel="0" collapsed="false">
      <c r="A54" s="58"/>
      <c r="B54" s="58"/>
      <c r="C54" s="59" t="n">
        <v>36</v>
      </c>
      <c r="D54" s="60"/>
      <c r="E54" s="207"/>
      <c r="F54" s="207"/>
      <c r="G54" s="207"/>
      <c r="H54" s="207"/>
      <c r="I54" s="207"/>
      <c r="J54" s="207"/>
      <c r="K54" s="207"/>
      <c r="L54" s="207"/>
      <c r="M54" s="207"/>
      <c r="N54" s="207"/>
      <c r="O54" s="207"/>
      <c r="P54" s="207"/>
      <c r="Q54" s="207"/>
      <c r="R54" s="207"/>
      <c r="S54" s="207"/>
      <c r="T54" s="207"/>
      <c r="U54" s="207"/>
      <c r="V54" s="207"/>
      <c r="W54" s="207"/>
      <c r="X54" s="207"/>
      <c r="Y54" s="207"/>
      <c r="Z54" s="207"/>
      <c r="AA54" s="207"/>
      <c r="AB54" s="207"/>
      <c r="AC54" s="207"/>
      <c r="AD54" s="207"/>
      <c r="AE54" s="207"/>
      <c r="AF54" s="207"/>
      <c r="AG54" s="207"/>
      <c r="AH54" s="207"/>
      <c r="AI54" s="207"/>
      <c r="AJ54" s="207"/>
      <c r="AK54" s="207"/>
      <c r="AL54" s="207"/>
      <c r="AM54" s="207"/>
      <c r="AN54" s="207"/>
      <c r="AO54" s="207"/>
      <c r="AP54" s="207"/>
      <c r="AQ54" s="207"/>
      <c r="AR54" s="207"/>
      <c r="AS54" s="207"/>
      <c r="AT54" s="207"/>
      <c r="AU54" s="207"/>
      <c r="AV54" s="207"/>
      <c r="AW54" s="207"/>
      <c r="AX54" s="207"/>
      <c r="AY54" s="207"/>
      <c r="AZ54" s="207"/>
      <c r="BA54" s="207"/>
      <c r="BB54" s="207"/>
      <c r="BC54" s="207"/>
      <c r="BD54" s="207"/>
      <c r="BE54" s="207"/>
      <c r="BF54" s="207"/>
      <c r="BG54" s="207"/>
      <c r="BH54" s="207"/>
      <c r="BI54" s="207"/>
      <c r="BJ54" s="207"/>
      <c r="BK54" s="207"/>
      <c r="BL54" s="207"/>
      <c r="BM54" s="207"/>
      <c r="BN54" s="207"/>
      <c r="BO54" s="207"/>
      <c r="BP54" s="207"/>
      <c r="BQ54" s="207"/>
      <c r="BR54" s="207"/>
      <c r="BS54" s="207"/>
      <c r="BT54" s="207"/>
      <c r="BU54" s="207"/>
      <c r="BV54" s="207"/>
      <c r="BW54" s="207"/>
      <c r="BX54" s="207"/>
      <c r="BY54" s="207"/>
      <c r="BZ54" s="207"/>
      <c r="CA54" s="207"/>
      <c r="CB54" s="207"/>
      <c r="CC54" s="207"/>
      <c r="CD54" s="207"/>
      <c r="CE54" s="207"/>
      <c r="CF54" s="207"/>
      <c r="CG54" s="207"/>
      <c r="CH54" s="207"/>
      <c r="CI54" s="207"/>
      <c r="CJ54" s="207"/>
      <c r="CK54" s="207"/>
      <c r="CL54" s="207"/>
      <c r="CM54" s="207"/>
      <c r="CN54" s="207"/>
      <c r="CO54" s="207"/>
      <c r="CP54" s="207"/>
      <c r="CQ54" s="207"/>
      <c r="CR54" s="207"/>
      <c r="CS54" s="207"/>
      <c r="CT54" s="207"/>
      <c r="CU54" s="207"/>
      <c r="CV54" s="207"/>
      <c r="CW54" s="207"/>
      <c r="CX54" s="207"/>
      <c r="CY54" s="207"/>
      <c r="CZ54" s="207"/>
      <c r="DA54" s="207"/>
      <c r="DB54" s="207"/>
      <c r="DC54" s="207"/>
      <c r="DD54" s="207"/>
      <c r="DE54" s="207"/>
      <c r="DF54" s="207"/>
      <c r="DG54" s="207"/>
      <c r="DH54" s="207"/>
      <c r="DI54" s="207"/>
      <c r="DJ54" s="207"/>
      <c r="DK54" s="207"/>
    </row>
    <row r="55" customFormat="false" ht="15" hidden="false" customHeight="true" outlineLevel="0" collapsed="false">
      <c r="A55" s="58"/>
      <c r="B55" s="58"/>
      <c r="C55" s="59" t="n">
        <v>37</v>
      </c>
      <c r="D55" s="60"/>
      <c r="E55" s="207"/>
      <c r="F55" s="207"/>
      <c r="G55" s="207"/>
      <c r="H55" s="207"/>
      <c r="I55" s="207"/>
      <c r="J55" s="207"/>
      <c r="K55" s="207"/>
      <c r="L55" s="207"/>
      <c r="M55" s="207"/>
      <c r="N55" s="207"/>
      <c r="O55" s="207"/>
      <c r="P55" s="207"/>
      <c r="Q55" s="207"/>
      <c r="R55" s="207"/>
      <c r="S55" s="207"/>
      <c r="T55" s="207"/>
      <c r="U55" s="207"/>
      <c r="V55" s="207"/>
      <c r="W55" s="207"/>
      <c r="X55" s="207"/>
      <c r="Y55" s="207"/>
      <c r="Z55" s="207"/>
      <c r="AA55" s="207"/>
      <c r="AB55" s="207"/>
      <c r="AC55" s="207"/>
      <c r="AD55" s="207"/>
      <c r="AE55" s="207"/>
      <c r="AF55" s="207"/>
      <c r="AG55" s="207"/>
      <c r="AH55" s="207"/>
      <c r="AI55" s="207"/>
      <c r="AJ55" s="207"/>
      <c r="AK55" s="207"/>
      <c r="AL55" s="207"/>
      <c r="AM55" s="207"/>
      <c r="AN55" s="207"/>
      <c r="AO55" s="207"/>
      <c r="AP55" s="207"/>
      <c r="AQ55" s="207"/>
      <c r="AR55" s="207"/>
      <c r="AS55" s="207"/>
      <c r="AT55" s="207"/>
      <c r="AU55" s="207"/>
      <c r="AV55" s="207"/>
      <c r="AW55" s="207"/>
      <c r="AX55" s="207"/>
      <c r="AY55" s="207"/>
      <c r="AZ55" s="207"/>
      <c r="BA55" s="207"/>
      <c r="BB55" s="207"/>
      <c r="BC55" s="207"/>
      <c r="BD55" s="207"/>
      <c r="BE55" s="207"/>
      <c r="BF55" s="207"/>
      <c r="BG55" s="207"/>
      <c r="BH55" s="207"/>
      <c r="BI55" s="207"/>
      <c r="BJ55" s="207"/>
      <c r="BK55" s="207"/>
      <c r="BL55" s="207"/>
      <c r="BM55" s="207"/>
      <c r="BN55" s="207"/>
      <c r="BO55" s="207"/>
      <c r="BP55" s="207"/>
      <c r="BQ55" s="207"/>
      <c r="BR55" s="207"/>
      <c r="BS55" s="207"/>
      <c r="BT55" s="207"/>
      <c r="BU55" s="207"/>
      <c r="BV55" s="207"/>
      <c r="BW55" s="207"/>
      <c r="BX55" s="207"/>
      <c r="BY55" s="207"/>
      <c r="BZ55" s="207"/>
      <c r="CA55" s="207"/>
      <c r="CB55" s="207"/>
      <c r="CC55" s="207"/>
      <c r="CD55" s="207"/>
      <c r="CE55" s="207"/>
      <c r="CF55" s="207"/>
      <c r="CG55" s="207"/>
      <c r="CH55" s="207"/>
      <c r="CI55" s="207"/>
      <c r="CJ55" s="207"/>
      <c r="CK55" s="207"/>
      <c r="CL55" s="207"/>
      <c r="CM55" s="207"/>
      <c r="CN55" s="207"/>
      <c r="CO55" s="207"/>
      <c r="CP55" s="207"/>
      <c r="CQ55" s="207"/>
      <c r="CR55" s="207"/>
      <c r="CS55" s="207"/>
      <c r="CT55" s="207"/>
      <c r="CU55" s="207"/>
      <c r="CV55" s="207"/>
      <c r="CW55" s="207"/>
      <c r="CX55" s="207"/>
      <c r="CY55" s="207"/>
      <c r="CZ55" s="207"/>
      <c r="DA55" s="207"/>
      <c r="DB55" s="207"/>
      <c r="DC55" s="207"/>
      <c r="DD55" s="207"/>
      <c r="DE55" s="207"/>
      <c r="DF55" s="207"/>
      <c r="DG55" s="207"/>
      <c r="DH55" s="207"/>
      <c r="DI55" s="207"/>
      <c r="DJ55" s="207"/>
      <c r="DK55" s="207"/>
    </row>
    <row r="56" customFormat="false" ht="15" hidden="false" customHeight="true" outlineLevel="0" collapsed="false">
      <c r="A56" s="58"/>
      <c r="B56" s="58"/>
      <c r="C56" s="59" t="n">
        <v>38</v>
      </c>
      <c r="D56" s="60"/>
      <c r="E56" s="207"/>
      <c r="F56" s="207"/>
      <c r="G56" s="207"/>
      <c r="H56" s="207"/>
      <c r="I56" s="207"/>
      <c r="J56" s="207"/>
      <c r="K56" s="207"/>
      <c r="L56" s="207"/>
      <c r="M56" s="207"/>
      <c r="N56" s="207"/>
      <c r="O56" s="207"/>
      <c r="P56" s="207"/>
      <c r="Q56" s="207"/>
      <c r="R56" s="207"/>
      <c r="S56" s="207"/>
      <c r="T56" s="207"/>
      <c r="U56" s="207"/>
      <c r="V56" s="207"/>
      <c r="W56" s="207"/>
      <c r="X56" s="207"/>
      <c r="Y56" s="207"/>
      <c r="Z56" s="207"/>
      <c r="AA56" s="207"/>
      <c r="AB56" s="207"/>
      <c r="AC56" s="207"/>
      <c r="AD56" s="207"/>
      <c r="AE56" s="207"/>
      <c r="AF56" s="207"/>
      <c r="AG56" s="207"/>
      <c r="AH56" s="207"/>
      <c r="AI56" s="207"/>
      <c r="AJ56" s="207"/>
      <c r="AK56" s="207"/>
      <c r="AL56" s="207"/>
      <c r="AM56" s="207"/>
      <c r="AN56" s="207"/>
      <c r="AO56" s="207"/>
      <c r="AP56" s="207"/>
      <c r="AQ56" s="207"/>
      <c r="AR56" s="207"/>
      <c r="AS56" s="207"/>
      <c r="AT56" s="207"/>
      <c r="AU56" s="207"/>
      <c r="AV56" s="207"/>
      <c r="AW56" s="207"/>
      <c r="AX56" s="207"/>
      <c r="AY56" s="207"/>
      <c r="AZ56" s="207"/>
      <c r="BA56" s="207"/>
      <c r="BB56" s="207"/>
      <c r="BC56" s="207"/>
      <c r="BD56" s="207"/>
      <c r="BE56" s="207"/>
      <c r="BF56" s="207"/>
      <c r="BG56" s="207"/>
      <c r="BH56" s="207"/>
      <c r="BI56" s="207"/>
      <c r="BJ56" s="207"/>
      <c r="BK56" s="207"/>
      <c r="BL56" s="207"/>
      <c r="BM56" s="207"/>
      <c r="BN56" s="207"/>
      <c r="BO56" s="207"/>
      <c r="BP56" s="207"/>
      <c r="BQ56" s="207"/>
      <c r="BR56" s="207"/>
      <c r="BS56" s="207"/>
      <c r="BT56" s="207"/>
      <c r="BU56" s="207"/>
      <c r="BV56" s="207"/>
      <c r="BW56" s="207"/>
      <c r="BX56" s="207"/>
      <c r="BY56" s="207"/>
      <c r="BZ56" s="207"/>
      <c r="CA56" s="207"/>
      <c r="CB56" s="207"/>
      <c r="CC56" s="207"/>
      <c r="CD56" s="207"/>
      <c r="CE56" s="207"/>
      <c r="CF56" s="207"/>
      <c r="CG56" s="207"/>
      <c r="CH56" s="207"/>
      <c r="CI56" s="207"/>
      <c r="CJ56" s="207"/>
      <c r="CK56" s="207"/>
      <c r="CL56" s="207"/>
      <c r="CM56" s="207"/>
      <c r="CN56" s="207"/>
      <c r="CO56" s="207"/>
      <c r="CP56" s="207"/>
      <c r="CQ56" s="207"/>
      <c r="CR56" s="207"/>
      <c r="CS56" s="207"/>
      <c r="CT56" s="207"/>
      <c r="CU56" s="207"/>
      <c r="CV56" s="207"/>
      <c r="CW56" s="207"/>
      <c r="CX56" s="207"/>
      <c r="CY56" s="207"/>
      <c r="CZ56" s="207"/>
      <c r="DA56" s="207"/>
      <c r="DB56" s="207"/>
      <c r="DC56" s="207"/>
      <c r="DD56" s="207"/>
      <c r="DE56" s="207"/>
      <c r="DF56" s="207"/>
      <c r="DG56" s="207"/>
      <c r="DH56" s="207"/>
      <c r="DI56" s="207"/>
      <c r="DJ56" s="207"/>
      <c r="DK56" s="207"/>
    </row>
    <row r="57" customFormat="false" ht="15" hidden="false" customHeight="true" outlineLevel="0" collapsed="false">
      <c r="A57" s="58"/>
      <c r="B57" s="58"/>
      <c r="C57" s="59" t="n">
        <v>39</v>
      </c>
      <c r="D57" s="60"/>
      <c r="E57" s="207"/>
      <c r="F57" s="207"/>
      <c r="G57" s="207"/>
      <c r="H57" s="207"/>
      <c r="I57" s="207"/>
      <c r="J57" s="207"/>
      <c r="K57" s="207"/>
      <c r="L57" s="207"/>
      <c r="M57" s="207"/>
      <c r="N57" s="207"/>
      <c r="O57" s="207"/>
      <c r="P57" s="207"/>
      <c r="Q57" s="207"/>
      <c r="R57" s="207"/>
      <c r="S57" s="207"/>
      <c r="T57" s="207"/>
      <c r="U57" s="207"/>
      <c r="V57" s="207"/>
      <c r="W57" s="207"/>
      <c r="X57" s="207"/>
      <c r="Y57" s="207"/>
      <c r="Z57" s="207"/>
      <c r="AA57" s="207"/>
      <c r="AB57" s="207"/>
      <c r="AC57" s="207"/>
      <c r="AD57" s="207"/>
      <c r="AE57" s="207"/>
      <c r="AF57" s="207"/>
      <c r="AG57" s="207"/>
      <c r="AH57" s="207"/>
      <c r="AI57" s="207"/>
      <c r="AJ57" s="207"/>
      <c r="AK57" s="207"/>
      <c r="AL57" s="207"/>
      <c r="AM57" s="207"/>
      <c r="AN57" s="207"/>
      <c r="AO57" s="207"/>
      <c r="AP57" s="207"/>
      <c r="AQ57" s="207"/>
      <c r="AR57" s="207"/>
      <c r="AS57" s="207"/>
      <c r="AT57" s="207"/>
      <c r="AU57" s="207"/>
      <c r="AV57" s="207"/>
      <c r="AW57" s="207"/>
      <c r="AX57" s="207"/>
      <c r="AY57" s="207"/>
      <c r="AZ57" s="207"/>
      <c r="BA57" s="207"/>
      <c r="BB57" s="207"/>
      <c r="BC57" s="207"/>
      <c r="BD57" s="207"/>
      <c r="BE57" s="207"/>
      <c r="BF57" s="207"/>
      <c r="BG57" s="207"/>
      <c r="BH57" s="207"/>
      <c r="BI57" s="207"/>
      <c r="BJ57" s="207"/>
      <c r="BK57" s="207"/>
      <c r="BL57" s="207"/>
      <c r="BM57" s="207"/>
      <c r="BN57" s="207"/>
      <c r="BO57" s="207"/>
      <c r="BP57" s="207"/>
      <c r="BQ57" s="207"/>
      <c r="BR57" s="207"/>
      <c r="BS57" s="207"/>
      <c r="BT57" s="207"/>
      <c r="BU57" s="207"/>
      <c r="BV57" s="207"/>
      <c r="BW57" s="207"/>
      <c r="BX57" s="207"/>
      <c r="BY57" s="207"/>
      <c r="BZ57" s="207"/>
      <c r="CA57" s="207"/>
      <c r="CB57" s="207"/>
      <c r="CC57" s="207"/>
      <c r="CD57" s="207"/>
      <c r="CE57" s="207"/>
      <c r="CF57" s="207"/>
      <c r="CG57" s="207"/>
      <c r="CH57" s="207"/>
      <c r="CI57" s="207"/>
      <c r="CJ57" s="207"/>
      <c r="CK57" s="207"/>
      <c r="CL57" s="207"/>
      <c r="CM57" s="207"/>
      <c r="CN57" s="207"/>
      <c r="CO57" s="207"/>
      <c r="CP57" s="207"/>
      <c r="CQ57" s="207"/>
      <c r="CR57" s="207"/>
      <c r="CS57" s="207"/>
      <c r="CT57" s="207"/>
      <c r="CU57" s="207"/>
      <c r="CV57" s="207"/>
      <c r="CW57" s="207"/>
      <c r="CX57" s="207"/>
      <c r="CY57" s="207"/>
      <c r="CZ57" s="207"/>
      <c r="DA57" s="207"/>
      <c r="DB57" s="207"/>
      <c r="DC57" s="207"/>
      <c r="DD57" s="207"/>
      <c r="DE57" s="207"/>
      <c r="DF57" s="207"/>
      <c r="DG57" s="207"/>
      <c r="DH57" s="207"/>
      <c r="DI57" s="207"/>
      <c r="DJ57" s="207"/>
      <c r="DK57" s="207"/>
    </row>
    <row r="58" customFormat="false" ht="15" hidden="false" customHeight="true" outlineLevel="0" collapsed="false">
      <c r="A58" s="58"/>
      <c r="B58" s="58"/>
      <c r="C58" s="59" t="n">
        <v>40</v>
      </c>
      <c r="D58" s="60"/>
    </row>
    <row r="59" customFormat="false" ht="15" hidden="false" customHeight="true" outlineLevel="0" collapsed="false">
      <c r="A59" s="58"/>
      <c r="B59" s="58"/>
      <c r="C59" s="59" t="n">
        <v>41</v>
      </c>
      <c r="D59" s="60"/>
      <c r="E59" s="60"/>
      <c r="F59" s="60"/>
      <c r="G59" s="60"/>
      <c r="H59" s="60"/>
      <c r="I59" s="60"/>
    </row>
    <row r="60" customFormat="false" ht="15" hidden="false" customHeight="true" outlineLevel="0" collapsed="false">
      <c r="A60" s="58"/>
      <c r="B60" s="58"/>
      <c r="C60" s="59" t="n">
        <v>42</v>
      </c>
      <c r="D60" s="60"/>
      <c r="E60" s="60"/>
      <c r="F60" s="60"/>
      <c r="G60" s="60"/>
      <c r="H60" s="60"/>
      <c r="I60" s="60"/>
    </row>
    <row r="61" customFormat="false" ht="15" hidden="false" customHeight="true" outlineLevel="0" collapsed="false">
      <c r="A61" s="58"/>
      <c r="B61" s="58"/>
      <c r="C61" s="59" t="n">
        <v>43</v>
      </c>
      <c r="D61" s="60"/>
      <c r="E61" s="60"/>
      <c r="F61" s="60"/>
      <c r="G61" s="60"/>
      <c r="H61" s="60"/>
      <c r="I61" s="60"/>
    </row>
    <row r="62" customFormat="false" ht="15" hidden="false" customHeight="true" outlineLevel="0" collapsed="false">
      <c r="A62" s="58"/>
      <c r="B62" s="58"/>
      <c r="C62" s="59" t="n">
        <v>44</v>
      </c>
      <c r="D62" s="60"/>
      <c r="E62" s="60"/>
      <c r="F62" s="60"/>
      <c r="G62" s="60"/>
      <c r="H62" s="60"/>
      <c r="I62" s="60"/>
    </row>
    <row r="63" customFormat="false" ht="15" hidden="false" customHeight="true" outlineLevel="0" collapsed="false">
      <c r="A63" s="58"/>
      <c r="B63" s="58"/>
      <c r="C63" s="59" t="n">
        <v>45</v>
      </c>
      <c r="D63" s="60"/>
      <c r="E63" s="60"/>
      <c r="F63" s="60"/>
      <c r="G63" s="60"/>
      <c r="H63" s="60"/>
      <c r="I63" s="60"/>
    </row>
    <row r="64" customFormat="false" ht="15" hidden="false" customHeight="true" outlineLevel="0" collapsed="false">
      <c r="A64" s="58"/>
      <c r="B64" s="58"/>
      <c r="C64" s="59" t="n">
        <v>46</v>
      </c>
      <c r="D64" s="60"/>
      <c r="E64" s="176"/>
      <c r="F64" s="176"/>
      <c r="G64" s="176"/>
      <c r="H64" s="176"/>
      <c r="I64" s="176"/>
      <c r="J64" s="176"/>
      <c r="K64" s="176"/>
      <c r="L64" s="176"/>
      <c r="M64" s="176"/>
      <c r="N64" s="176"/>
      <c r="O64" s="176"/>
      <c r="P64" s="176"/>
      <c r="Q64" s="176"/>
      <c r="R64" s="176"/>
      <c r="S64" s="176"/>
      <c r="T64" s="176"/>
      <c r="U64" s="176"/>
      <c r="V64" s="176"/>
      <c r="W64" s="176"/>
      <c r="X64" s="176"/>
      <c r="Y64" s="176"/>
      <c r="Z64" s="176"/>
      <c r="AA64" s="176"/>
      <c r="AB64" s="176"/>
      <c r="AC64" s="176"/>
      <c r="AD64" s="176"/>
      <c r="AE64" s="176"/>
      <c r="AF64" s="176"/>
      <c r="AG64" s="176"/>
      <c r="AH64" s="176"/>
      <c r="AI64" s="176"/>
      <c r="AJ64" s="176"/>
      <c r="AK64" s="176"/>
      <c r="AL64" s="176"/>
      <c r="AM64" s="176"/>
      <c r="AN64" s="176"/>
      <c r="AO64" s="176"/>
      <c r="AP64" s="176"/>
      <c r="AQ64" s="176"/>
      <c r="AR64" s="176"/>
      <c r="AS64" s="176"/>
      <c r="AT64" s="176"/>
      <c r="AU64" s="176"/>
      <c r="AV64" s="176"/>
      <c r="AW64" s="176"/>
      <c r="AX64" s="176"/>
      <c r="AY64" s="176"/>
      <c r="AZ64" s="176"/>
      <c r="BA64" s="176"/>
      <c r="BB64" s="176"/>
      <c r="BC64" s="176"/>
      <c r="BD64" s="176"/>
      <c r="BE64" s="176"/>
      <c r="BF64" s="176"/>
      <c r="BG64" s="176"/>
      <c r="BH64" s="176"/>
      <c r="BI64" s="176"/>
      <c r="BJ64" s="176"/>
      <c r="BK64" s="176"/>
      <c r="BL64" s="176"/>
      <c r="BM64" s="176"/>
      <c r="BN64" s="176"/>
      <c r="BO64" s="176"/>
      <c r="BP64" s="176"/>
      <c r="BQ64" s="176"/>
      <c r="BR64" s="176"/>
      <c r="BS64" s="176"/>
      <c r="BT64" s="176"/>
      <c r="BU64" s="176"/>
      <c r="BV64" s="176"/>
      <c r="BW64" s="176"/>
      <c r="BX64" s="176"/>
      <c r="BY64" s="176"/>
      <c r="BZ64" s="176"/>
      <c r="CA64" s="176"/>
      <c r="CB64" s="176"/>
      <c r="CC64" s="176"/>
      <c r="CD64" s="176"/>
      <c r="CE64" s="176"/>
      <c r="CF64" s="176"/>
      <c r="CG64" s="176"/>
      <c r="CH64" s="176"/>
      <c r="CI64" s="176"/>
      <c r="CJ64" s="176"/>
      <c r="CK64" s="176"/>
      <c r="CL64" s="176"/>
      <c r="CM64" s="176"/>
      <c r="CN64" s="176"/>
      <c r="CO64" s="176"/>
      <c r="CP64" s="176"/>
      <c r="CQ64" s="176"/>
      <c r="CR64" s="176"/>
      <c r="CS64" s="176"/>
      <c r="CT64" s="176"/>
      <c r="CU64" s="176"/>
      <c r="CV64" s="176"/>
      <c r="CW64" s="176"/>
      <c r="CX64" s="176"/>
      <c r="CY64" s="176"/>
      <c r="CZ64" s="176"/>
      <c r="DA64" s="176"/>
      <c r="DB64" s="176"/>
      <c r="DC64" s="176"/>
      <c r="DD64" s="176"/>
      <c r="DE64" s="176"/>
      <c r="DF64" s="176"/>
      <c r="DG64" s="176"/>
      <c r="DH64" s="176"/>
      <c r="DI64" s="176"/>
      <c r="DJ64" s="176"/>
      <c r="DK64" s="176"/>
    </row>
    <row r="65" customFormat="false" ht="15" hidden="false" customHeight="true" outlineLevel="0" collapsed="false">
      <c r="A65" s="58"/>
      <c r="B65" s="58"/>
      <c r="C65" s="59" t="n">
        <v>47</v>
      </c>
      <c r="D65" s="60"/>
      <c r="E65" s="60"/>
      <c r="F65" s="60"/>
      <c r="G65" s="60"/>
      <c r="H65" s="60"/>
      <c r="I65" s="60"/>
    </row>
    <row r="66" customFormat="false" ht="15" hidden="false" customHeight="true" outlineLevel="0" collapsed="false">
      <c r="A66" s="58"/>
      <c r="B66" s="58"/>
      <c r="C66" s="59" t="n">
        <v>48</v>
      </c>
      <c r="D66" s="60"/>
      <c r="E66" s="60"/>
      <c r="F66" s="60"/>
      <c r="G66" s="60"/>
      <c r="H66" s="60"/>
      <c r="I66" s="60"/>
    </row>
    <row r="67" customFormat="false" ht="15" hidden="false" customHeight="true" outlineLevel="0" collapsed="false">
      <c r="A67" s="58"/>
      <c r="B67" s="58"/>
      <c r="C67" s="59" t="n">
        <v>49</v>
      </c>
      <c r="D67" s="60"/>
      <c r="E67" s="60"/>
      <c r="F67" s="60"/>
      <c r="G67" s="60"/>
      <c r="H67" s="60"/>
      <c r="I67" s="60"/>
    </row>
    <row r="68" customFormat="false" ht="15" hidden="false" customHeight="true" outlineLevel="0" collapsed="false">
      <c r="A68" s="58"/>
      <c r="B68" s="58"/>
      <c r="C68" s="59" t="n">
        <v>50</v>
      </c>
      <c r="D68" s="60"/>
      <c r="E68" s="60"/>
      <c r="F68" s="60"/>
      <c r="G68" s="60"/>
      <c r="H68" s="60"/>
      <c r="I68" s="60"/>
    </row>
    <row r="69" customFormat="false" ht="15" hidden="false" customHeight="true" outlineLevel="0" collapsed="false">
      <c r="A69" s="58"/>
      <c r="B69" s="58"/>
      <c r="C69" s="59" t="n">
        <v>51</v>
      </c>
      <c r="D69" s="60"/>
      <c r="E69" s="207"/>
      <c r="F69" s="207"/>
      <c r="G69" s="207"/>
      <c r="H69" s="207"/>
      <c r="I69" s="207"/>
      <c r="J69" s="207"/>
      <c r="K69" s="207"/>
      <c r="L69" s="207"/>
      <c r="M69" s="207"/>
      <c r="N69" s="207"/>
      <c r="O69" s="207"/>
      <c r="P69" s="207"/>
      <c r="Q69" s="207"/>
      <c r="R69" s="207"/>
      <c r="S69" s="207"/>
      <c r="T69" s="207"/>
      <c r="U69" s="207"/>
      <c r="V69" s="207"/>
      <c r="W69" s="207"/>
      <c r="X69" s="207"/>
      <c r="Y69" s="207"/>
      <c r="Z69" s="207"/>
      <c r="AA69" s="207"/>
      <c r="AB69" s="207"/>
      <c r="AC69" s="207"/>
      <c r="AD69" s="207"/>
      <c r="AE69" s="207"/>
      <c r="AF69" s="207"/>
      <c r="AG69" s="207"/>
      <c r="AH69" s="207"/>
      <c r="AI69" s="207"/>
      <c r="AJ69" s="207"/>
      <c r="AK69" s="207"/>
      <c r="AL69" s="207"/>
      <c r="AM69" s="207"/>
      <c r="AN69" s="207"/>
      <c r="AO69" s="207"/>
      <c r="AP69" s="207"/>
      <c r="AQ69" s="207"/>
      <c r="AR69" s="207"/>
      <c r="AS69" s="207"/>
      <c r="AT69" s="207"/>
      <c r="AU69" s="207"/>
      <c r="AV69" s="207"/>
      <c r="AW69" s="207"/>
      <c r="AX69" s="207"/>
      <c r="AY69" s="207"/>
      <c r="AZ69" s="207"/>
      <c r="BA69" s="207"/>
      <c r="BB69" s="207"/>
      <c r="BC69" s="207"/>
      <c r="BD69" s="207"/>
      <c r="BE69" s="207"/>
      <c r="BF69" s="207"/>
      <c r="BG69" s="207"/>
      <c r="BH69" s="207"/>
      <c r="BI69" s="207"/>
      <c r="BJ69" s="207"/>
      <c r="BK69" s="207"/>
      <c r="BL69" s="207"/>
      <c r="BM69" s="207"/>
      <c r="BN69" s="207"/>
      <c r="BO69" s="207"/>
      <c r="BP69" s="207"/>
      <c r="BQ69" s="207"/>
      <c r="BR69" s="207"/>
      <c r="BS69" s="207"/>
      <c r="BT69" s="207"/>
      <c r="BU69" s="207"/>
      <c r="BV69" s="207"/>
      <c r="BW69" s="207"/>
      <c r="BX69" s="207"/>
      <c r="BY69" s="207"/>
      <c r="BZ69" s="207"/>
      <c r="CA69" s="207"/>
      <c r="CB69" s="207"/>
      <c r="CC69" s="207"/>
      <c r="CD69" s="207"/>
      <c r="CE69" s="207"/>
      <c r="CF69" s="207"/>
      <c r="CG69" s="207"/>
      <c r="CH69" s="207"/>
      <c r="CI69" s="207"/>
      <c r="CJ69" s="207"/>
      <c r="CK69" s="207"/>
      <c r="CL69" s="207"/>
      <c r="CM69" s="207"/>
      <c r="CN69" s="207"/>
      <c r="CO69" s="207"/>
      <c r="CP69" s="207"/>
      <c r="CQ69" s="207"/>
      <c r="CR69" s="207"/>
      <c r="CS69" s="207"/>
      <c r="CT69" s="207"/>
      <c r="CU69" s="207"/>
      <c r="CV69" s="207"/>
      <c r="CW69" s="207"/>
      <c r="CX69" s="207"/>
      <c r="CY69" s="207"/>
      <c r="CZ69" s="207"/>
      <c r="DA69" s="207"/>
      <c r="DB69" s="207"/>
      <c r="DC69" s="207"/>
      <c r="DD69" s="207"/>
      <c r="DE69" s="207"/>
      <c r="DF69" s="207"/>
      <c r="DG69" s="207"/>
      <c r="DH69" s="207"/>
      <c r="DI69" s="207"/>
      <c r="DJ69" s="207"/>
      <c r="DK69" s="207"/>
    </row>
    <row r="70" customFormat="false" ht="15" hidden="false" customHeight="true" outlineLevel="0" collapsed="false">
      <c r="A70" s="58"/>
      <c r="B70" s="58"/>
      <c r="C70" s="59" t="n">
        <v>52</v>
      </c>
      <c r="D70" s="60"/>
      <c r="E70" s="207"/>
      <c r="F70" s="207"/>
      <c r="G70" s="207"/>
      <c r="H70" s="207"/>
      <c r="I70" s="207"/>
      <c r="J70" s="207"/>
      <c r="K70" s="207"/>
      <c r="L70" s="207"/>
      <c r="M70" s="207"/>
      <c r="N70" s="207"/>
      <c r="O70" s="207"/>
      <c r="P70" s="207"/>
      <c r="Q70" s="207"/>
      <c r="R70" s="207"/>
      <c r="S70" s="207"/>
      <c r="T70" s="207"/>
      <c r="U70" s="207"/>
      <c r="V70" s="207"/>
      <c r="W70" s="207"/>
      <c r="X70" s="207"/>
      <c r="Y70" s="207"/>
      <c r="Z70" s="207"/>
      <c r="AA70" s="207"/>
      <c r="AB70" s="207"/>
      <c r="AC70" s="207"/>
      <c r="AD70" s="207"/>
      <c r="AE70" s="207"/>
      <c r="AF70" s="207"/>
      <c r="AG70" s="207"/>
      <c r="AH70" s="207"/>
      <c r="AI70" s="207"/>
      <c r="AJ70" s="207"/>
      <c r="AK70" s="207"/>
      <c r="AL70" s="207"/>
      <c r="AM70" s="207"/>
      <c r="AN70" s="207"/>
      <c r="AO70" s="207"/>
      <c r="AP70" s="207"/>
      <c r="AQ70" s="207"/>
      <c r="AR70" s="207"/>
      <c r="AS70" s="207"/>
      <c r="AT70" s="207"/>
      <c r="AU70" s="207"/>
      <c r="AV70" s="207"/>
      <c r="AW70" s="207"/>
      <c r="AX70" s="207"/>
      <c r="AY70" s="207"/>
      <c r="AZ70" s="207"/>
      <c r="BA70" s="207"/>
      <c r="BB70" s="207"/>
      <c r="BC70" s="207"/>
      <c r="BD70" s="207"/>
      <c r="BE70" s="207"/>
      <c r="BF70" s="207"/>
      <c r="BG70" s="207"/>
      <c r="BH70" s="207"/>
      <c r="BI70" s="207"/>
      <c r="BJ70" s="207"/>
      <c r="BK70" s="207"/>
      <c r="BL70" s="207"/>
      <c r="BM70" s="207"/>
      <c r="BN70" s="207"/>
      <c r="BO70" s="207"/>
      <c r="BP70" s="207"/>
      <c r="BQ70" s="207"/>
      <c r="BR70" s="207"/>
      <c r="BS70" s="207"/>
      <c r="BT70" s="207"/>
      <c r="BU70" s="207"/>
      <c r="BV70" s="207"/>
      <c r="BW70" s="207"/>
      <c r="BX70" s="207"/>
      <c r="BY70" s="207"/>
      <c r="BZ70" s="207"/>
      <c r="CA70" s="207"/>
      <c r="CB70" s="207"/>
      <c r="CC70" s="207"/>
      <c r="CD70" s="207"/>
      <c r="CE70" s="207"/>
      <c r="CF70" s="207"/>
      <c r="CG70" s="207"/>
      <c r="CH70" s="207"/>
      <c r="CI70" s="207"/>
      <c r="CJ70" s="207"/>
      <c r="CK70" s="207"/>
      <c r="CL70" s="207"/>
      <c r="CM70" s="207"/>
      <c r="CN70" s="207"/>
      <c r="CO70" s="207"/>
      <c r="CP70" s="207"/>
      <c r="CQ70" s="207"/>
      <c r="CR70" s="207"/>
      <c r="CS70" s="207"/>
      <c r="CT70" s="207"/>
      <c r="CU70" s="207"/>
      <c r="CV70" s="207"/>
      <c r="CW70" s="207"/>
      <c r="CX70" s="207"/>
      <c r="CY70" s="207"/>
      <c r="CZ70" s="207"/>
      <c r="DA70" s="207"/>
      <c r="DB70" s="207"/>
      <c r="DC70" s="207"/>
      <c r="DD70" s="207"/>
      <c r="DE70" s="207"/>
      <c r="DF70" s="207"/>
      <c r="DG70" s="207"/>
      <c r="DH70" s="207"/>
      <c r="DI70" s="207"/>
      <c r="DJ70" s="207"/>
      <c r="DK70" s="207"/>
    </row>
    <row r="71" customFormat="false" ht="15" hidden="false" customHeight="true" outlineLevel="0" collapsed="false">
      <c r="A71" s="58"/>
      <c r="B71" s="58"/>
      <c r="C71" s="59" t="n">
        <v>53</v>
      </c>
      <c r="D71" s="60"/>
      <c r="E71" s="207"/>
      <c r="F71" s="207"/>
      <c r="G71" s="207"/>
      <c r="H71" s="207"/>
      <c r="I71" s="207"/>
      <c r="J71" s="207"/>
      <c r="K71" s="207"/>
      <c r="L71" s="207"/>
      <c r="M71" s="207"/>
      <c r="N71" s="207"/>
      <c r="O71" s="207"/>
      <c r="P71" s="207"/>
      <c r="Q71" s="207"/>
      <c r="R71" s="207"/>
      <c r="S71" s="207"/>
      <c r="T71" s="207"/>
      <c r="U71" s="207"/>
      <c r="V71" s="207"/>
      <c r="W71" s="207"/>
      <c r="X71" s="207"/>
      <c r="Y71" s="207"/>
      <c r="Z71" s="207"/>
      <c r="AA71" s="207"/>
      <c r="AB71" s="207"/>
      <c r="AC71" s="207"/>
      <c r="AD71" s="207"/>
      <c r="AE71" s="207"/>
      <c r="AF71" s="207"/>
      <c r="AG71" s="207"/>
      <c r="AH71" s="207"/>
      <c r="AI71" s="207"/>
      <c r="AJ71" s="207"/>
      <c r="AK71" s="207"/>
      <c r="AL71" s="207"/>
      <c r="AM71" s="207"/>
      <c r="AN71" s="207"/>
      <c r="AO71" s="207"/>
      <c r="AP71" s="207"/>
      <c r="AQ71" s="207"/>
      <c r="AR71" s="207"/>
      <c r="AS71" s="207"/>
      <c r="AT71" s="207"/>
      <c r="AU71" s="207"/>
      <c r="AV71" s="207"/>
      <c r="AW71" s="207"/>
      <c r="AX71" s="207"/>
      <c r="AY71" s="207"/>
      <c r="AZ71" s="207"/>
      <c r="BA71" s="207"/>
      <c r="BB71" s="207"/>
      <c r="BC71" s="207"/>
      <c r="BD71" s="207"/>
      <c r="BE71" s="207"/>
      <c r="BF71" s="207"/>
      <c r="BG71" s="207"/>
      <c r="BH71" s="207"/>
      <c r="BI71" s="207"/>
      <c r="BJ71" s="207"/>
      <c r="BK71" s="207"/>
      <c r="BL71" s="207"/>
      <c r="BM71" s="207"/>
      <c r="BN71" s="207"/>
      <c r="BO71" s="207"/>
      <c r="BP71" s="207"/>
      <c r="BQ71" s="207"/>
      <c r="BR71" s="207"/>
      <c r="BS71" s="207"/>
      <c r="BT71" s="207"/>
      <c r="BU71" s="207"/>
      <c r="BV71" s="207"/>
      <c r="BW71" s="207"/>
      <c r="BX71" s="207"/>
      <c r="BY71" s="207"/>
      <c r="BZ71" s="207"/>
      <c r="CA71" s="207"/>
      <c r="CB71" s="207"/>
      <c r="CC71" s="207"/>
      <c r="CD71" s="207"/>
      <c r="CE71" s="207"/>
      <c r="CF71" s="207"/>
      <c r="CG71" s="207"/>
      <c r="CH71" s="207"/>
      <c r="CI71" s="207"/>
      <c r="CJ71" s="207"/>
      <c r="CK71" s="207"/>
      <c r="CL71" s="207"/>
      <c r="CM71" s="207"/>
      <c r="CN71" s="207"/>
      <c r="CO71" s="207"/>
      <c r="CP71" s="207"/>
      <c r="CQ71" s="207"/>
      <c r="CR71" s="207"/>
      <c r="CS71" s="207"/>
      <c r="CT71" s="207"/>
      <c r="CU71" s="207"/>
      <c r="CV71" s="207"/>
      <c r="CW71" s="207"/>
      <c r="CX71" s="207"/>
      <c r="CY71" s="207"/>
      <c r="CZ71" s="207"/>
      <c r="DA71" s="207"/>
      <c r="DB71" s="207"/>
      <c r="DC71" s="207"/>
      <c r="DD71" s="207"/>
      <c r="DE71" s="207"/>
      <c r="DF71" s="207"/>
      <c r="DG71" s="207"/>
      <c r="DH71" s="207"/>
      <c r="DI71" s="207"/>
      <c r="DJ71" s="207"/>
      <c r="DK71" s="207"/>
    </row>
    <row r="72" customFormat="false" ht="15" hidden="false" customHeight="true" outlineLevel="0" collapsed="false">
      <c r="A72" s="58"/>
      <c r="B72" s="58"/>
      <c r="C72" s="59" t="n">
        <v>54</v>
      </c>
      <c r="D72" s="60"/>
      <c r="E72" s="60"/>
      <c r="F72" s="60"/>
      <c r="G72" s="60"/>
      <c r="H72" s="60"/>
      <c r="I72" s="60"/>
    </row>
    <row r="73" customFormat="false" ht="15" hidden="false" customHeight="true" outlineLevel="0" collapsed="false">
      <c r="A73" s="58"/>
      <c r="B73" s="58"/>
      <c r="C73" s="59" t="n">
        <v>55</v>
      </c>
      <c r="D73" s="60"/>
      <c r="E73" s="60"/>
      <c r="F73" s="60"/>
      <c r="G73" s="60"/>
      <c r="H73" s="60"/>
      <c r="I73" s="60"/>
    </row>
    <row r="74" customFormat="false" ht="15" hidden="false" customHeight="true" outlineLevel="0" collapsed="false">
      <c r="A74" s="58"/>
      <c r="B74" s="58"/>
      <c r="C74" s="59" t="n">
        <v>56</v>
      </c>
      <c r="D74" s="60"/>
      <c r="E74" s="207"/>
      <c r="F74" s="207"/>
      <c r="G74" s="207"/>
      <c r="H74" s="207"/>
      <c r="I74" s="207"/>
      <c r="J74" s="207"/>
      <c r="K74" s="207"/>
      <c r="L74" s="207"/>
      <c r="M74" s="207"/>
      <c r="N74" s="207"/>
      <c r="O74" s="207"/>
      <c r="P74" s="207"/>
      <c r="Q74" s="207"/>
      <c r="R74" s="207"/>
      <c r="S74" s="207"/>
      <c r="T74" s="207"/>
      <c r="U74" s="207"/>
      <c r="V74" s="207"/>
      <c r="W74" s="207"/>
      <c r="X74" s="207"/>
      <c r="Y74" s="207"/>
      <c r="Z74" s="207"/>
      <c r="AA74" s="207"/>
      <c r="AB74" s="207"/>
      <c r="AC74" s="207"/>
      <c r="AD74" s="207"/>
      <c r="AE74" s="207"/>
      <c r="AF74" s="207"/>
      <c r="AG74" s="207"/>
      <c r="AH74" s="207"/>
      <c r="AI74" s="207"/>
      <c r="AJ74" s="207"/>
      <c r="AK74" s="207"/>
      <c r="AL74" s="207"/>
      <c r="AM74" s="207"/>
      <c r="AN74" s="207"/>
      <c r="AO74" s="207"/>
      <c r="AP74" s="207"/>
      <c r="AQ74" s="207"/>
      <c r="AR74" s="207"/>
      <c r="AS74" s="207"/>
      <c r="AT74" s="207"/>
      <c r="AU74" s="207"/>
      <c r="AV74" s="207"/>
      <c r="AW74" s="207"/>
      <c r="AX74" s="207"/>
      <c r="AY74" s="207"/>
      <c r="AZ74" s="207"/>
      <c r="BA74" s="207"/>
      <c r="BB74" s="207"/>
      <c r="BC74" s="207"/>
      <c r="BD74" s="207"/>
      <c r="BE74" s="207"/>
      <c r="BF74" s="207"/>
      <c r="BG74" s="207"/>
      <c r="BH74" s="207"/>
      <c r="BI74" s="207"/>
      <c r="BJ74" s="207"/>
      <c r="BK74" s="207"/>
      <c r="BL74" s="207"/>
      <c r="BM74" s="207"/>
      <c r="BN74" s="207"/>
      <c r="BO74" s="207"/>
      <c r="BP74" s="207"/>
      <c r="BQ74" s="207"/>
      <c r="BR74" s="207"/>
      <c r="BS74" s="207"/>
      <c r="BT74" s="207"/>
      <c r="BU74" s="207"/>
      <c r="BV74" s="207"/>
      <c r="BW74" s="207"/>
      <c r="BX74" s="207"/>
      <c r="BY74" s="207"/>
      <c r="BZ74" s="207"/>
      <c r="CA74" s="207"/>
      <c r="CB74" s="207"/>
      <c r="CC74" s="207"/>
      <c r="CD74" s="207"/>
      <c r="CE74" s="207"/>
      <c r="CF74" s="207"/>
      <c r="CG74" s="207"/>
      <c r="CH74" s="207"/>
      <c r="CI74" s="207"/>
      <c r="CJ74" s="207"/>
      <c r="CK74" s="207"/>
      <c r="CL74" s="207"/>
      <c r="CM74" s="207"/>
      <c r="CN74" s="207"/>
      <c r="CO74" s="207"/>
      <c r="CP74" s="207"/>
      <c r="CQ74" s="207"/>
      <c r="CR74" s="207"/>
      <c r="CS74" s="207"/>
      <c r="CT74" s="207"/>
      <c r="CU74" s="207"/>
      <c r="CV74" s="207"/>
      <c r="CW74" s="207"/>
      <c r="CX74" s="207"/>
      <c r="CY74" s="207"/>
      <c r="CZ74" s="207"/>
      <c r="DA74" s="207"/>
      <c r="DB74" s="207"/>
      <c r="DC74" s="207"/>
      <c r="DD74" s="207"/>
      <c r="DE74" s="207"/>
      <c r="DF74" s="207"/>
      <c r="DG74" s="207"/>
      <c r="DH74" s="207"/>
      <c r="DI74" s="207"/>
      <c r="DJ74" s="207"/>
      <c r="DK74" s="207"/>
    </row>
    <row r="75" customFormat="false" ht="15" hidden="false" customHeight="true" outlineLevel="0" collapsed="false">
      <c r="A75" s="58"/>
      <c r="B75" s="58"/>
      <c r="C75" s="59" t="n">
        <v>57</v>
      </c>
      <c r="D75" s="60"/>
      <c r="E75" s="60"/>
      <c r="F75" s="60"/>
      <c r="G75" s="60"/>
      <c r="H75" s="60"/>
      <c r="I75" s="60"/>
    </row>
    <row r="76" customFormat="false" ht="15" hidden="false" customHeight="true" outlineLevel="0" collapsed="false">
      <c r="A76" s="58"/>
      <c r="B76" s="58"/>
      <c r="C76" s="59" t="n">
        <v>58</v>
      </c>
      <c r="D76" s="60"/>
      <c r="E76" s="60"/>
      <c r="F76" s="60"/>
      <c r="G76" s="60"/>
      <c r="H76" s="60"/>
      <c r="I76" s="60"/>
    </row>
    <row r="77" customFormat="false" ht="15" hidden="false" customHeight="true" outlineLevel="0" collapsed="false">
      <c r="A77" s="58"/>
      <c r="B77" s="58"/>
      <c r="C77" s="59" t="n">
        <v>59</v>
      </c>
      <c r="D77" s="60"/>
      <c r="E77" s="60"/>
      <c r="F77" s="60"/>
      <c r="G77" s="60"/>
      <c r="H77" s="60"/>
      <c r="I77" s="60"/>
    </row>
    <row r="78" customFormat="false" ht="15" hidden="false" customHeight="true" outlineLevel="0" collapsed="false">
      <c r="A78" s="58"/>
      <c r="B78" s="58"/>
      <c r="C78" s="59" t="n">
        <v>60</v>
      </c>
      <c r="D78" s="60"/>
      <c r="E78" s="60"/>
      <c r="F78" s="60"/>
      <c r="G78" s="60"/>
      <c r="H78" s="60"/>
      <c r="I78" s="60"/>
    </row>
    <row r="79" customFormat="false" ht="15" hidden="false" customHeight="true" outlineLevel="0" collapsed="false">
      <c r="A79" s="58"/>
      <c r="B79" s="58"/>
      <c r="C79" s="59" t="n">
        <v>61</v>
      </c>
      <c r="D79" s="60"/>
      <c r="E79" s="207"/>
      <c r="F79" s="207"/>
      <c r="G79" s="207"/>
      <c r="H79" s="207"/>
      <c r="I79" s="207"/>
      <c r="J79" s="207"/>
      <c r="K79" s="207"/>
      <c r="L79" s="207"/>
      <c r="M79" s="207"/>
      <c r="N79" s="207"/>
      <c r="O79" s="207"/>
      <c r="P79" s="207"/>
      <c r="Q79" s="207"/>
      <c r="R79" s="207"/>
      <c r="S79" s="207"/>
      <c r="T79" s="207"/>
      <c r="U79" s="207"/>
      <c r="V79" s="207"/>
      <c r="W79" s="207"/>
      <c r="X79" s="207"/>
      <c r="Y79" s="207"/>
      <c r="Z79" s="207"/>
      <c r="AA79" s="207"/>
      <c r="AB79" s="207"/>
      <c r="AC79" s="207"/>
      <c r="AD79" s="207"/>
      <c r="AE79" s="207"/>
      <c r="AF79" s="207"/>
      <c r="AG79" s="207"/>
      <c r="AH79" s="207"/>
      <c r="AI79" s="207"/>
      <c r="AJ79" s="207"/>
      <c r="AK79" s="207"/>
      <c r="AL79" s="207"/>
      <c r="AM79" s="207"/>
      <c r="AN79" s="207"/>
      <c r="AO79" s="207"/>
      <c r="AP79" s="207"/>
      <c r="AQ79" s="207"/>
      <c r="AR79" s="207"/>
      <c r="AS79" s="207"/>
      <c r="AT79" s="207"/>
      <c r="AU79" s="207"/>
      <c r="AV79" s="207"/>
      <c r="AW79" s="207"/>
      <c r="AX79" s="207"/>
      <c r="AY79" s="207"/>
      <c r="AZ79" s="207"/>
      <c r="BA79" s="207"/>
      <c r="BB79" s="207"/>
      <c r="BC79" s="207"/>
      <c r="BD79" s="207"/>
      <c r="BE79" s="207"/>
      <c r="BF79" s="207"/>
      <c r="BG79" s="207"/>
      <c r="BH79" s="207"/>
      <c r="BI79" s="207"/>
      <c r="BJ79" s="207"/>
      <c r="BK79" s="207"/>
      <c r="BL79" s="207"/>
      <c r="BM79" s="207"/>
      <c r="BN79" s="207"/>
      <c r="BO79" s="207"/>
      <c r="BP79" s="207"/>
      <c r="BQ79" s="207"/>
      <c r="BR79" s="207"/>
      <c r="BS79" s="207"/>
      <c r="BT79" s="207"/>
      <c r="BU79" s="207"/>
      <c r="BV79" s="207"/>
      <c r="BW79" s="207"/>
      <c r="BX79" s="207"/>
      <c r="BY79" s="207"/>
      <c r="BZ79" s="207"/>
      <c r="CA79" s="207"/>
      <c r="CB79" s="207"/>
      <c r="CC79" s="207"/>
      <c r="CD79" s="207"/>
      <c r="CE79" s="207"/>
      <c r="CF79" s="207"/>
      <c r="CG79" s="207"/>
      <c r="CH79" s="207"/>
      <c r="CI79" s="207"/>
      <c r="CJ79" s="207"/>
      <c r="CK79" s="207"/>
      <c r="CL79" s="207"/>
      <c r="CM79" s="207"/>
      <c r="CN79" s="207"/>
      <c r="CO79" s="207"/>
      <c r="CP79" s="207"/>
      <c r="CQ79" s="207"/>
      <c r="CR79" s="207"/>
      <c r="CS79" s="207"/>
      <c r="CT79" s="207"/>
      <c r="CU79" s="207"/>
      <c r="CV79" s="207"/>
      <c r="CW79" s="207"/>
      <c r="CX79" s="207"/>
      <c r="CY79" s="207"/>
      <c r="CZ79" s="207"/>
      <c r="DA79" s="207"/>
      <c r="DB79" s="207"/>
      <c r="DC79" s="207"/>
      <c r="DD79" s="207"/>
      <c r="DE79" s="207"/>
      <c r="DF79" s="207"/>
      <c r="DG79" s="207"/>
      <c r="DH79" s="207"/>
      <c r="DI79" s="207"/>
      <c r="DJ79" s="207"/>
      <c r="DK79" s="207"/>
    </row>
    <row r="80" customFormat="false" ht="15" hidden="false" customHeight="true" outlineLevel="0" collapsed="false">
      <c r="A80" s="58"/>
      <c r="B80" s="58"/>
      <c r="C80" s="59" t="n">
        <v>62</v>
      </c>
      <c r="D80" s="60"/>
      <c r="E80" s="207"/>
      <c r="F80" s="207"/>
      <c r="G80" s="207"/>
      <c r="H80" s="207"/>
      <c r="I80" s="207"/>
      <c r="J80" s="207"/>
      <c r="K80" s="207"/>
      <c r="L80" s="207"/>
      <c r="M80" s="207"/>
      <c r="N80" s="207"/>
      <c r="O80" s="207"/>
      <c r="P80" s="207"/>
      <c r="Q80" s="207"/>
      <c r="R80" s="207"/>
      <c r="S80" s="207"/>
      <c r="T80" s="207"/>
      <c r="U80" s="207"/>
      <c r="V80" s="207"/>
      <c r="W80" s="207"/>
      <c r="X80" s="207"/>
      <c r="Y80" s="207"/>
      <c r="Z80" s="207"/>
      <c r="AA80" s="207"/>
      <c r="AB80" s="207"/>
      <c r="AC80" s="207"/>
      <c r="AD80" s="207"/>
      <c r="AE80" s="207"/>
      <c r="AF80" s="207"/>
      <c r="AG80" s="207"/>
      <c r="AH80" s="207"/>
      <c r="AI80" s="207"/>
      <c r="AJ80" s="207"/>
      <c r="AK80" s="207"/>
      <c r="AL80" s="207"/>
      <c r="AM80" s="207"/>
      <c r="AN80" s="207"/>
      <c r="AO80" s="207"/>
      <c r="AP80" s="207"/>
      <c r="AQ80" s="207"/>
      <c r="AR80" s="207"/>
      <c r="AS80" s="207"/>
      <c r="AT80" s="207"/>
      <c r="AU80" s="207"/>
      <c r="AV80" s="207"/>
      <c r="AW80" s="207"/>
      <c r="AX80" s="207"/>
      <c r="AY80" s="207"/>
      <c r="AZ80" s="207"/>
      <c r="BA80" s="207"/>
      <c r="BB80" s="207"/>
      <c r="BC80" s="207"/>
      <c r="BD80" s="207"/>
      <c r="BE80" s="207"/>
      <c r="BF80" s="207"/>
      <c r="BG80" s="207"/>
      <c r="BH80" s="207"/>
      <c r="BI80" s="207"/>
      <c r="BJ80" s="207"/>
      <c r="BK80" s="207"/>
      <c r="BL80" s="207"/>
      <c r="BM80" s="207"/>
      <c r="BN80" s="207"/>
      <c r="BO80" s="207"/>
      <c r="BP80" s="207"/>
      <c r="BQ80" s="207"/>
      <c r="BR80" s="207"/>
      <c r="BS80" s="207"/>
      <c r="BT80" s="207"/>
      <c r="BU80" s="207"/>
      <c r="BV80" s="207"/>
      <c r="BW80" s="207"/>
      <c r="BX80" s="207"/>
      <c r="BY80" s="207"/>
      <c r="BZ80" s="207"/>
      <c r="CA80" s="207"/>
      <c r="CB80" s="207"/>
      <c r="CC80" s="207"/>
      <c r="CD80" s="207"/>
      <c r="CE80" s="207"/>
      <c r="CF80" s="207"/>
      <c r="CG80" s="207"/>
      <c r="CH80" s="207"/>
      <c r="CI80" s="207"/>
      <c r="CJ80" s="207"/>
      <c r="CK80" s="207"/>
      <c r="CL80" s="207"/>
      <c r="CM80" s="207"/>
      <c r="CN80" s="207"/>
      <c r="CO80" s="207"/>
      <c r="CP80" s="207"/>
      <c r="CQ80" s="207"/>
      <c r="CR80" s="207"/>
      <c r="CS80" s="207"/>
      <c r="CT80" s="207"/>
      <c r="CU80" s="207"/>
      <c r="CV80" s="207"/>
      <c r="CW80" s="207"/>
      <c r="CX80" s="207"/>
      <c r="CY80" s="207"/>
      <c r="CZ80" s="207"/>
      <c r="DA80" s="207"/>
      <c r="DB80" s="207"/>
      <c r="DC80" s="207"/>
      <c r="DD80" s="207"/>
      <c r="DE80" s="207"/>
      <c r="DF80" s="207"/>
      <c r="DG80" s="207"/>
      <c r="DH80" s="207"/>
      <c r="DI80" s="207"/>
      <c r="DJ80" s="207"/>
      <c r="DK80" s="207"/>
    </row>
    <row r="81" customFormat="false" ht="15" hidden="false" customHeight="true" outlineLevel="0" collapsed="false">
      <c r="A81" s="58"/>
      <c r="B81" s="58"/>
      <c r="C81" s="59" t="n">
        <v>63</v>
      </c>
      <c r="D81" s="60"/>
      <c r="E81" s="207"/>
      <c r="F81" s="207"/>
      <c r="G81" s="207"/>
      <c r="H81" s="207"/>
      <c r="I81" s="207"/>
      <c r="J81" s="207"/>
      <c r="K81" s="207"/>
      <c r="L81" s="207"/>
      <c r="M81" s="207"/>
      <c r="N81" s="207"/>
      <c r="O81" s="207"/>
      <c r="P81" s="207"/>
      <c r="Q81" s="207"/>
      <c r="R81" s="207"/>
      <c r="S81" s="207"/>
      <c r="T81" s="207"/>
      <c r="U81" s="207"/>
      <c r="V81" s="207"/>
      <c r="W81" s="207"/>
      <c r="X81" s="207"/>
      <c r="Y81" s="207"/>
      <c r="Z81" s="207"/>
      <c r="AA81" s="207"/>
      <c r="AB81" s="207"/>
      <c r="AC81" s="207"/>
      <c r="AD81" s="207"/>
      <c r="AE81" s="207"/>
      <c r="AF81" s="207"/>
      <c r="AG81" s="207"/>
      <c r="AH81" s="207"/>
      <c r="AI81" s="207"/>
      <c r="AJ81" s="207"/>
      <c r="AK81" s="207"/>
      <c r="AL81" s="207"/>
      <c r="AM81" s="207"/>
      <c r="AN81" s="207"/>
      <c r="AO81" s="207"/>
      <c r="AP81" s="207"/>
      <c r="AQ81" s="207"/>
      <c r="AR81" s="207"/>
      <c r="AS81" s="207"/>
      <c r="AT81" s="207"/>
      <c r="AU81" s="207"/>
      <c r="AV81" s="207"/>
      <c r="AW81" s="207"/>
      <c r="AX81" s="207"/>
      <c r="AY81" s="207"/>
      <c r="AZ81" s="207"/>
      <c r="BA81" s="207"/>
      <c r="BB81" s="207"/>
      <c r="BC81" s="207"/>
      <c r="BD81" s="207"/>
      <c r="BE81" s="207"/>
      <c r="BF81" s="207"/>
      <c r="BG81" s="207"/>
      <c r="BH81" s="207"/>
      <c r="BI81" s="207"/>
      <c r="BJ81" s="207"/>
      <c r="BK81" s="207"/>
      <c r="BL81" s="207"/>
      <c r="BM81" s="207"/>
      <c r="BN81" s="207"/>
      <c r="BO81" s="207"/>
      <c r="BP81" s="207"/>
      <c r="BQ81" s="207"/>
      <c r="BR81" s="207"/>
      <c r="BS81" s="207"/>
      <c r="BT81" s="207"/>
      <c r="BU81" s="207"/>
      <c r="BV81" s="207"/>
      <c r="BW81" s="207"/>
      <c r="BX81" s="207"/>
      <c r="BY81" s="207"/>
      <c r="BZ81" s="207"/>
      <c r="CA81" s="207"/>
      <c r="CB81" s="207"/>
      <c r="CC81" s="207"/>
      <c r="CD81" s="207"/>
      <c r="CE81" s="207"/>
      <c r="CF81" s="207"/>
      <c r="CG81" s="207"/>
      <c r="CH81" s="207"/>
      <c r="CI81" s="207"/>
      <c r="CJ81" s="207"/>
      <c r="CK81" s="207"/>
      <c r="CL81" s="207"/>
      <c r="CM81" s="207"/>
      <c r="CN81" s="207"/>
      <c r="CO81" s="207"/>
      <c r="CP81" s="207"/>
      <c r="CQ81" s="207"/>
      <c r="CR81" s="207"/>
      <c r="CS81" s="207"/>
      <c r="CT81" s="207"/>
      <c r="CU81" s="207"/>
      <c r="CV81" s="207"/>
      <c r="CW81" s="207"/>
      <c r="CX81" s="207"/>
      <c r="CY81" s="207"/>
      <c r="CZ81" s="207"/>
      <c r="DA81" s="207"/>
      <c r="DB81" s="207"/>
      <c r="DC81" s="207"/>
      <c r="DD81" s="207"/>
      <c r="DE81" s="207"/>
      <c r="DF81" s="207"/>
      <c r="DG81" s="207"/>
      <c r="DH81" s="207"/>
      <c r="DI81" s="207"/>
      <c r="DJ81" s="207"/>
      <c r="DK81" s="207"/>
    </row>
    <row r="82" customFormat="false" ht="15" hidden="false" customHeight="true" outlineLevel="0" collapsed="false">
      <c r="A82" s="58"/>
      <c r="B82" s="58"/>
      <c r="C82" s="59" t="n">
        <v>64</v>
      </c>
      <c r="D82" s="60"/>
      <c r="E82" s="207"/>
      <c r="F82" s="207"/>
      <c r="G82" s="207"/>
      <c r="H82" s="207"/>
      <c r="I82" s="207"/>
      <c r="J82" s="207"/>
      <c r="K82" s="207"/>
      <c r="L82" s="207"/>
      <c r="M82" s="207"/>
      <c r="N82" s="207"/>
      <c r="O82" s="207"/>
      <c r="P82" s="207"/>
      <c r="Q82" s="207"/>
      <c r="R82" s="207"/>
      <c r="S82" s="207"/>
      <c r="T82" s="207"/>
      <c r="U82" s="207"/>
      <c r="V82" s="207"/>
      <c r="W82" s="207"/>
      <c r="X82" s="207"/>
      <c r="Y82" s="207"/>
      <c r="Z82" s="207"/>
      <c r="AA82" s="207"/>
      <c r="AB82" s="207"/>
      <c r="AC82" s="207"/>
      <c r="AD82" s="207"/>
      <c r="AE82" s="207"/>
      <c r="AF82" s="207"/>
      <c r="AG82" s="207"/>
      <c r="AH82" s="207"/>
      <c r="AI82" s="207"/>
      <c r="AJ82" s="207"/>
      <c r="AK82" s="207"/>
      <c r="AL82" s="207"/>
      <c r="AM82" s="207"/>
      <c r="AN82" s="207"/>
      <c r="AO82" s="207"/>
      <c r="AP82" s="207"/>
      <c r="AQ82" s="207"/>
      <c r="AR82" s="207"/>
      <c r="AS82" s="207"/>
      <c r="AT82" s="207"/>
      <c r="AU82" s="207"/>
      <c r="AV82" s="207"/>
      <c r="AW82" s="207"/>
      <c r="AX82" s="207"/>
      <c r="AY82" s="207"/>
      <c r="AZ82" s="207"/>
      <c r="BA82" s="207"/>
      <c r="BB82" s="207"/>
      <c r="BC82" s="207"/>
      <c r="BD82" s="207"/>
      <c r="BE82" s="207"/>
      <c r="BF82" s="207"/>
      <c r="BG82" s="207"/>
      <c r="BH82" s="207"/>
      <c r="BI82" s="207"/>
      <c r="BJ82" s="207"/>
      <c r="BK82" s="207"/>
      <c r="BL82" s="207"/>
      <c r="BM82" s="207"/>
      <c r="BN82" s="207"/>
      <c r="BO82" s="207"/>
      <c r="BP82" s="207"/>
      <c r="BQ82" s="207"/>
      <c r="BR82" s="207"/>
      <c r="BS82" s="207"/>
      <c r="BT82" s="207"/>
      <c r="BU82" s="207"/>
      <c r="BV82" s="207"/>
      <c r="BW82" s="207"/>
      <c r="BX82" s="207"/>
      <c r="BY82" s="207"/>
      <c r="BZ82" s="207"/>
      <c r="CA82" s="207"/>
      <c r="CB82" s="207"/>
      <c r="CC82" s="207"/>
      <c r="CD82" s="207"/>
      <c r="CE82" s="207"/>
      <c r="CF82" s="207"/>
      <c r="CG82" s="207"/>
      <c r="CH82" s="207"/>
      <c r="CI82" s="207"/>
      <c r="CJ82" s="207"/>
      <c r="CK82" s="207"/>
      <c r="CL82" s="207"/>
      <c r="CM82" s="207"/>
      <c r="CN82" s="207"/>
      <c r="CO82" s="207"/>
      <c r="CP82" s="207"/>
      <c r="CQ82" s="207"/>
      <c r="CR82" s="207"/>
      <c r="CS82" s="207"/>
      <c r="CT82" s="207"/>
      <c r="CU82" s="207"/>
      <c r="CV82" s="207"/>
      <c r="CW82" s="207"/>
      <c r="CX82" s="207"/>
      <c r="CY82" s="207"/>
      <c r="CZ82" s="207"/>
      <c r="DA82" s="207"/>
      <c r="DB82" s="207"/>
      <c r="DC82" s="207"/>
      <c r="DD82" s="207"/>
      <c r="DE82" s="207"/>
      <c r="DF82" s="207"/>
      <c r="DG82" s="207"/>
      <c r="DH82" s="207"/>
      <c r="DI82" s="207"/>
      <c r="DJ82" s="207"/>
      <c r="DK82" s="207"/>
    </row>
    <row r="83" customFormat="false" ht="15" hidden="false" customHeight="true" outlineLevel="0" collapsed="false">
      <c r="A83" s="58"/>
      <c r="B83" s="58"/>
      <c r="C83" s="59" t="n">
        <v>65</v>
      </c>
      <c r="D83" s="60"/>
      <c r="E83" s="60"/>
      <c r="F83" s="60"/>
      <c r="G83" s="60"/>
      <c r="H83" s="60"/>
      <c r="I83" s="60"/>
    </row>
    <row r="84" customFormat="false" ht="15" hidden="false" customHeight="true" outlineLevel="0" collapsed="false">
      <c r="A84" s="58"/>
      <c r="B84" s="58"/>
      <c r="C84" s="59" t="n">
        <v>66</v>
      </c>
      <c r="D84" s="60"/>
      <c r="E84" s="207"/>
      <c r="F84" s="207"/>
      <c r="G84" s="207"/>
      <c r="H84" s="207"/>
      <c r="I84" s="207"/>
      <c r="J84" s="207"/>
      <c r="K84" s="207"/>
      <c r="L84" s="207"/>
      <c r="M84" s="207"/>
      <c r="N84" s="207"/>
      <c r="O84" s="207"/>
      <c r="P84" s="207"/>
      <c r="Q84" s="207"/>
      <c r="R84" s="207"/>
      <c r="S84" s="207"/>
      <c r="T84" s="207"/>
      <c r="U84" s="207"/>
      <c r="V84" s="207"/>
      <c r="W84" s="207"/>
      <c r="X84" s="207"/>
      <c r="Y84" s="207"/>
      <c r="Z84" s="207"/>
      <c r="AA84" s="207"/>
      <c r="AB84" s="207"/>
      <c r="AC84" s="207"/>
      <c r="AD84" s="207"/>
      <c r="AE84" s="207"/>
      <c r="AF84" s="207"/>
      <c r="AG84" s="207"/>
      <c r="AH84" s="207"/>
      <c r="AI84" s="207"/>
      <c r="AJ84" s="207"/>
      <c r="AK84" s="207"/>
      <c r="AL84" s="207"/>
      <c r="AM84" s="207"/>
      <c r="AN84" s="207"/>
      <c r="AO84" s="207"/>
      <c r="AP84" s="207"/>
      <c r="AQ84" s="207"/>
      <c r="AR84" s="207"/>
      <c r="AS84" s="207"/>
      <c r="AT84" s="207"/>
      <c r="AU84" s="207"/>
      <c r="AV84" s="207"/>
      <c r="AW84" s="207"/>
      <c r="AX84" s="207"/>
      <c r="AY84" s="207"/>
      <c r="AZ84" s="207"/>
      <c r="BA84" s="207"/>
      <c r="BB84" s="207"/>
      <c r="BC84" s="207"/>
      <c r="BD84" s="207"/>
      <c r="BE84" s="207"/>
      <c r="BF84" s="207"/>
      <c r="BG84" s="207"/>
      <c r="BH84" s="207"/>
      <c r="BI84" s="207"/>
      <c r="BJ84" s="207"/>
      <c r="BK84" s="207"/>
      <c r="BL84" s="207"/>
      <c r="BM84" s="207"/>
      <c r="BN84" s="207"/>
      <c r="BO84" s="207"/>
      <c r="BP84" s="207"/>
      <c r="BQ84" s="207"/>
      <c r="BR84" s="207"/>
      <c r="BS84" s="207"/>
      <c r="BT84" s="207"/>
      <c r="BU84" s="207"/>
      <c r="BV84" s="207"/>
      <c r="BW84" s="207"/>
      <c r="BX84" s="207"/>
      <c r="BY84" s="207"/>
      <c r="BZ84" s="207"/>
      <c r="CA84" s="207"/>
      <c r="CB84" s="207"/>
      <c r="CC84" s="207"/>
      <c r="CD84" s="207"/>
      <c r="CE84" s="207"/>
      <c r="CF84" s="207"/>
      <c r="CG84" s="207"/>
      <c r="CH84" s="207"/>
      <c r="CI84" s="207"/>
      <c r="CJ84" s="207"/>
      <c r="CK84" s="207"/>
      <c r="CL84" s="207"/>
      <c r="CM84" s="207"/>
      <c r="CN84" s="207"/>
      <c r="CO84" s="207"/>
      <c r="CP84" s="207"/>
      <c r="CQ84" s="207"/>
      <c r="CR84" s="207"/>
      <c r="CS84" s="207"/>
      <c r="CT84" s="207"/>
      <c r="CU84" s="207"/>
      <c r="CV84" s="207"/>
      <c r="CW84" s="207"/>
      <c r="CX84" s="207"/>
      <c r="CY84" s="207"/>
      <c r="CZ84" s="207"/>
      <c r="DA84" s="207"/>
      <c r="DB84" s="207"/>
      <c r="DC84" s="207"/>
      <c r="DD84" s="207"/>
      <c r="DE84" s="207"/>
      <c r="DF84" s="207"/>
      <c r="DG84" s="207"/>
      <c r="DH84" s="207"/>
      <c r="DI84" s="207"/>
      <c r="DJ84" s="207"/>
      <c r="DK84" s="207"/>
    </row>
    <row r="85" customFormat="false" ht="15" hidden="false" customHeight="true" outlineLevel="0" collapsed="false">
      <c r="A85" s="58"/>
      <c r="B85" s="58"/>
      <c r="C85" s="59" t="n">
        <v>67</v>
      </c>
      <c r="D85" s="60"/>
      <c r="E85" s="207"/>
      <c r="F85" s="207"/>
      <c r="G85" s="207"/>
      <c r="H85" s="207"/>
      <c r="I85" s="207"/>
      <c r="J85" s="207"/>
      <c r="K85" s="207"/>
      <c r="L85" s="207"/>
      <c r="M85" s="207"/>
      <c r="N85" s="207"/>
      <c r="O85" s="207"/>
      <c r="P85" s="207"/>
      <c r="Q85" s="207"/>
      <c r="R85" s="207"/>
      <c r="S85" s="207"/>
      <c r="T85" s="207"/>
      <c r="U85" s="207"/>
      <c r="V85" s="207"/>
      <c r="W85" s="207"/>
      <c r="X85" s="207"/>
      <c r="Y85" s="207"/>
      <c r="Z85" s="207"/>
      <c r="AA85" s="207"/>
      <c r="AB85" s="207"/>
      <c r="AC85" s="207"/>
      <c r="AD85" s="207"/>
      <c r="AE85" s="207"/>
      <c r="AF85" s="207"/>
      <c r="AG85" s="207"/>
      <c r="AH85" s="207"/>
      <c r="AI85" s="207"/>
      <c r="AJ85" s="207"/>
      <c r="AK85" s="207"/>
      <c r="AL85" s="207"/>
      <c r="AM85" s="207"/>
      <c r="AN85" s="207"/>
      <c r="AO85" s="207"/>
      <c r="AP85" s="207"/>
      <c r="AQ85" s="207"/>
      <c r="AR85" s="207"/>
      <c r="AS85" s="207"/>
      <c r="AT85" s="207"/>
      <c r="AU85" s="207"/>
      <c r="AV85" s="207"/>
      <c r="AW85" s="207"/>
      <c r="AX85" s="207"/>
      <c r="AY85" s="207"/>
      <c r="AZ85" s="207"/>
      <c r="BA85" s="207"/>
      <c r="BB85" s="207"/>
      <c r="BC85" s="207"/>
      <c r="BD85" s="207"/>
      <c r="BE85" s="207"/>
      <c r="BF85" s="207"/>
      <c r="BG85" s="207"/>
      <c r="BH85" s="207"/>
      <c r="BI85" s="207"/>
      <c r="BJ85" s="207"/>
      <c r="BK85" s="207"/>
      <c r="BL85" s="207"/>
      <c r="BM85" s="207"/>
      <c r="BN85" s="207"/>
      <c r="BO85" s="207"/>
      <c r="BP85" s="207"/>
      <c r="BQ85" s="207"/>
      <c r="BR85" s="207"/>
      <c r="BS85" s="207"/>
      <c r="BT85" s="207"/>
      <c r="BU85" s="207"/>
      <c r="BV85" s="207"/>
      <c r="BW85" s="207"/>
      <c r="BX85" s="207"/>
      <c r="BY85" s="207"/>
      <c r="BZ85" s="207"/>
      <c r="CA85" s="207"/>
      <c r="CB85" s="207"/>
      <c r="CC85" s="207"/>
      <c r="CD85" s="207"/>
      <c r="CE85" s="207"/>
      <c r="CF85" s="207"/>
      <c r="CG85" s="207"/>
      <c r="CH85" s="207"/>
      <c r="CI85" s="207"/>
      <c r="CJ85" s="207"/>
      <c r="CK85" s="207"/>
      <c r="CL85" s="207"/>
      <c r="CM85" s="207"/>
      <c r="CN85" s="207"/>
      <c r="CO85" s="207"/>
      <c r="CP85" s="207"/>
      <c r="CQ85" s="207"/>
      <c r="CR85" s="207"/>
      <c r="CS85" s="207"/>
      <c r="CT85" s="207"/>
      <c r="CU85" s="207"/>
      <c r="CV85" s="207"/>
      <c r="CW85" s="207"/>
      <c r="CX85" s="207"/>
      <c r="CY85" s="207"/>
      <c r="CZ85" s="207"/>
      <c r="DA85" s="207"/>
      <c r="DB85" s="207"/>
      <c r="DC85" s="207"/>
      <c r="DD85" s="207"/>
      <c r="DE85" s="207"/>
      <c r="DF85" s="207"/>
      <c r="DG85" s="207"/>
      <c r="DH85" s="207"/>
      <c r="DI85" s="207"/>
      <c r="DJ85" s="207"/>
      <c r="DK85" s="207"/>
    </row>
    <row r="86" customFormat="false" ht="15" hidden="false" customHeight="true" outlineLevel="0" collapsed="false">
      <c r="A86" s="58"/>
      <c r="B86" s="58"/>
      <c r="C86" s="59" t="n">
        <v>68</v>
      </c>
      <c r="D86" s="60"/>
      <c r="E86" s="207"/>
      <c r="F86" s="207"/>
      <c r="G86" s="207"/>
      <c r="H86" s="207"/>
      <c r="I86" s="207"/>
      <c r="J86" s="207"/>
      <c r="K86" s="207"/>
      <c r="L86" s="207"/>
      <c r="M86" s="207"/>
      <c r="N86" s="207"/>
      <c r="O86" s="207"/>
      <c r="P86" s="207"/>
      <c r="Q86" s="207"/>
      <c r="R86" s="207"/>
      <c r="S86" s="207"/>
      <c r="T86" s="207"/>
      <c r="U86" s="207"/>
      <c r="V86" s="207"/>
      <c r="W86" s="207"/>
      <c r="X86" s="207"/>
      <c r="Y86" s="207"/>
      <c r="Z86" s="207"/>
      <c r="AA86" s="207"/>
      <c r="AB86" s="207"/>
      <c r="AC86" s="207"/>
      <c r="AD86" s="207"/>
      <c r="AE86" s="207"/>
      <c r="AF86" s="207"/>
      <c r="AG86" s="207"/>
      <c r="AH86" s="207"/>
      <c r="AI86" s="207"/>
      <c r="AJ86" s="207"/>
      <c r="AK86" s="207"/>
      <c r="AL86" s="207"/>
      <c r="AM86" s="207"/>
      <c r="AN86" s="207"/>
      <c r="AO86" s="207"/>
      <c r="AP86" s="207"/>
      <c r="AQ86" s="207"/>
      <c r="AR86" s="207"/>
      <c r="AS86" s="207"/>
      <c r="AT86" s="207"/>
      <c r="AU86" s="207"/>
      <c r="AV86" s="207"/>
      <c r="AW86" s="207"/>
      <c r="AX86" s="207"/>
      <c r="AY86" s="207"/>
      <c r="AZ86" s="207"/>
      <c r="BA86" s="207"/>
      <c r="BB86" s="207"/>
      <c r="BC86" s="207"/>
      <c r="BD86" s="207"/>
      <c r="BE86" s="207"/>
      <c r="BF86" s="207"/>
      <c r="BG86" s="207"/>
      <c r="BH86" s="207"/>
      <c r="BI86" s="207"/>
      <c r="BJ86" s="207"/>
      <c r="BK86" s="207"/>
      <c r="BL86" s="207"/>
      <c r="BM86" s="207"/>
      <c r="BN86" s="207"/>
      <c r="BO86" s="207"/>
      <c r="BP86" s="207"/>
      <c r="BQ86" s="207"/>
      <c r="BR86" s="207"/>
      <c r="BS86" s="207"/>
      <c r="BT86" s="207"/>
      <c r="BU86" s="207"/>
      <c r="BV86" s="207"/>
      <c r="BW86" s="207"/>
      <c r="BX86" s="207"/>
      <c r="BY86" s="207"/>
      <c r="BZ86" s="207"/>
      <c r="CA86" s="207"/>
      <c r="CB86" s="207"/>
      <c r="CC86" s="207"/>
      <c r="CD86" s="207"/>
      <c r="CE86" s="207"/>
      <c r="CF86" s="207"/>
      <c r="CG86" s="207"/>
      <c r="CH86" s="207"/>
      <c r="CI86" s="207"/>
      <c r="CJ86" s="207"/>
      <c r="CK86" s="207"/>
      <c r="CL86" s="207"/>
      <c r="CM86" s="207"/>
      <c r="CN86" s="207"/>
      <c r="CO86" s="207"/>
      <c r="CP86" s="207"/>
      <c r="CQ86" s="207"/>
      <c r="CR86" s="207"/>
      <c r="CS86" s="207"/>
      <c r="CT86" s="207"/>
      <c r="CU86" s="207"/>
      <c r="CV86" s="207"/>
      <c r="CW86" s="207"/>
      <c r="CX86" s="207"/>
      <c r="CY86" s="207"/>
      <c r="CZ86" s="207"/>
      <c r="DA86" s="207"/>
      <c r="DB86" s="207"/>
      <c r="DC86" s="207"/>
      <c r="DD86" s="207"/>
      <c r="DE86" s="207"/>
      <c r="DF86" s="207"/>
      <c r="DG86" s="207"/>
      <c r="DH86" s="207"/>
      <c r="DI86" s="207"/>
      <c r="DJ86" s="207"/>
      <c r="DK86" s="207"/>
    </row>
    <row r="87" customFormat="false" ht="15" hidden="false" customHeight="true" outlineLevel="0" collapsed="false">
      <c r="A87" s="58"/>
      <c r="B87" s="58"/>
      <c r="C87" s="59" t="n">
        <v>69</v>
      </c>
      <c r="D87" s="60"/>
      <c r="E87" s="207"/>
      <c r="F87" s="207"/>
      <c r="G87" s="207"/>
      <c r="H87" s="207"/>
      <c r="I87" s="207"/>
      <c r="J87" s="207"/>
      <c r="K87" s="207"/>
      <c r="L87" s="207"/>
      <c r="M87" s="207"/>
      <c r="N87" s="207"/>
      <c r="O87" s="207"/>
      <c r="P87" s="207"/>
      <c r="Q87" s="207"/>
      <c r="R87" s="207"/>
      <c r="S87" s="207"/>
      <c r="T87" s="207"/>
      <c r="U87" s="207"/>
      <c r="V87" s="207"/>
      <c r="W87" s="207"/>
      <c r="X87" s="207"/>
      <c r="Y87" s="207"/>
      <c r="Z87" s="207"/>
      <c r="AA87" s="207"/>
      <c r="AB87" s="207"/>
      <c r="AC87" s="207"/>
      <c r="AD87" s="207"/>
      <c r="AE87" s="207"/>
      <c r="AF87" s="207"/>
      <c r="AG87" s="207"/>
      <c r="AH87" s="207"/>
      <c r="AI87" s="207"/>
      <c r="AJ87" s="207"/>
      <c r="AK87" s="207"/>
      <c r="AL87" s="207"/>
      <c r="AM87" s="207"/>
      <c r="AN87" s="207"/>
      <c r="AO87" s="207"/>
      <c r="AP87" s="207"/>
      <c r="AQ87" s="207"/>
      <c r="AR87" s="207"/>
      <c r="AS87" s="207"/>
      <c r="AT87" s="207"/>
      <c r="AU87" s="207"/>
      <c r="AV87" s="207"/>
      <c r="AW87" s="207"/>
      <c r="AX87" s="207"/>
      <c r="AY87" s="207"/>
      <c r="AZ87" s="207"/>
      <c r="BA87" s="207"/>
      <c r="BB87" s="207"/>
      <c r="BC87" s="207"/>
      <c r="BD87" s="207"/>
      <c r="BE87" s="207"/>
      <c r="BF87" s="207"/>
      <c r="BG87" s="207"/>
      <c r="BH87" s="207"/>
      <c r="BI87" s="207"/>
      <c r="BJ87" s="207"/>
      <c r="BK87" s="207"/>
      <c r="BL87" s="207"/>
      <c r="BM87" s="207"/>
      <c r="BN87" s="207"/>
      <c r="BO87" s="207"/>
      <c r="BP87" s="207"/>
      <c r="BQ87" s="207"/>
      <c r="BR87" s="207"/>
      <c r="BS87" s="207"/>
      <c r="BT87" s="207"/>
      <c r="BU87" s="207"/>
      <c r="BV87" s="207"/>
      <c r="BW87" s="207"/>
      <c r="BX87" s="207"/>
      <c r="BY87" s="207"/>
      <c r="BZ87" s="207"/>
      <c r="CA87" s="207"/>
      <c r="CB87" s="207"/>
      <c r="CC87" s="207"/>
      <c r="CD87" s="207"/>
      <c r="CE87" s="207"/>
      <c r="CF87" s="207"/>
      <c r="CG87" s="207"/>
      <c r="CH87" s="207"/>
      <c r="CI87" s="207"/>
      <c r="CJ87" s="207"/>
      <c r="CK87" s="207"/>
      <c r="CL87" s="207"/>
      <c r="CM87" s="207"/>
      <c r="CN87" s="207"/>
      <c r="CO87" s="207"/>
      <c r="CP87" s="207"/>
      <c r="CQ87" s="207"/>
      <c r="CR87" s="207"/>
      <c r="CS87" s="207"/>
      <c r="CT87" s="207"/>
      <c r="CU87" s="207"/>
      <c r="CV87" s="207"/>
      <c r="CW87" s="207"/>
      <c r="CX87" s="207"/>
      <c r="CY87" s="207"/>
      <c r="CZ87" s="207"/>
      <c r="DA87" s="207"/>
      <c r="DB87" s="207"/>
      <c r="DC87" s="207"/>
      <c r="DD87" s="207"/>
      <c r="DE87" s="207"/>
      <c r="DF87" s="207"/>
      <c r="DG87" s="207"/>
      <c r="DH87" s="207"/>
      <c r="DI87" s="207"/>
      <c r="DJ87" s="207"/>
      <c r="DK87" s="207"/>
    </row>
    <row r="88" customFormat="false" ht="15" hidden="false" customHeight="true" outlineLevel="0" collapsed="false">
      <c r="A88" s="58"/>
      <c r="B88" s="58"/>
      <c r="C88" s="59" t="n">
        <v>70</v>
      </c>
      <c r="D88" s="60"/>
      <c r="E88" s="207"/>
      <c r="F88" s="207"/>
      <c r="G88" s="207"/>
      <c r="H88" s="207"/>
      <c r="I88" s="207"/>
      <c r="J88" s="207"/>
      <c r="K88" s="207"/>
      <c r="L88" s="207"/>
      <c r="M88" s="207"/>
      <c r="N88" s="207"/>
      <c r="O88" s="207"/>
      <c r="P88" s="207"/>
      <c r="Q88" s="207"/>
      <c r="R88" s="207"/>
      <c r="S88" s="207"/>
      <c r="T88" s="207"/>
      <c r="U88" s="207"/>
      <c r="V88" s="207"/>
      <c r="W88" s="207"/>
      <c r="X88" s="207"/>
      <c r="Y88" s="207"/>
      <c r="Z88" s="207"/>
      <c r="AA88" s="207"/>
      <c r="AB88" s="207"/>
      <c r="AC88" s="207"/>
      <c r="AD88" s="207"/>
      <c r="AE88" s="207"/>
      <c r="AF88" s="207"/>
      <c r="AG88" s="207"/>
      <c r="AH88" s="207"/>
      <c r="AI88" s="207"/>
      <c r="AJ88" s="207"/>
      <c r="AK88" s="207"/>
      <c r="AL88" s="207"/>
      <c r="AM88" s="207"/>
      <c r="AN88" s="207"/>
      <c r="AO88" s="207"/>
      <c r="AP88" s="207"/>
      <c r="AQ88" s="207"/>
      <c r="AR88" s="207"/>
      <c r="AS88" s="207"/>
      <c r="AT88" s="207"/>
      <c r="AU88" s="207"/>
      <c r="AV88" s="207"/>
      <c r="AW88" s="207"/>
      <c r="AX88" s="207"/>
      <c r="AY88" s="207"/>
      <c r="AZ88" s="207"/>
      <c r="BA88" s="207"/>
      <c r="BB88" s="207"/>
      <c r="BC88" s="207"/>
      <c r="BD88" s="207"/>
      <c r="BE88" s="207"/>
      <c r="BF88" s="207"/>
      <c r="BG88" s="207"/>
      <c r="BH88" s="207"/>
      <c r="BI88" s="207"/>
      <c r="BJ88" s="207"/>
      <c r="BK88" s="207"/>
      <c r="BL88" s="207"/>
      <c r="BM88" s="207"/>
      <c r="BN88" s="207"/>
      <c r="BO88" s="207"/>
      <c r="BP88" s="207"/>
      <c r="BQ88" s="207"/>
      <c r="BR88" s="207"/>
      <c r="BS88" s="207"/>
      <c r="BT88" s="207"/>
      <c r="BU88" s="207"/>
      <c r="BV88" s="207"/>
      <c r="BW88" s="207"/>
      <c r="BX88" s="207"/>
      <c r="BY88" s="207"/>
      <c r="BZ88" s="207"/>
      <c r="CA88" s="207"/>
      <c r="CB88" s="207"/>
      <c r="CC88" s="207"/>
      <c r="CD88" s="207"/>
      <c r="CE88" s="207"/>
      <c r="CF88" s="207"/>
      <c r="CG88" s="207"/>
      <c r="CH88" s="207"/>
      <c r="CI88" s="207"/>
      <c r="CJ88" s="207"/>
      <c r="CK88" s="207"/>
      <c r="CL88" s="207"/>
      <c r="CM88" s="207"/>
      <c r="CN88" s="207"/>
      <c r="CO88" s="207"/>
      <c r="CP88" s="207"/>
      <c r="CQ88" s="207"/>
      <c r="CR88" s="207"/>
      <c r="CS88" s="207"/>
      <c r="CT88" s="207"/>
      <c r="CU88" s="207"/>
      <c r="CV88" s="207"/>
      <c r="CW88" s="207"/>
      <c r="CX88" s="207"/>
      <c r="CY88" s="207"/>
      <c r="CZ88" s="207"/>
      <c r="DA88" s="207"/>
      <c r="DB88" s="207"/>
      <c r="DC88" s="207"/>
      <c r="DD88" s="207"/>
      <c r="DE88" s="207"/>
      <c r="DF88" s="207"/>
      <c r="DG88" s="207"/>
      <c r="DH88" s="207"/>
      <c r="DI88" s="207"/>
      <c r="DJ88" s="207"/>
      <c r="DK88" s="207"/>
    </row>
    <row r="89" customFormat="false" ht="15" hidden="false" customHeight="true" outlineLevel="0" collapsed="false">
      <c r="A89" s="58"/>
      <c r="B89" s="58"/>
      <c r="C89" s="59" t="n">
        <v>71</v>
      </c>
      <c r="D89" s="60"/>
      <c r="E89" s="60"/>
      <c r="F89" s="60"/>
      <c r="G89" s="60"/>
      <c r="H89" s="60"/>
      <c r="I89" s="60"/>
    </row>
    <row r="90" customFormat="false" ht="15" hidden="false" customHeight="true" outlineLevel="0" collapsed="false">
      <c r="A90" s="58"/>
      <c r="B90" s="58"/>
      <c r="C90" s="59" t="n">
        <v>72</v>
      </c>
      <c r="D90" s="60"/>
      <c r="E90" s="60"/>
      <c r="F90" s="60"/>
      <c r="G90" s="60"/>
      <c r="H90" s="60"/>
      <c r="I90" s="60"/>
    </row>
    <row r="91" customFormat="false" ht="15" hidden="false" customHeight="true" outlineLevel="0" collapsed="false">
      <c r="A91" s="58"/>
      <c r="B91" s="58"/>
      <c r="C91" s="59" t="n">
        <v>73</v>
      </c>
      <c r="D91" s="60"/>
      <c r="E91" s="60"/>
      <c r="F91" s="60"/>
      <c r="G91" s="60"/>
      <c r="H91" s="60"/>
      <c r="I91" s="60"/>
    </row>
    <row r="92" customFormat="false" ht="15" hidden="false" customHeight="true" outlineLevel="0" collapsed="false">
      <c r="A92" s="58"/>
      <c r="B92" s="58"/>
      <c r="C92" s="59" t="n">
        <v>74</v>
      </c>
      <c r="D92" s="60"/>
      <c r="E92" s="60"/>
      <c r="F92" s="60"/>
      <c r="G92" s="60"/>
      <c r="H92" s="60"/>
      <c r="I92" s="60"/>
    </row>
    <row r="93" customFormat="false" ht="15" hidden="false" customHeight="true" outlineLevel="0" collapsed="false">
      <c r="A93" s="58"/>
      <c r="B93" s="58"/>
      <c r="C93" s="59" t="n">
        <v>75</v>
      </c>
      <c r="D93" s="60"/>
      <c r="E93" s="60"/>
      <c r="F93" s="60"/>
      <c r="G93" s="60"/>
      <c r="H93" s="60"/>
      <c r="I93" s="60"/>
    </row>
    <row r="94" customFormat="false" ht="15" hidden="false" customHeight="true" outlineLevel="0" collapsed="false">
      <c r="A94" s="58"/>
      <c r="B94" s="58"/>
      <c r="C94" s="59" t="n">
        <v>76</v>
      </c>
      <c r="D94" s="60"/>
      <c r="E94" s="207"/>
      <c r="F94" s="207"/>
      <c r="G94" s="207"/>
      <c r="H94" s="207"/>
      <c r="I94" s="207"/>
      <c r="J94" s="207"/>
      <c r="K94" s="207"/>
      <c r="L94" s="207"/>
      <c r="M94" s="207"/>
      <c r="N94" s="207"/>
      <c r="O94" s="207"/>
      <c r="P94" s="207"/>
      <c r="Q94" s="207"/>
      <c r="R94" s="207"/>
      <c r="S94" s="207"/>
      <c r="T94" s="207"/>
      <c r="U94" s="207"/>
      <c r="V94" s="207"/>
      <c r="W94" s="207"/>
      <c r="X94" s="207"/>
      <c r="Y94" s="207"/>
      <c r="Z94" s="207"/>
      <c r="AA94" s="207"/>
      <c r="AB94" s="207"/>
      <c r="AC94" s="207"/>
      <c r="AD94" s="207"/>
      <c r="AE94" s="207"/>
      <c r="AF94" s="207"/>
      <c r="AG94" s="207"/>
      <c r="AH94" s="207"/>
      <c r="AI94" s="207"/>
      <c r="AJ94" s="207"/>
      <c r="AK94" s="207"/>
      <c r="AL94" s="207"/>
      <c r="AM94" s="207"/>
      <c r="AN94" s="207"/>
      <c r="AO94" s="207"/>
      <c r="AP94" s="207"/>
      <c r="AQ94" s="207"/>
      <c r="AR94" s="207"/>
      <c r="AS94" s="207"/>
      <c r="AT94" s="207"/>
      <c r="AU94" s="207"/>
      <c r="AV94" s="207"/>
      <c r="AW94" s="207"/>
      <c r="AX94" s="207"/>
      <c r="AY94" s="207"/>
      <c r="AZ94" s="207"/>
      <c r="BA94" s="207"/>
      <c r="BB94" s="207"/>
      <c r="BC94" s="207"/>
      <c r="BD94" s="207"/>
      <c r="BE94" s="207"/>
      <c r="BF94" s="207"/>
      <c r="BG94" s="207"/>
      <c r="BH94" s="207"/>
      <c r="BI94" s="207"/>
      <c r="BJ94" s="207"/>
      <c r="BK94" s="207"/>
      <c r="BL94" s="207"/>
      <c r="BM94" s="207"/>
      <c r="BN94" s="207"/>
      <c r="BO94" s="207"/>
      <c r="BP94" s="207"/>
      <c r="BQ94" s="207"/>
      <c r="BR94" s="207"/>
      <c r="BS94" s="207"/>
      <c r="BT94" s="207"/>
      <c r="BU94" s="207"/>
      <c r="BV94" s="207"/>
      <c r="BW94" s="207"/>
      <c r="BX94" s="207"/>
      <c r="BY94" s="207"/>
      <c r="BZ94" s="207"/>
      <c r="CA94" s="207"/>
      <c r="CB94" s="207"/>
      <c r="CC94" s="207"/>
      <c r="CD94" s="207"/>
      <c r="CE94" s="207"/>
      <c r="CF94" s="207"/>
      <c r="CG94" s="207"/>
      <c r="CH94" s="207"/>
      <c r="CI94" s="207"/>
      <c r="CJ94" s="207"/>
      <c r="CK94" s="207"/>
      <c r="CL94" s="207"/>
      <c r="CM94" s="207"/>
      <c r="CN94" s="207"/>
      <c r="CO94" s="207"/>
      <c r="CP94" s="207"/>
      <c r="CQ94" s="207"/>
      <c r="CR94" s="207"/>
      <c r="CS94" s="207"/>
      <c r="CT94" s="207"/>
      <c r="CU94" s="207"/>
      <c r="CV94" s="207"/>
      <c r="CW94" s="207"/>
      <c r="CX94" s="207"/>
      <c r="CY94" s="207"/>
      <c r="CZ94" s="207"/>
      <c r="DA94" s="207"/>
      <c r="DB94" s="207"/>
      <c r="DC94" s="207"/>
      <c r="DD94" s="207"/>
      <c r="DE94" s="207"/>
      <c r="DF94" s="207"/>
      <c r="DG94" s="207"/>
      <c r="DH94" s="207"/>
      <c r="DI94" s="207"/>
      <c r="DJ94" s="207"/>
      <c r="DK94" s="207"/>
    </row>
    <row r="95" customFormat="false" ht="15" hidden="false" customHeight="true" outlineLevel="0" collapsed="false">
      <c r="A95" s="58"/>
      <c r="B95" s="58"/>
      <c r="C95" s="59" t="n">
        <v>77</v>
      </c>
      <c r="D95" s="60"/>
      <c r="E95" s="60"/>
      <c r="F95" s="60"/>
      <c r="G95" s="60"/>
      <c r="H95" s="60"/>
      <c r="I95" s="60"/>
    </row>
    <row r="96" customFormat="false" ht="15" hidden="false" customHeight="true" outlineLevel="0" collapsed="false">
      <c r="A96" s="58"/>
      <c r="B96" s="58"/>
      <c r="C96" s="59" t="n">
        <v>78</v>
      </c>
      <c r="D96" s="60"/>
      <c r="E96" s="60"/>
      <c r="F96" s="60"/>
      <c r="G96" s="60"/>
      <c r="H96" s="60"/>
      <c r="I96" s="60"/>
    </row>
    <row r="97" customFormat="false" ht="15" hidden="false" customHeight="true" outlineLevel="0" collapsed="false">
      <c r="A97" s="58"/>
      <c r="B97" s="58"/>
      <c r="C97" s="59" t="n">
        <v>79</v>
      </c>
      <c r="D97" s="60"/>
      <c r="E97" s="60"/>
      <c r="F97" s="60"/>
      <c r="G97" s="60"/>
      <c r="H97" s="60"/>
      <c r="I97" s="60"/>
    </row>
    <row r="98" customFormat="false" ht="15" hidden="false" customHeight="true" outlineLevel="0" collapsed="false">
      <c r="A98" s="58"/>
      <c r="B98" s="58"/>
      <c r="C98" s="59" t="n">
        <v>80</v>
      </c>
      <c r="D98" s="60"/>
      <c r="E98" s="60"/>
      <c r="F98" s="60"/>
      <c r="G98" s="60"/>
      <c r="H98" s="60"/>
      <c r="I98" s="60"/>
    </row>
    <row r="99" customFormat="false" ht="15" hidden="false" customHeight="true" outlineLevel="0" collapsed="false">
      <c r="A99" s="58"/>
      <c r="B99" s="58"/>
      <c r="C99" s="59" t="n">
        <v>81</v>
      </c>
      <c r="D99" s="60"/>
      <c r="E99" s="176"/>
      <c r="F99" s="176"/>
      <c r="G99" s="176"/>
      <c r="H99" s="176"/>
      <c r="I99" s="176"/>
      <c r="J99" s="176"/>
      <c r="K99" s="176"/>
      <c r="L99" s="176"/>
      <c r="M99" s="176"/>
      <c r="N99" s="176"/>
      <c r="O99" s="176"/>
      <c r="P99" s="176"/>
      <c r="Q99" s="176"/>
      <c r="R99" s="176"/>
      <c r="S99" s="176"/>
      <c r="T99" s="176"/>
      <c r="U99" s="176"/>
      <c r="V99" s="176"/>
      <c r="W99" s="176"/>
      <c r="X99" s="176"/>
      <c r="Y99" s="176"/>
      <c r="Z99" s="176"/>
      <c r="AA99" s="176"/>
      <c r="AB99" s="176"/>
      <c r="AC99" s="176"/>
      <c r="AD99" s="176"/>
      <c r="AE99" s="176"/>
      <c r="AF99" s="176"/>
      <c r="AG99" s="176"/>
      <c r="AH99" s="176"/>
      <c r="AI99" s="176"/>
      <c r="AJ99" s="176"/>
      <c r="AK99" s="176"/>
      <c r="AL99" s="176"/>
      <c r="AM99" s="176"/>
      <c r="AN99" s="176"/>
      <c r="AO99" s="176"/>
      <c r="AP99" s="176"/>
      <c r="AQ99" s="176"/>
      <c r="AR99" s="176"/>
      <c r="AS99" s="176"/>
      <c r="AT99" s="176"/>
      <c r="AU99" s="176"/>
      <c r="AV99" s="176"/>
      <c r="AW99" s="176"/>
      <c r="AX99" s="176"/>
      <c r="AY99" s="176"/>
      <c r="AZ99" s="176"/>
      <c r="BA99" s="176"/>
      <c r="BB99" s="176"/>
      <c r="BC99" s="176"/>
      <c r="BD99" s="176"/>
      <c r="BE99" s="176"/>
      <c r="BF99" s="176"/>
      <c r="BG99" s="176"/>
      <c r="BH99" s="176"/>
      <c r="BI99" s="176"/>
      <c r="BJ99" s="176"/>
      <c r="BK99" s="176"/>
      <c r="BL99" s="176"/>
      <c r="BM99" s="176"/>
      <c r="BN99" s="176"/>
      <c r="BO99" s="176"/>
      <c r="BP99" s="176"/>
      <c r="BQ99" s="176"/>
      <c r="BR99" s="176"/>
      <c r="BS99" s="176"/>
      <c r="BT99" s="176"/>
      <c r="BU99" s="176"/>
      <c r="BV99" s="176"/>
      <c r="BW99" s="176"/>
      <c r="BX99" s="176"/>
      <c r="BY99" s="176"/>
      <c r="BZ99" s="176"/>
      <c r="CA99" s="176"/>
      <c r="CB99" s="176"/>
      <c r="CC99" s="176"/>
      <c r="CD99" s="176"/>
      <c r="CE99" s="176"/>
      <c r="CF99" s="176"/>
      <c r="CG99" s="176"/>
      <c r="CH99" s="176"/>
      <c r="CI99" s="176"/>
      <c r="CJ99" s="176"/>
      <c r="CK99" s="176"/>
      <c r="CL99" s="176"/>
      <c r="CM99" s="176"/>
      <c r="CN99" s="176"/>
      <c r="CO99" s="176"/>
      <c r="CP99" s="176"/>
      <c r="CQ99" s="176"/>
      <c r="CR99" s="176"/>
      <c r="CS99" s="176"/>
      <c r="CT99" s="176"/>
      <c r="CU99" s="176"/>
      <c r="CV99" s="176"/>
      <c r="CW99" s="176"/>
      <c r="CX99" s="176"/>
      <c r="CY99" s="176"/>
      <c r="CZ99" s="176"/>
      <c r="DA99" s="176"/>
      <c r="DB99" s="176"/>
      <c r="DC99" s="176"/>
      <c r="DD99" s="176"/>
      <c r="DE99" s="176"/>
      <c r="DF99" s="176"/>
      <c r="DG99" s="176"/>
      <c r="DH99" s="176"/>
      <c r="DI99" s="176"/>
      <c r="DJ99" s="176"/>
      <c r="DK99" s="176"/>
    </row>
    <row r="100" customFormat="false" ht="15" hidden="false" customHeight="true" outlineLevel="0" collapsed="false">
      <c r="A100" s="58"/>
      <c r="B100" s="58"/>
      <c r="C100" s="59" t="n">
        <v>82</v>
      </c>
      <c r="D100" s="60"/>
      <c r="E100" s="60"/>
      <c r="F100" s="60"/>
      <c r="G100" s="60"/>
      <c r="H100" s="60"/>
      <c r="I100" s="60"/>
    </row>
    <row r="101" customFormat="false" ht="15" hidden="false" customHeight="true" outlineLevel="0" collapsed="false">
      <c r="A101" s="58"/>
      <c r="B101" s="58"/>
      <c r="C101" s="59" t="n">
        <v>83</v>
      </c>
      <c r="D101" s="60"/>
      <c r="E101" s="60"/>
      <c r="F101" s="60"/>
      <c r="G101" s="60"/>
      <c r="H101" s="60"/>
      <c r="I101" s="60"/>
    </row>
    <row r="102" customFormat="false" ht="15" hidden="false" customHeight="true" outlineLevel="0" collapsed="false">
      <c r="A102" s="58"/>
      <c r="B102" s="58"/>
      <c r="C102" s="59" t="n">
        <v>84</v>
      </c>
      <c r="D102" s="60"/>
      <c r="E102" s="60"/>
      <c r="F102" s="60"/>
      <c r="G102" s="60"/>
      <c r="H102" s="60"/>
      <c r="I102" s="60"/>
    </row>
    <row r="103" customFormat="false" ht="15" hidden="false" customHeight="true" outlineLevel="0" collapsed="false">
      <c r="A103" s="58"/>
      <c r="B103" s="58"/>
      <c r="C103" s="59" t="n">
        <v>85</v>
      </c>
      <c r="D103" s="60"/>
      <c r="E103" s="60"/>
      <c r="F103" s="60"/>
      <c r="G103" s="60"/>
      <c r="H103" s="60"/>
      <c r="I103" s="60"/>
    </row>
    <row r="104" customFormat="false" ht="15" hidden="false" customHeight="true" outlineLevel="0" collapsed="false">
      <c r="A104" s="58"/>
      <c r="B104" s="58"/>
      <c r="C104" s="59" t="n">
        <v>86</v>
      </c>
      <c r="D104" s="60"/>
      <c r="E104" s="176"/>
      <c r="F104" s="176"/>
      <c r="G104" s="176"/>
      <c r="H104" s="176"/>
      <c r="I104" s="176"/>
      <c r="J104" s="176"/>
      <c r="K104" s="176"/>
      <c r="L104" s="176"/>
      <c r="M104" s="176"/>
      <c r="N104" s="176"/>
      <c r="O104" s="176"/>
      <c r="P104" s="176"/>
      <c r="Q104" s="176"/>
      <c r="R104" s="176"/>
      <c r="S104" s="176"/>
      <c r="T104" s="176"/>
      <c r="U104" s="176"/>
      <c r="V104" s="176"/>
      <c r="W104" s="176"/>
      <c r="X104" s="176"/>
      <c r="Y104" s="176"/>
      <c r="Z104" s="176"/>
      <c r="AA104" s="176"/>
      <c r="AB104" s="176"/>
      <c r="AC104" s="176"/>
      <c r="AD104" s="176"/>
      <c r="AE104" s="176"/>
      <c r="AF104" s="176"/>
      <c r="AG104" s="176"/>
      <c r="AH104" s="176"/>
      <c r="AI104" s="176"/>
      <c r="AJ104" s="176"/>
      <c r="AK104" s="176"/>
      <c r="AL104" s="176"/>
      <c r="AM104" s="176"/>
      <c r="AN104" s="176"/>
      <c r="AO104" s="176"/>
      <c r="AP104" s="176"/>
      <c r="AQ104" s="176"/>
      <c r="AR104" s="176"/>
      <c r="AS104" s="176"/>
      <c r="AT104" s="176"/>
      <c r="AU104" s="176"/>
      <c r="AV104" s="176"/>
      <c r="AW104" s="176"/>
      <c r="AX104" s="176"/>
      <c r="AY104" s="176"/>
      <c r="AZ104" s="176"/>
      <c r="BA104" s="176"/>
      <c r="BB104" s="176"/>
      <c r="BC104" s="176"/>
      <c r="BD104" s="176"/>
      <c r="BE104" s="176"/>
      <c r="BF104" s="176"/>
      <c r="BG104" s="176"/>
      <c r="BH104" s="176"/>
      <c r="BI104" s="176"/>
      <c r="BJ104" s="176"/>
      <c r="BK104" s="176"/>
      <c r="BL104" s="176"/>
      <c r="BM104" s="176"/>
      <c r="BN104" s="176"/>
      <c r="BO104" s="176"/>
      <c r="BP104" s="176"/>
      <c r="BQ104" s="176"/>
      <c r="BR104" s="176"/>
      <c r="BS104" s="176"/>
      <c r="BT104" s="176"/>
      <c r="BU104" s="176"/>
      <c r="BV104" s="176"/>
      <c r="BW104" s="176"/>
      <c r="BX104" s="176"/>
      <c r="BY104" s="176"/>
      <c r="BZ104" s="176"/>
      <c r="CA104" s="176"/>
      <c r="CB104" s="176"/>
      <c r="CC104" s="176"/>
      <c r="CD104" s="176"/>
      <c r="CE104" s="176"/>
      <c r="CF104" s="176"/>
      <c r="CG104" s="176"/>
      <c r="CH104" s="176"/>
      <c r="CI104" s="176"/>
      <c r="CJ104" s="176"/>
      <c r="CK104" s="176"/>
      <c r="CL104" s="176"/>
      <c r="CM104" s="176"/>
      <c r="CN104" s="176"/>
      <c r="CO104" s="176"/>
      <c r="CP104" s="176"/>
      <c r="CQ104" s="176"/>
      <c r="CR104" s="176"/>
      <c r="CS104" s="176"/>
      <c r="CT104" s="176"/>
      <c r="CU104" s="176"/>
      <c r="CV104" s="176"/>
      <c r="CW104" s="176"/>
      <c r="CX104" s="176"/>
      <c r="CY104" s="176"/>
      <c r="CZ104" s="176"/>
      <c r="DA104" s="176"/>
      <c r="DB104" s="176"/>
      <c r="DC104" s="176"/>
      <c r="DD104" s="176"/>
      <c r="DE104" s="176"/>
      <c r="DF104" s="176"/>
      <c r="DG104" s="176"/>
      <c r="DH104" s="176"/>
      <c r="DI104" s="176"/>
      <c r="DJ104" s="176"/>
      <c r="DK104" s="176"/>
    </row>
    <row r="105" customFormat="false" ht="15" hidden="false" customHeight="true" outlineLevel="0" collapsed="false">
      <c r="A105" s="58"/>
      <c r="B105" s="58"/>
      <c r="C105" s="59" t="n">
        <v>87</v>
      </c>
      <c r="D105" s="60"/>
      <c r="E105" s="176"/>
      <c r="F105" s="176"/>
      <c r="G105" s="176"/>
      <c r="H105" s="176"/>
      <c r="I105" s="176"/>
      <c r="J105" s="176"/>
      <c r="K105" s="176"/>
      <c r="L105" s="176"/>
      <c r="M105" s="176"/>
      <c r="N105" s="176"/>
      <c r="O105" s="176"/>
      <c r="P105" s="176"/>
      <c r="Q105" s="176"/>
      <c r="R105" s="176"/>
      <c r="S105" s="176"/>
      <c r="T105" s="176"/>
      <c r="U105" s="176"/>
      <c r="V105" s="176"/>
      <c r="W105" s="176"/>
      <c r="X105" s="176"/>
      <c r="Y105" s="176"/>
      <c r="Z105" s="176"/>
      <c r="AA105" s="176"/>
      <c r="AB105" s="176"/>
      <c r="AC105" s="176"/>
      <c r="AD105" s="176"/>
      <c r="AE105" s="176"/>
      <c r="AF105" s="176"/>
      <c r="AG105" s="176"/>
      <c r="AH105" s="176"/>
      <c r="AI105" s="176"/>
      <c r="AJ105" s="176"/>
      <c r="AK105" s="176"/>
      <c r="AL105" s="176"/>
      <c r="AM105" s="176"/>
      <c r="AN105" s="176"/>
      <c r="AO105" s="176"/>
      <c r="AP105" s="176"/>
      <c r="AQ105" s="176"/>
      <c r="AR105" s="176"/>
      <c r="AS105" s="176"/>
      <c r="AT105" s="176"/>
      <c r="AU105" s="176"/>
      <c r="AV105" s="176"/>
      <c r="AW105" s="176"/>
      <c r="AX105" s="176"/>
      <c r="AY105" s="176"/>
      <c r="AZ105" s="176"/>
      <c r="BA105" s="176"/>
      <c r="BB105" s="176"/>
      <c r="BC105" s="176"/>
      <c r="BD105" s="176"/>
      <c r="BE105" s="176"/>
      <c r="BF105" s="176"/>
      <c r="BG105" s="176"/>
      <c r="BH105" s="176"/>
      <c r="BI105" s="176"/>
      <c r="BJ105" s="176"/>
      <c r="BK105" s="176"/>
      <c r="BL105" s="176"/>
      <c r="BM105" s="176"/>
      <c r="BN105" s="176"/>
      <c r="BO105" s="176"/>
      <c r="BP105" s="176"/>
      <c r="BQ105" s="176"/>
      <c r="BR105" s="176"/>
      <c r="BS105" s="176"/>
      <c r="BT105" s="176"/>
      <c r="BU105" s="176"/>
      <c r="BV105" s="176"/>
      <c r="BW105" s="176"/>
      <c r="BX105" s="176"/>
      <c r="BY105" s="176"/>
      <c r="BZ105" s="176"/>
      <c r="CA105" s="176"/>
      <c r="CB105" s="176"/>
      <c r="CC105" s="176"/>
      <c r="CD105" s="176"/>
      <c r="CE105" s="176"/>
      <c r="CF105" s="176"/>
      <c r="CG105" s="176"/>
      <c r="CH105" s="176"/>
      <c r="CI105" s="176"/>
      <c r="CJ105" s="176"/>
      <c r="CK105" s="176"/>
      <c r="CL105" s="176"/>
      <c r="CM105" s="176"/>
      <c r="CN105" s="176"/>
      <c r="CO105" s="176"/>
      <c r="CP105" s="176"/>
      <c r="CQ105" s="176"/>
      <c r="CR105" s="176"/>
      <c r="CS105" s="176"/>
      <c r="CT105" s="176"/>
      <c r="CU105" s="176"/>
      <c r="CV105" s="176"/>
      <c r="CW105" s="176"/>
      <c r="CX105" s="176"/>
      <c r="CY105" s="176"/>
      <c r="CZ105" s="176"/>
      <c r="DA105" s="176"/>
      <c r="DB105" s="176"/>
      <c r="DC105" s="176"/>
      <c r="DD105" s="176"/>
      <c r="DE105" s="176"/>
      <c r="DF105" s="176"/>
      <c r="DG105" s="176"/>
      <c r="DH105" s="176"/>
      <c r="DI105" s="176"/>
      <c r="DJ105" s="176"/>
      <c r="DK105" s="176"/>
    </row>
    <row r="106" customFormat="false" ht="15" hidden="false" customHeight="true" outlineLevel="0" collapsed="false">
      <c r="A106" s="58"/>
      <c r="B106" s="58"/>
      <c r="C106" s="59" t="n">
        <v>88</v>
      </c>
      <c r="D106" s="60"/>
      <c r="E106" s="176"/>
      <c r="F106" s="176"/>
      <c r="G106" s="176"/>
      <c r="H106" s="176"/>
      <c r="I106" s="176"/>
      <c r="J106" s="176"/>
      <c r="K106" s="176"/>
      <c r="L106" s="176"/>
      <c r="M106" s="176"/>
      <c r="N106" s="176"/>
      <c r="O106" s="176"/>
      <c r="P106" s="176"/>
      <c r="Q106" s="176"/>
      <c r="R106" s="176"/>
      <c r="S106" s="176"/>
      <c r="T106" s="176"/>
      <c r="U106" s="176"/>
      <c r="V106" s="176"/>
      <c r="W106" s="176"/>
      <c r="X106" s="176"/>
      <c r="Y106" s="176"/>
      <c r="Z106" s="176"/>
      <c r="AA106" s="176"/>
      <c r="AB106" s="176"/>
      <c r="AC106" s="176"/>
      <c r="AD106" s="176"/>
      <c r="AE106" s="176"/>
      <c r="AF106" s="176"/>
      <c r="AG106" s="176"/>
      <c r="AH106" s="176"/>
      <c r="AI106" s="176"/>
      <c r="AJ106" s="176"/>
      <c r="AK106" s="176"/>
      <c r="AL106" s="176"/>
      <c r="AM106" s="176"/>
      <c r="AN106" s="176"/>
      <c r="AO106" s="176"/>
      <c r="AP106" s="176"/>
      <c r="AQ106" s="176"/>
      <c r="AR106" s="176"/>
      <c r="AS106" s="176"/>
      <c r="AT106" s="176"/>
      <c r="AU106" s="176"/>
      <c r="AV106" s="176"/>
      <c r="AW106" s="176"/>
      <c r="AX106" s="176"/>
      <c r="AY106" s="176"/>
      <c r="AZ106" s="176"/>
      <c r="BA106" s="176"/>
      <c r="BB106" s="176"/>
      <c r="BC106" s="176"/>
      <c r="BD106" s="176"/>
      <c r="BE106" s="176"/>
      <c r="BF106" s="176"/>
      <c r="BG106" s="176"/>
      <c r="BH106" s="176"/>
      <c r="BI106" s="176"/>
      <c r="BJ106" s="176"/>
      <c r="BK106" s="176"/>
      <c r="BL106" s="176"/>
      <c r="BM106" s="176"/>
      <c r="BN106" s="176"/>
      <c r="BO106" s="176"/>
      <c r="BP106" s="176"/>
      <c r="BQ106" s="176"/>
      <c r="BR106" s="176"/>
      <c r="BS106" s="176"/>
      <c r="BT106" s="176"/>
      <c r="BU106" s="176"/>
      <c r="BV106" s="176"/>
      <c r="BW106" s="176"/>
      <c r="BX106" s="176"/>
      <c r="BY106" s="176"/>
      <c r="BZ106" s="176"/>
      <c r="CA106" s="176"/>
      <c r="CB106" s="176"/>
      <c r="CC106" s="176"/>
      <c r="CD106" s="176"/>
      <c r="CE106" s="176"/>
      <c r="CF106" s="176"/>
      <c r="CG106" s="176"/>
      <c r="CH106" s="176"/>
      <c r="CI106" s="176"/>
      <c r="CJ106" s="176"/>
      <c r="CK106" s="176"/>
      <c r="CL106" s="176"/>
      <c r="CM106" s="176"/>
      <c r="CN106" s="176"/>
      <c r="CO106" s="176"/>
      <c r="CP106" s="176"/>
      <c r="CQ106" s="176"/>
      <c r="CR106" s="176"/>
      <c r="CS106" s="176"/>
      <c r="CT106" s="176"/>
      <c r="CU106" s="176"/>
      <c r="CV106" s="176"/>
      <c r="CW106" s="176"/>
      <c r="CX106" s="176"/>
      <c r="CY106" s="176"/>
      <c r="CZ106" s="176"/>
      <c r="DA106" s="176"/>
      <c r="DB106" s="176"/>
      <c r="DC106" s="176"/>
      <c r="DD106" s="176"/>
      <c r="DE106" s="176"/>
      <c r="DF106" s="176"/>
      <c r="DG106" s="176"/>
      <c r="DH106" s="176"/>
      <c r="DI106" s="176"/>
      <c r="DJ106" s="176"/>
      <c r="DK106" s="176"/>
    </row>
    <row r="107" customFormat="false" ht="15" hidden="false" customHeight="true" outlineLevel="0" collapsed="false">
      <c r="A107" s="58"/>
      <c r="B107" s="58"/>
      <c r="C107" s="59" t="n">
        <v>89</v>
      </c>
      <c r="D107" s="60"/>
      <c r="E107" s="176"/>
      <c r="F107" s="176"/>
      <c r="G107" s="176"/>
      <c r="H107" s="176"/>
      <c r="I107" s="176"/>
      <c r="J107" s="176"/>
      <c r="K107" s="176"/>
      <c r="L107" s="176"/>
      <c r="M107" s="176"/>
      <c r="N107" s="176"/>
      <c r="O107" s="176"/>
      <c r="P107" s="176"/>
      <c r="Q107" s="176"/>
      <c r="R107" s="176"/>
      <c r="S107" s="176"/>
      <c r="T107" s="176"/>
      <c r="U107" s="176"/>
      <c r="V107" s="176"/>
      <c r="W107" s="176"/>
      <c r="X107" s="176"/>
      <c r="Y107" s="176"/>
      <c r="Z107" s="176"/>
      <c r="AA107" s="176"/>
      <c r="AB107" s="176"/>
      <c r="AC107" s="176"/>
      <c r="AD107" s="176"/>
      <c r="AE107" s="176"/>
      <c r="AF107" s="176"/>
      <c r="AG107" s="176"/>
      <c r="AH107" s="176"/>
      <c r="AI107" s="176"/>
      <c r="AJ107" s="176"/>
      <c r="AK107" s="176"/>
      <c r="AL107" s="176"/>
      <c r="AM107" s="176"/>
      <c r="AN107" s="176"/>
      <c r="AO107" s="176"/>
      <c r="AP107" s="176"/>
      <c r="AQ107" s="176"/>
      <c r="AR107" s="176"/>
      <c r="AS107" s="176"/>
      <c r="AT107" s="176"/>
      <c r="AU107" s="176"/>
      <c r="AV107" s="176"/>
      <c r="AW107" s="176"/>
      <c r="AX107" s="176"/>
      <c r="AY107" s="176"/>
      <c r="AZ107" s="176"/>
      <c r="BA107" s="176"/>
      <c r="BB107" s="176"/>
      <c r="BC107" s="176"/>
      <c r="BD107" s="176"/>
      <c r="BE107" s="176"/>
      <c r="BF107" s="176"/>
      <c r="BG107" s="176"/>
      <c r="BH107" s="176"/>
      <c r="BI107" s="176"/>
      <c r="BJ107" s="176"/>
      <c r="BK107" s="176"/>
      <c r="BL107" s="176"/>
      <c r="BM107" s="176"/>
      <c r="BN107" s="176"/>
      <c r="BO107" s="176"/>
      <c r="BP107" s="176"/>
      <c r="BQ107" s="176"/>
      <c r="BR107" s="176"/>
      <c r="BS107" s="176"/>
      <c r="BT107" s="176"/>
      <c r="BU107" s="176"/>
      <c r="BV107" s="176"/>
      <c r="BW107" s="176"/>
      <c r="BX107" s="176"/>
      <c r="BY107" s="176"/>
      <c r="BZ107" s="176"/>
      <c r="CA107" s="176"/>
      <c r="CB107" s="176"/>
      <c r="CC107" s="176"/>
      <c r="CD107" s="176"/>
      <c r="CE107" s="176"/>
      <c r="CF107" s="176"/>
      <c r="CG107" s="176"/>
      <c r="CH107" s="176"/>
      <c r="CI107" s="176"/>
      <c r="CJ107" s="176"/>
      <c r="CK107" s="176"/>
      <c r="CL107" s="176"/>
      <c r="CM107" s="176"/>
      <c r="CN107" s="176"/>
      <c r="CO107" s="176"/>
      <c r="CP107" s="176"/>
      <c r="CQ107" s="176"/>
      <c r="CR107" s="176"/>
      <c r="CS107" s="176"/>
      <c r="CT107" s="176"/>
      <c r="CU107" s="176"/>
      <c r="CV107" s="176"/>
      <c r="CW107" s="176"/>
      <c r="CX107" s="176"/>
      <c r="CY107" s="176"/>
      <c r="CZ107" s="176"/>
      <c r="DA107" s="176"/>
      <c r="DB107" s="176"/>
      <c r="DC107" s="176"/>
      <c r="DD107" s="176"/>
      <c r="DE107" s="176"/>
      <c r="DF107" s="176"/>
      <c r="DG107" s="176"/>
      <c r="DH107" s="176"/>
      <c r="DI107" s="176"/>
      <c r="DJ107" s="176"/>
      <c r="DK107" s="176"/>
    </row>
    <row r="108" customFormat="false" ht="15" hidden="false" customHeight="true" outlineLevel="0" collapsed="false">
      <c r="A108" s="58"/>
      <c r="B108" s="58"/>
      <c r="C108" s="59" t="n">
        <v>90</v>
      </c>
      <c r="D108" s="60"/>
      <c r="E108" s="176"/>
      <c r="F108" s="176"/>
      <c r="G108" s="176"/>
      <c r="H108" s="176"/>
      <c r="I108" s="176"/>
      <c r="J108" s="176"/>
      <c r="K108" s="176"/>
      <c r="L108" s="176"/>
      <c r="M108" s="176"/>
      <c r="N108" s="176"/>
      <c r="O108" s="176"/>
      <c r="P108" s="176"/>
      <c r="Q108" s="176"/>
      <c r="R108" s="176"/>
      <c r="S108" s="176"/>
      <c r="T108" s="176"/>
      <c r="U108" s="176"/>
      <c r="V108" s="176"/>
      <c r="W108" s="176"/>
      <c r="X108" s="176"/>
      <c r="Y108" s="176"/>
      <c r="Z108" s="176"/>
      <c r="AA108" s="176"/>
      <c r="AB108" s="176"/>
      <c r="AC108" s="176"/>
      <c r="AD108" s="176"/>
      <c r="AE108" s="176"/>
      <c r="AF108" s="176"/>
      <c r="AG108" s="176"/>
      <c r="AH108" s="176"/>
      <c r="AI108" s="176"/>
      <c r="AJ108" s="176"/>
      <c r="AK108" s="176"/>
      <c r="AL108" s="176"/>
      <c r="AM108" s="176"/>
      <c r="AN108" s="176"/>
      <c r="AO108" s="176"/>
      <c r="AP108" s="176"/>
      <c r="AQ108" s="176"/>
      <c r="AR108" s="176"/>
      <c r="AS108" s="176"/>
      <c r="AT108" s="176"/>
      <c r="AU108" s="176"/>
      <c r="AV108" s="176"/>
      <c r="AW108" s="176"/>
      <c r="AX108" s="176"/>
      <c r="AY108" s="176"/>
      <c r="AZ108" s="176"/>
      <c r="BA108" s="176"/>
      <c r="BB108" s="176"/>
      <c r="BC108" s="176"/>
      <c r="BD108" s="176"/>
      <c r="BE108" s="176"/>
      <c r="BF108" s="176"/>
      <c r="BG108" s="176"/>
      <c r="BH108" s="176"/>
      <c r="BI108" s="176"/>
      <c r="BJ108" s="176"/>
      <c r="BK108" s="176"/>
      <c r="BL108" s="176"/>
      <c r="BM108" s="176"/>
      <c r="BN108" s="176"/>
      <c r="BO108" s="176"/>
      <c r="BP108" s="176"/>
      <c r="BQ108" s="176"/>
      <c r="BR108" s="176"/>
      <c r="BS108" s="176"/>
      <c r="BT108" s="176"/>
      <c r="BU108" s="176"/>
      <c r="BV108" s="176"/>
      <c r="BW108" s="176"/>
      <c r="BX108" s="176"/>
      <c r="BY108" s="176"/>
      <c r="BZ108" s="176"/>
      <c r="CA108" s="176"/>
      <c r="CB108" s="176"/>
      <c r="CC108" s="176"/>
      <c r="CD108" s="176"/>
      <c r="CE108" s="176"/>
      <c r="CF108" s="176"/>
      <c r="CG108" s="176"/>
      <c r="CH108" s="176"/>
      <c r="CI108" s="176"/>
      <c r="CJ108" s="176"/>
      <c r="CK108" s="176"/>
      <c r="CL108" s="176"/>
      <c r="CM108" s="176"/>
      <c r="CN108" s="176"/>
      <c r="CO108" s="176"/>
      <c r="CP108" s="176"/>
      <c r="CQ108" s="176"/>
      <c r="CR108" s="176"/>
      <c r="CS108" s="176"/>
      <c r="CT108" s="176"/>
      <c r="CU108" s="176"/>
      <c r="CV108" s="176"/>
      <c r="CW108" s="176"/>
      <c r="CX108" s="176"/>
      <c r="CY108" s="176"/>
      <c r="CZ108" s="176"/>
      <c r="DA108" s="176"/>
      <c r="DB108" s="176"/>
      <c r="DC108" s="176"/>
      <c r="DD108" s="176"/>
      <c r="DE108" s="176"/>
      <c r="DF108" s="176"/>
      <c r="DG108" s="176"/>
      <c r="DH108" s="176"/>
      <c r="DI108" s="176"/>
      <c r="DJ108" s="176"/>
      <c r="DK108" s="176"/>
    </row>
    <row r="109" customFormat="false" ht="15" hidden="false" customHeight="true" outlineLevel="0" collapsed="false">
      <c r="A109" s="58"/>
      <c r="B109" s="58"/>
      <c r="C109" s="59" t="n">
        <v>91</v>
      </c>
      <c r="D109" s="60"/>
      <c r="E109" s="176"/>
      <c r="F109" s="176"/>
      <c r="G109" s="176"/>
      <c r="H109" s="176"/>
      <c r="I109" s="176"/>
      <c r="J109" s="176"/>
      <c r="K109" s="176"/>
      <c r="L109" s="176"/>
      <c r="M109" s="176"/>
      <c r="N109" s="176"/>
      <c r="O109" s="176"/>
      <c r="P109" s="176"/>
      <c r="Q109" s="176"/>
      <c r="R109" s="176"/>
      <c r="S109" s="176"/>
      <c r="T109" s="176"/>
      <c r="U109" s="176"/>
      <c r="V109" s="176"/>
      <c r="W109" s="176"/>
      <c r="X109" s="176"/>
      <c r="Y109" s="176"/>
      <c r="Z109" s="176"/>
      <c r="AA109" s="176"/>
      <c r="AB109" s="176"/>
      <c r="AC109" s="176"/>
      <c r="AD109" s="176"/>
      <c r="AE109" s="176"/>
      <c r="AF109" s="176"/>
      <c r="AG109" s="176"/>
      <c r="AH109" s="176"/>
      <c r="AI109" s="176"/>
      <c r="AJ109" s="176"/>
      <c r="AK109" s="176"/>
      <c r="AL109" s="176"/>
      <c r="AM109" s="176"/>
      <c r="AN109" s="176"/>
      <c r="AO109" s="176"/>
      <c r="AP109" s="176"/>
      <c r="AQ109" s="176"/>
      <c r="AR109" s="176"/>
      <c r="AS109" s="176"/>
      <c r="AT109" s="176"/>
      <c r="AU109" s="176"/>
      <c r="AV109" s="176"/>
      <c r="AW109" s="176"/>
      <c r="AX109" s="176"/>
      <c r="AY109" s="176"/>
      <c r="AZ109" s="176"/>
      <c r="BA109" s="176"/>
      <c r="BB109" s="176"/>
      <c r="BC109" s="176"/>
      <c r="BD109" s="176"/>
      <c r="BE109" s="176"/>
      <c r="BF109" s="176"/>
      <c r="BG109" s="176"/>
      <c r="BH109" s="176"/>
      <c r="BI109" s="176"/>
      <c r="BJ109" s="176"/>
      <c r="BK109" s="176"/>
      <c r="BL109" s="176"/>
      <c r="BM109" s="176"/>
      <c r="BN109" s="176"/>
      <c r="BO109" s="176"/>
      <c r="BP109" s="176"/>
      <c r="BQ109" s="176"/>
      <c r="BR109" s="176"/>
      <c r="BS109" s="176"/>
      <c r="BT109" s="176"/>
      <c r="BU109" s="176"/>
      <c r="BV109" s="176"/>
      <c r="BW109" s="176"/>
      <c r="BX109" s="176"/>
      <c r="BY109" s="176"/>
      <c r="BZ109" s="176"/>
      <c r="CA109" s="176"/>
      <c r="CB109" s="176"/>
      <c r="CC109" s="176"/>
      <c r="CD109" s="176"/>
      <c r="CE109" s="176"/>
      <c r="CF109" s="176"/>
      <c r="CG109" s="176"/>
      <c r="CH109" s="176"/>
      <c r="CI109" s="176"/>
      <c r="CJ109" s="176"/>
      <c r="CK109" s="176"/>
      <c r="CL109" s="176"/>
      <c r="CM109" s="176"/>
      <c r="CN109" s="176"/>
      <c r="CO109" s="176"/>
      <c r="CP109" s="176"/>
      <c r="CQ109" s="176"/>
      <c r="CR109" s="176"/>
      <c r="CS109" s="176"/>
      <c r="CT109" s="176"/>
      <c r="CU109" s="176"/>
      <c r="CV109" s="176"/>
      <c r="CW109" s="176"/>
      <c r="CX109" s="176"/>
      <c r="CY109" s="176"/>
      <c r="CZ109" s="176"/>
      <c r="DA109" s="176"/>
      <c r="DB109" s="176"/>
      <c r="DC109" s="176"/>
      <c r="DD109" s="176"/>
      <c r="DE109" s="176"/>
      <c r="DF109" s="176"/>
      <c r="DG109" s="176"/>
      <c r="DH109" s="176"/>
      <c r="DI109" s="176"/>
      <c r="DJ109" s="176"/>
      <c r="DK109" s="176"/>
    </row>
    <row r="110" customFormat="false" ht="15" hidden="false" customHeight="true" outlineLevel="0" collapsed="false">
      <c r="A110" s="58"/>
      <c r="B110" s="58"/>
      <c r="C110" s="59" t="n">
        <v>92</v>
      </c>
      <c r="D110" s="60"/>
      <c r="E110" s="176"/>
      <c r="F110" s="176"/>
      <c r="G110" s="176"/>
      <c r="H110" s="176"/>
      <c r="I110" s="176"/>
      <c r="J110" s="176"/>
      <c r="K110" s="176"/>
      <c r="L110" s="176"/>
      <c r="M110" s="176"/>
      <c r="N110" s="176"/>
      <c r="O110" s="176"/>
      <c r="P110" s="176"/>
      <c r="Q110" s="176"/>
      <c r="R110" s="176"/>
      <c r="S110" s="176"/>
      <c r="T110" s="176"/>
      <c r="U110" s="176"/>
      <c r="V110" s="176"/>
      <c r="W110" s="176"/>
      <c r="X110" s="176"/>
      <c r="Y110" s="176"/>
      <c r="Z110" s="176"/>
      <c r="AA110" s="176"/>
      <c r="AB110" s="176"/>
      <c r="AC110" s="176"/>
      <c r="AD110" s="176"/>
      <c r="AE110" s="176"/>
      <c r="AF110" s="176"/>
      <c r="AG110" s="176"/>
      <c r="AH110" s="176"/>
      <c r="AI110" s="176"/>
      <c r="AJ110" s="176"/>
      <c r="AK110" s="176"/>
      <c r="AL110" s="176"/>
      <c r="AM110" s="176"/>
      <c r="AN110" s="176"/>
      <c r="AO110" s="176"/>
      <c r="AP110" s="176"/>
      <c r="AQ110" s="176"/>
      <c r="AR110" s="176"/>
      <c r="AS110" s="176"/>
      <c r="AT110" s="176"/>
      <c r="AU110" s="176"/>
      <c r="AV110" s="176"/>
      <c r="AW110" s="176"/>
      <c r="AX110" s="176"/>
      <c r="AY110" s="176"/>
      <c r="AZ110" s="176"/>
      <c r="BA110" s="176"/>
      <c r="BB110" s="176"/>
      <c r="BC110" s="176"/>
      <c r="BD110" s="176"/>
      <c r="BE110" s="176"/>
      <c r="BF110" s="176"/>
      <c r="BG110" s="176"/>
      <c r="BH110" s="176"/>
      <c r="BI110" s="176"/>
      <c r="BJ110" s="176"/>
      <c r="BK110" s="176"/>
      <c r="BL110" s="176"/>
      <c r="BM110" s="176"/>
      <c r="BN110" s="176"/>
      <c r="BO110" s="176"/>
      <c r="BP110" s="176"/>
      <c r="BQ110" s="176"/>
      <c r="BR110" s="176"/>
      <c r="BS110" s="176"/>
      <c r="BT110" s="176"/>
      <c r="BU110" s="176"/>
      <c r="BV110" s="176"/>
      <c r="BW110" s="176"/>
      <c r="BX110" s="176"/>
      <c r="BY110" s="176"/>
      <c r="BZ110" s="176"/>
      <c r="CA110" s="176"/>
      <c r="CB110" s="176"/>
      <c r="CC110" s="176"/>
      <c r="CD110" s="176"/>
      <c r="CE110" s="176"/>
      <c r="CF110" s="176"/>
      <c r="CG110" s="176"/>
      <c r="CH110" s="176"/>
      <c r="CI110" s="176"/>
      <c r="CJ110" s="176"/>
      <c r="CK110" s="176"/>
      <c r="CL110" s="176"/>
      <c r="CM110" s="176"/>
      <c r="CN110" s="176"/>
      <c r="CO110" s="176"/>
      <c r="CP110" s="176"/>
      <c r="CQ110" s="176"/>
      <c r="CR110" s="176"/>
      <c r="CS110" s="176"/>
      <c r="CT110" s="176"/>
      <c r="CU110" s="176"/>
      <c r="CV110" s="176"/>
      <c r="CW110" s="176"/>
      <c r="CX110" s="176"/>
      <c r="CY110" s="176"/>
      <c r="CZ110" s="176"/>
      <c r="DA110" s="176"/>
      <c r="DB110" s="176"/>
      <c r="DC110" s="176"/>
      <c r="DD110" s="176"/>
      <c r="DE110" s="176"/>
      <c r="DF110" s="176"/>
      <c r="DG110" s="176"/>
      <c r="DH110" s="176"/>
      <c r="DI110" s="176"/>
      <c r="DJ110" s="176"/>
      <c r="DK110" s="176"/>
    </row>
    <row r="111" customFormat="false" ht="15" hidden="false" customHeight="true" outlineLevel="0" collapsed="false">
      <c r="A111" s="58"/>
      <c r="B111" s="58"/>
      <c r="C111" s="59" t="n">
        <v>93</v>
      </c>
      <c r="D111" s="60"/>
      <c r="E111" s="176"/>
      <c r="F111" s="176"/>
      <c r="G111" s="176"/>
      <c r="H111" s="176"/>
      <c r="I111" s="176"/>
      <c r="J111" s="176"/>
      <c r="K111" s="176"/>
      <c r="L111" s="176"/>
      <c r="M111" s="176"/>
      <c r="N111" s="176"/>
      <c r="O111" s="176"/>
      <c r="P111" s="176"/>
      <c r="Q111" s="176"/>
      <c r="R111" s="176"/>
      <c r="S111" s="176"/>
      <c r="T111" s="176"/>
      <c r="U111" s="176"/>
      <c r="V111" s="176"/>
      <c r="W111" s="176"/>
      <c r="X111" s="176"/>
      <c r="Y111" s="176"/>
      <c r="Z111" s="176"/>
      <c r="AA111" s="176"/>
      <c r="AB111" s="176"/>
      <c r="AC111" s="176"/>
      <c r="AD111" s="176"/>
      <c r="AE111" s="176"/>
      <c r="AF111" s="176"/>
      <c r="AG111" s="176"/>
      <c r="AH111" s="176"/>
      <c r="AI111" s="176"/>
      <c r="AJ111" s="176"/>
      <c r="AK111" s="176"/>
      <c r="AL111" s="176"/>
      <c r="AM111" s="176"/>
      <c r="AN111" s="176"/>
      <c r="AO111" s="176"/>
      <c r="AP111" s="176"/>
      <c r="AQ111" s="176"/>
      <c r="AR111" s="176"/>
      <c r="AS111" s="176"/>
      <c r="AT111" s="176"/>
      <c r="AU111" s="176"/>
      <c r="AV111" s="176"/>
      <c r="AW111" s="176"/>
      <c r="AX111" s="176"/>
      <c r="AY111" s="176"/>
      <c r="AZ111" s="176"/>
      <c r="BA111" s="176"/>
      <c r="BB111" s="176"/>
      <c r="BC111" s="176"/>
      <c r="BD111" s="176"/>
      <c r="BE111" s="176"/>
      <c r="BF111" s="176"/>
      <c r="BG111" s="176"/>
      <c r="BH111" s="176"/>
      <c r="BI111" s="176"/>
      <c r="BJ111" s="176"/>
      <c r="BK111" s="176"/>
      <c r="BL111" s="176"/>
      <c r="BM111" s="176"/>
      <c r="BN111" s="176"/>
      <c r="BO111" s="176"/>
      <c r="BP111" s="176"/>
      <c r="BQ111" s="176"/>
      <c r="BR111" s="176"/>
      <c r="BS111" s="176"/>
      <c r="BT111" s="176"/>
      <c r="BU111" s="176"/>
      <c r="BV111" s="176"/>
      <c r="BW111" s="176"/>
      <c r="BX111" s="176"/>
      <c r="BY111" s="176"/>
      <c r="BZ111" s="176"/>
      <c r="CA111" s="176"/>
      <c r="CB111" s="176"/>
      <c r="CC111" s="176"/>
      <c r="CD111" s="176"/>
      <c r="CE111" s="176"/>
      <c r="CF111" s="176"/>
      <c r="CG111" s="176"/>
      <c r="CH111" s="176"/>
      <c r="CI111" s="176"/>
      <c r="CJ111" s="176"/>
      <c r="CK111" s="176"/>
      <c r="CL111" s="176"/>
      <c r="CM111" s="176"/>
      <c r="CN111" s="176"/>
      <c r="CO111" s="176"/>
      <c r="CP111" s="176"/>
      <c r="CQ111" s="176"/>
      <c r="CR111" s="176"/>
      <c r="CS111" s="176"/>
      <c r="CT111" s="176"/>
      <c r="CU111" s="176"/>
      <c r="CV111" s="176"/>
      <c r="CW111" s="176"/>
      <c r="CX111" s="176"/>
      <c r="CY111" s="176"/>
      <c r="CZ111" s="176"/>
      <c r="DA111" s="176"/>
      <c r="DB111" s="176"/>
      <c r="DC111" s="176"/>
      <c r="DD111" s="176"/>
      <c r="DE111" s="176"/>
      <c r="DF111" s="176"/>
      <c r="DG111" s="176"/>
      <c r="DH111" s="176"/>
      <c r="DI111" s="176"/>
      <c r="DJ111" s="176"/>
      <c r="DK111" s="176"/>
    </row>
    <row r="112" customFormat="false" ht="15" hidden="false" customHeight="true" outlineLevel="0" collapsed="false">
      <c r="A112" s="58"/>
      <c r="B112" s="58"/>
      <c r="C112" s="59" t="n">
        <v>94</v>
      </c>
      <c r="D112" s="60"/>
      <c r="E112" s="176"/>
      <c r="F112" s="176"/>
      <c r="G112" s="176"/>
      <c r="H112" s="176"/>
      <c r="I112" s="176"/>
      <c r="J112" s="176"/>
      <c r="K112" s="176"/>
      <c r="L112" s="176"/>
      <c r="M112" s="176"/>
      <c r="N112" s="176"/>
      <c r="O112" s="176"/>
      <c r="P112" s="176"/>
      <c r="Q112" s="176"/>
      <c r="R112" s="176"/>
      <c r="S112" s="176"/>
      <c r="T112" s="176"/>
      <c r="U112" s="176"/>
      <c r="V112" s="176"/>
      <c r="W112" s="176"/>
      <c r="X112" s="176"/>
      <c r="Y112" s="176"/>
      <c r="Z112" s="176"/>
      <c r="AA112" s="176"/>
      <c r="AB112" s="176"/>
      <c r="AC112" s="176"/>
      <c r="AD112" s="176"/>
      <c r="AE112" s="176"/>
      <c r="AF112" s="176"/>
      <c r="AG112" s="176"/>
      <c r="AH112" s="176"/>
      <c r="AI112" s="176"/>
      <c r="AJ112" s="176"/>
      <c r="AK112" s="176"/>
      <c r="AL112" s="176"/>
      <c r="AM112" s="176"/>
      <c r="AN112" s="176"/>
      <c r="AO112" s="176"/>
      <c r="AP112" s="176"/>
      <c r="AQ112" s="176"/>
      <c r="AR112" s="176"/>
      <c r="AS112" s="176"/>
      <c r="AT112" s="176"/>
      <c r="AU112" s="176"/>
      <c r="AV112" s="176"/>
      <c r="AW112" s="176"/>
      <c r="AX112" s="176"/>
      <c r="AY112" s="176"/>
      <c r="AZ112" s="176"/>
      <c r="BA112" s="176"/>
      <c r="BB112" s="176"/>
      <c r="BC112" s="176"/>
      <c r="BD112" s="176"/>
      <c r="BE112" s="176"/>
      <c r="BF112" s="176"/>
      <c r="BG112" s="176"/>
      <c r="BH112" s="176"/>
      <c r="BI112" s="176"/>
      <c r="BJ112" s="176"/>
      <c r="BK112" s="176"/>
      <c r="BL112" s="176"/>
      <c r="BM112" s="176"/>
      <c r="BN112" s="176"/>
      <c r="BO112" s="176"/>
      <c r="BP112" s="176"/>
      <c r="BQ112" s="176"/>
      <c r="BR112" s="176"/>
      <c r="BS112" s="176"/>
      <c r="BT112" s="176"/>
      <c r="BU112" s="176"/>
      <c r="BV112" s="176"/>
      <c r="BW112" s="176"/>
      <c r="BX112" s="176"/>
      <c r="BY112" s="176"/>
      <c r="BZ112" s="176"/>
      <c r="CA112" s="176"/>
      <c r="CB112" s="176"/>
      <c r="CC112" s="176"/>
      <c r="CD112" s="176"/>
      <c r="CE112" s="176"/>
      <c r="CF112" s="176"/>
      <c r="CG112" s="176"/>
      <c r="CH112" s="176"/>
      <c r="CI112" s="176"/>
      <c r="CJ112" s="176"/>
      <c r="CK112" s="176"/>
      <c r="CL112" s="176"/>
      <c r="CM112" s="176"/>
      <c r="CN112" s="176"/>
      <c r="CO112" s="176"/>
      <c r="CP112" s="176"/>
      <c r="CQ112" s="176"/>
      <c r="CR112" s="176"/>
      <c r="CS112" s="176"/>
      <c r="CT112" s="176"/>
      <c r="CU112" s="176"/>
      <c r="CV112" s="176"/>
      <c r="CW112" s="176"/>
      <c r="CX112" s="176"/>
      <c r="CY112" s="176"/>
      <c r="CZ112" s="176"/>
      <c r="DA112" s="176"/>
      <c r="DB112" s="176"/>
      <c r="DC112" s="176"/>
      <c r="DD112" s="176"/>
      <c r="DE112" s="176"/>
      <c r="DF112" s="176"/>
      <c r="DG112" s="176"/>
      <c r="DH112" s="176"/>
      <c r="DI112" s="176"/>
      <c r="DJ112" s="176"/>
      <c r="DK112" s="176"/>
    </row>
    <row r="113" customFormat="false" ht="15" hidden="false" customHeight="true" outlineLevel="0" collapsed="false">
      <c r="A113" s="58"/>
      <c r="B113" s="58"/>
      <c r="C113" s="59" t="n">
        <v>95</v>
      </c>
      <c r="D113" s="60"/>
      <c r="E113" s="176"/>
      <c r="F113" s="176"/>
      <c r="G113" s="176"/>
      <c r="H113" s="176"/>
      <c r="I113" s="176"/>
      <c r="J113" s="176"/>
      <c r="K113" s="176"/>
      <c r="L113" s="176"/>
      <c r="M113" s="176"/>
      <c r="N113" s="176"/>
      <c r="O113" s="176"/>
      <c r="P113" s="176"/>
      <c r="Q113" s="176"/>
      <c r="R113" s="176"/>
      <c r="S113" s="176"/>
      <c r="T113" s="176"/>
      <c r="U113" s="176"/>
      <c r="V113" s="176"/>
      <c r="W113" s="176"/>
      <c r="X113" s="176"/>
      <c r="Y113" s="176"/>
      <c r="Z113" s="176"/>
      <c r="AA113" s="176"/>
      <c r="AB113" s="176"/>
      <c r="AC113" s="176"/>
      <c r="AD113" s="176"/>
      <c r="AE113" s="176"/>
      <c r="AF113" s="176"/>
      <c r="AG113" s="176"/>
      <c r="AH113" s="176"/>
      <c r="AI113" s="176"/>
      <c r="AJ113" s="176"/>
      <c r="AK113" s="176"/>
      <c r="AL113" s="176"/>
      <c r="AM113" s="176"/>
      <c r="AN113" s="176"/>
      <c r="AO113" s="176"/>
      <c r="AP113" s="176"/>
      <c r="AQ113" s="176"/>
      <c r="AR113" s="176"/>
      <c r="AS113" s="176"/>
      <c r="AT113" s="176"/>
      <c r="AU113" s="176"/>
      <c r="AV113" s="176"/>
      <c r="AW113" s="176"/>
      <c r="AX113" s="176"/>
      <c r="AY113" s="176"/>
      <c r="AZ113" s="176"/>
      <c r="BA113" s="176"/>
      <c r="BB113" s="176"/>
      <c r="BC113" s="176"/>
      <c r="BD113" s="176"/>
      <c r="BE113" s="176"/>
      <c r="BF113" s="176"/>
      <c r="BG113" s="176"/>
      <c r="BH113" s="176"/>
      <c r="BI113" s="176"/>
      <c r="BJ113" s="176"/>
      <c r="BK113" s="176"/>
      <c r="BL113" s="176"/>
      <c r="BM113" s="176"/>
      <c r="BN113" s="176"/>
      <c r="BO113" s="176"/>
      <c r="BP113" s="176"/>
      <c r="BQ113" s="176"/>
      <c r="BR113" s="176"/>
      <c r="BS113" s="176"/>
      <c r="BT113" s="176"/>
      <c r="BU113" s="176"/>
      <c r="BV113" s="176"/>
      <c r="BW113" s="176"/>
      <c r="BX113" s="176"/>
      <c r="BY113" s="176"/>
      <c r="BZ113" s="176"/>
      <c r="CA113" s="176"/>
      <c r="CB113" s="176"/>
      <c r="CC113" s="176"/>
      <c r="CD113" s="176"/>
      <c r="CE113" s="176"/>
      <c r="CF113" s="176"/>
      <c r="CG113" s="176"/>
      <c r="CH113" s="176"/>
      <c r="CI113" s="176"/>
      <c r="CJ113" s="176"/>
      <c r="CK113" s="176"/>
      <c r="CL113" s="176"/>
      <c r="CM113" s="176"/>
      <c r="CN113" s="176"/>
      <c r="CO113" s="176"/>
      <c r="CP113" s="176"/>
      <c r="CQ113" s="176"/>
      <c r="CR113" s="176"/>
      <c r="CS113" s="176"/>
      <c r="CT113" s="176"/>
      <c r="CU113" s="176"/>
      <c r="CV113" s="176"/>
      <c r="CW113" s="176"/>
      <c r="CX113" s="176"/>
      <c r="CY113" s="176"/>
      <c r="CZ113" s="176"/>
      <c r="DA113" s="176"/>
      <c r="DB113" s="176"/>
      <c r="DC113" s="176"/>
      <c r="DD113" s="176"/>
      <c r="DE113" s="176"/>
      <c r="DF113" s="176"/>
      <c r="DG113" s="176"/>
      <c r="DH113" s="176"/>
      <c r="DI113" s="176"/>
      <c r="DJ113" s="176"/>
      <c r="DK113" s="176"/>
    </row>
    <row r="114" customFormat="false" ht="15" hidden="false" customHeight="true" outlineLevel="0" collapsed="false">
      <c r="A114" s="58"/>
      <c r="B114" s="58"/>
      <c r="C114" s="59" t="n">
        <v>96</v>
      </c>
      <c r="D114" s="60"/>
      <c r="E114" s="60"/>
      <c r="F114" s="60"/>
      <c r="G114" s="60"/>
      <c r="H114" s="60"/>
      <c r="I114" s="60"/>
    </row>
    <row r="115" customFormat="false" ht="15" hidden="false" customHeight="true" outlineLevel="0" collapsed="false">
      <c r="A115" s="58"/>
      <c r="B115" s="58"/>
      <c r="C115" s="59" t="n">
        <v>97</v>
      </c>
      <c r="D115" s="60"/>
      <c r="E115" s="60"/>
      <c r="F115" s="60"/>
      <c r="G115" s="60"/>
      <c r="H115" s="60"/>
      <c r="I115" s="60"/>
    </row>
    <row r="116" customFormat="false" ht="15" hidden="false" customHeight="true" outlineLevel="0" collapsed="false">
      <c r="A116" s="58"/>
      <c r="B116" s="58"/>
      <c r="C116" s="59" t="n">
        <v>98</v>
      </c>
      <c r="D116" s="60"/>
      <c r="E116" s="60"/>
      <c r="F116" s="60"/>
      <c r="G116" s="60"/>
      <c r="H116" s="60"/>
      <c r="I116" s="60"/>
    </row>
    <row r="117" customFormat="false" ht="15" hidden="false" customHeight="true" outlineLevel="0" collapsed="false">
      <c r="A117" s="58"/>
      <c r="B117" s="58"/>
      <c r="C117" s="59" t="n">
        <v>99</v>
      </c>
      <c r="D117" s="60"/>
      <c r="E117" s="60"/>
      <c r="F117" s="60"/>
      <c r="G117" s="60"/>
      <c r="H117" s="60"/>
      <c r="I117" s="60"/>
    </row>
    <row r="118" customFormat="false" ht="15" hidden="false" customHeight="true" outlineLevel="0" collapsed="false">
      <c r="A118" s="58"/>
      <c r="B118" s="58"/>
      <c r="C118" s="59" t="n">
        <v>100</v>
      </c>
      <c r="D118" s="60"/>
      <c r="E118" s="60"/>
      <c r="F118" s="60"/>
      <c r="G118" s="60"/>
      <c r="H118" s="60"/>
      <c r="I118" s="60"/>
    </row>
    <row r="119" customFormat="false" ht="15" hidden="false" customHeight="true" outlineLevel="0" collapsed="false">
      <c r="A119" s="58"/>
      <c r="B119" s="58"/>
      <c r="C119" s="59" t="n">
        <v>101</v>
      </c>
      <c r="D119" s="60"/>
      <c r="E119" s="207"/>
      <c r="F119" s="207"/>
      <c r="G119" s="207"/>
      <c r="H119" s="207"/>
      <c r="I119" s="207"/>
      <c r="J119" s="207"/>
      <c r="K119" s="207"/>
      <c r="L119" s="207"/>
      <c r="M119" s="207"/>
      <c r="N119" s="207"/>
      <c r="O119" s="207"/>
      <c r="P119" s="207"/>
      <c r="Q119" s="207"/>
      <c r="R119" s="207"/>
      <c r="S119" s="207"/>
      <c r="T119" s="207"/>
      <c r="U119" s="207"/>
      <c r="V119" s="207"/>
      <c r="W119" s="207"/>
      <c r="X119" s="207"/>
      <c r="Y119" s="207"/>
      <c r="Z119" s="207"/>
      <c r="AA119" s="207"/>
      <c r="AB119" s="207"/>
      <c r="AC119" s="207"/>
      <c r="AD119" s="207"/>
      <c r="AE119" s="207"/>
      <c r="AF119" s="207"/>
      <c r="AG119" s="207"/>
      <c r="AH119" s="207"/>
      <c r="AI119" s="207"/>
      <c r="AJ119" s="207"/>
      <c r="AK119" s="207"/>
      <c r="AL119" s="207"/>
      <c r="AM119" s="207"/>
      <c r="AN119" s="207"/>
      <c r="AO119" s="207"/>
      <c r="AP119" s="207"/>
      <c r="AQ119" s="207"/>
      <c r="AR119" s="207"/>
      <c r="AS119" s="207"/>
      <c r="AT119" s="207"/>
      <c r="AU119" s="207"/>
      <c r="AV119" s="207"/>
      <c r="AW119" s="207"/>
      <c r="AX119" s="207"/>
      <c r="AY119" s="207"/>
      <c r="AZ119" s="207"/>
      <c r="BA119" s="207"/>
      <c r="BB119" s="207"/>
      <c r="BC119" s="207"/>
      <c r="BD119" s="207"/>
      <c r="BE119" s="207"/>
      <c r="BF119" s="207"/>
      <c r="BG119" s="207"/>
      <c r="BH119" s="207"/>
      <c r="BI119" s="207"/>
      <c r="BJ119" s="207"/>
      <c r="BK119" s="207"/>
      <c r="BL119" s="207"/>
      <c r="BM119" s="207"/>
      <c r="BN119" s="207"/>
      <c r="BO119" s="207"/>
      <c r="BP119" s="207"/>
      <c r="BQ119" s="207"/>
      <c r="BR119" s="207"/>
      <c r="BS119" s="207"/>
      <c r="BT119" s="207"/>
      <c r="BU119" s="207"/>
      <c r="BV119" s="207"/>
      <c r="BW119" s="207"/>
      <c r="BX119" s="207"/>
      <c r="BY119" s="207"/>
      <c r="BZ119" s="207"/>
      <c r="CA119" s="207"/>
      <c r="CB119" s="207"/>
      <c r="CC119" s="207"/>
      <c r="CD119" s="207"/>
      <c r="CE119" s="207"/>
      <c r="CF119" s="207"/>
      <c r="CG119" s="207"/>
      <c r="CH119" s="207"/>
      <c r="CI119" s="207"/>
      <c r="CJ119" s="207"/>
      <c r="CK119" s="207"/>
      <c r="CL119" s="207"/>
      <c r="CM119" s="207"/>
      <c r="CN119" s="207"/>
      <c r="CO119" s="207"/>
      <c r="CP119" s="207"/>
      <c r="CQ119" s="207"/>
      <c r="CR119" s="207"/>
      <c r="CS119" s="207"/>
      <c r="CT119" s="207"/>
      <c r="CU119" s="207"/>
      <c r="CV119" s="207"/>
      <c r="CW119" s="207"/>
      <c r="CX119" s="207"/>
      <c r="CY119" s="207"/>
      <c r="CZ119" s="207"/>
      <c r="DA119" s="207"/>
      <c r="DB119" s="207"/>
      <c r="DC119" s="207"/>
      <c r="DD119" s="207"/>
      <c r="DE119" s="207"/>
      <c r="DF119" s="207"/>
      <c r="DG119" s="207"/>
      <c r="DH119" s="207"/>
      <c r="DI119" s="207"/>
      <c r="DJ119" s="207"/>
      <c r="DK119" s="207"/>
    </row>
    <row r="120" customFormat="false" ht="15" hidden="false" customHeight="true" outlineLevel="0" collapsed="false">
      <c r="A120" s="58"/>
      <c r="B120" s="58"/>
      <c r="C120" s="59" t="n">
        <v>102</v>
      </c>
      <c r="D120" s="60"/>
      <c r="E120" s="207"/>
      <c r="F120" s="207"/>
      <c r="G120" s="207"/>
      <c r="H120" s="207"/>
      <c r="I120" s="207"/>
      <c r="J120" s="207"/>
      <c r="K120" s="207"/>
      <c r="L120" s="207"/>
      <c r="M120" s="207"/>
      <c r="N120" s="207"/>
      <c r="O120" s="207"/>
      <c r="P120" s="207"/>
      <c r="Q120" s="207"/>
      <c r="R120" s="207"/>
      <c r="S120" s="207"/>
      <c r="T120" s="207"/>
      <c r="U120" s="207"/>
      <c r="V120" s="207"/>
      <c r="W120" s="207"/>
      <c r="X120" s="207"/>
      <c r="Y120" s="207"/>
      <c r="Z120" s="207"/>
      <c r="AA120" s="207"/>
      <c r="AB120" s="207"/>
      <c r="AC120" s="207"/>
      <c r="AD120" s="207"/>
      <c r="AE120" s="207"/>
      <c r="AF120" s="207"/>
      <c r="AG120" s="207"/>
      <c r="AH120" s="207"/>
      <c r="AI120" s="207"/>
      <c r="AJ120" s="207"/>
      <c r="AK120" s="207"/>
      <c r="AL120" s="207"/>
      <c r="AM120" s="207"/>
      <c r="AN120" s="207"/>
      <c r="AO120" s="207"/>
      <c r="AP120" s="207"/>
      <c r="AQ120" s="207"/>
      <c r="AR120" s="207"/>
      <c r="AS120" s="207"/>
      <c r="AT120" s="207"/>
      <c r="AU120" s="207"/>
      <c r="AV120" s="207"/>
      <c r="AW120" s="207"/>
      <c r="AX120" s="207"/>
      <c r="AY120" s="207"/>
      <c r="AZ120" s="207"/>
      <c r="BA120" s="207"/>
      <c r="BB120" s="207"/>
      <c r="BC120" s="207"/>
      <c r="BD120" s="207"/>
      <c r="BE120" s="207"/>
      <c r="BF120" s="207"/>
      <c r="BG120" s="207"/>
      <c r="BH120" s="207"/>
      <c r="BI120" s="207"/>
      <c r="BJ120" s="207"/>
      <c r="BK120" s="207"/>
      <c r="BL120" s="207"/>
      <c r="BM120" s="207"/>
      <c r="BN120" s="207"/>
      <c r="BO120" s="207"/>
      <c r="BP120" s="207"/>
      <c r="BQ120" s="207"/>
      <c r="BR120" s="207"/>
      <c r="BS120" s="207"/>
      <c r="BT120" s="207"/>
      <c r="BU120" s="207"/>
      <c r="BV120" s="207"/>
      <c r="BW120" s="207"/>
      <c r="BX120" s="207"/>
      <c r="BY120" s="207"/>
      <c r="BZ120" s="207"/>
      <c r="CA120" s="207"/>
      <c r="CB120" s="207"/>
      <c r="CC120" s="207"/>
      <c r="CD120" s="207"/>
      <c r="CE120" s="207"/>
      <c r="CF120" s="207"/>
      <c r="CG120" s="207"/>
      <c r="CH120" s="207"/>
      <c r="CI120" s="207"/>
      <c r="CJ120" s="207"/>
      <c r="CK120" s="207"/>
      <c r="CL120" s="207"/>
      <c r="CM120" s="207"/>
      <c r="CN120" s="207"/>
      <c r="CO120" s="207"/>
      <c r="CP120" s="207"/>
      <c r="CQ120" s="207"/>
      <c r="CR120" s="207"/>
      <c r="CS120" s="207"/>
      <c r="CT120" s="207"/>
      <c r="CU120" s="207"/>
      <c r="CV120" s="207"/>
      <c r="CW120" s="207"/>
      <c r="CX120" s="207"/>
      <c r="CY120" s="207"/>
      <c r="CZ120" s="207"/>
      <c r="DA120" s="207"/>
      <c r="DB120" s="207"/>
      <c r="DC120" s="207"/>
      <c r="DD120" s="207"/>
      <c r="DE120" s="207"/>
      <c r="DF120" s="207"/>
      <c r="DG120" s="207"/>
      <c r="DH120" s="207"/>
      <c r="DI120" s="207"/>
      <c r="DJ120" s="207"/>
      <c r="DK120" s="207"/>
    </row>
    <row r="121" customFormat="false" ht="15" hidden="false" customHeight="true" outlineLevel="0" collapsed="false">
      <c r="A121" s="58"/>
      <c r="B121" s="58"/>
      <c r="C121" s="59" t="n">
        <v>103</v>
      </c>
      <c r="D121" s="60"/>
      <c r="E121" s="207"/>
      <c r="F121" s="207"/>
      <c r="G121" s="207"/>
      <c r="H121" s="207"/>
      <c r="I121" s="207"/>
      <c r="J121" s="207"/>
      <c r="K121" s="207"/>
      <c r="L121" s="207"/>
      <c r="M121" s="207"/>
      <c r="N121" s="207"/>
      <c r="O121" s="207"/>
      <c r="P121" s="207"/>
      <c r="Q121" s="207"/>
      <c r="R121" s="207"/>
      <c r="S121" s="207"/>
      <c r="T121" s="207"/>
      <c r="U121" s="207"/>
      <c r="V121" s="207"/>
      <c r="W121" s="207"/>
      <c r="X121" s="207"/>
      <c r="Y121" s="207"/>
      <c r="Z121" s="207"/>
      <c r="AA121" s="207"/>
      <c r="AB121" s="207"/>
      <c r="AC121" s="207"/>
      <c r="AD121" s="207"/>
      <c r="AE121" s="207"/>
      <c r="AF121" s="207"/>
      <c r="AG121" s="207"/>
      <c r="AH121" s="207"/>
      <c r="AI121" s="207"/>
      <c r="AJ121" s="207"/>
      <c r="AK121" s="207"/>
      <c r="AL121" s="207"/>
      <c r="AM121" s="207"/>
      <c r="AN121" s="207"/>
      <c r="AO121" s="207"/>
      <c r="AP121" s="207"/>
      <c r="AQ121" s="207"/>
      <c r="AR121" s="207"/>
      <c r="AS121" s="207"/>
      <c r="AT121" s="207"/>
      <c r="AU121" s="207"/>
      <c r="AV121" s="207"/>
      <c r="AW121" s="207"/>
      <c r="AX121" s="207"/>
      <c r="AY121" s="207"/>
      <c r="AZ121" s="207"/>
      <c r="BA121" s="207"/>
      <c r="BB121" s="207"/>
      <c r="BC121" s="207"/>
      <c r="BD121" s="207"/>
      <c r="BE121" s="207"/>
      <c r="BF121" s="207"/>
      <c r="BG121" s="207"/>
      <c r="BH121" s="207"/>
      <c r="BI121" s="207"/>
      <c r="BJ121" s="207"/>
      <c r="BK121" s="207"/>
      <c r="BL121" s="207"/>
      <c r="BM121" s="207"/>
      <c r="BN121" s="207"/>
      <c r="BO121" s="207"/>
      <c r="BP121" s="207"/>
      <c r="BQ121" s="207"/>
      <c r="BR121" s="207"/>
      <c r="BS121" s="207"/>
      <c r="BT121" s="207"/>
      <c r="BU121" s="207"/>
      <c r="BV121" s="207"/>
      <c r="BW121" s="207"/>
      <c r="BX121" s="207"/>
      <c r="BY121" s="207"/>
      <c r="BZ121" s="207"/>
      <c r="CA121" s="207"/>
      <c r="CB121" s="207"/>
      <c r="CC121" s="207"/>
      <c r="CD121" s="207"/>
      <c r="CE121" s="207"/>
      <c r="CF121" s="207"/>
      <c r="CG121" s="207"/>
      <c r="CH121" s="207"/>
      <c r="CI121" s="207"/>
      <c r="CJ121" s="207"/>
      <c r="CK121" s="207"/>
      <c r="CL121" s="207"/>
      <c r="CM121" s="207"/>
      <c r="CN121" s="207"/>
      <c r="CO121" s="207"/>
      <c r="CP121" s="207"/>
      <c r="CQ121" s="207"/>
      <c r="CR121" s="207"/>
      <c r="CS121" s="207"/>
      <c r="CT121" s="207"/>
      <c r="CU121" s="207"/>
      <c r="CV121" s="207"/>
      <c r="CW121" s="207"/>
      <c r="CX121" s="207"/>
      <c r="CY121" s="207"/>
      <c r="CZ121" s="207"/>
      <c r="DA121" s="207"/>
      <c r="DB121" s="207"/>
      <c r="DC121" s="207"/>
      <c r="DD121" s="207"/>
      <c r="DE121" s="207"/>
      <c r="DF121" s="207"/>
      <c r="DG121" s="207"/>
      <c r="DH121" s="207"/>
      <c r="DI121" s="207"/>
      <c r="DJ121" s="207"/>
      <c r="DK121" s="207"/>
    </row>
    <row r="122" customFormat="false" ht="15" hidden="false" customHeight="true" outlineLevel="0" collapsed="false">
      <c r="A122" s="58"/>
      <c r="B122" s="58"/>
      <c r="C122" s="59" t="n">
        <v>104</v>
      </c>
      <c r="D122" s="60"/>
      <c r="E122" s="207"/>
      <c r="F122" s="207"/>
      <c r="G122" s="207"/>
      <c r="H122" s="207"/>
      <c r="I122" s="207"/>
      <c r="J122" s="207"/>
      <c r="K122" s="207"/>
      <c r="L122" s="207"/>
      <c r="M122" s="207"/>
      <c r="N122" s="207"/>
      <c r="O122" s="207"/>
      <c r="P122" s="207"/>
      <c r="Q122" s="207"/>
      <c r="R122" s="207"/>
      <c r="S122" s="207"/>
      <c r="T122" s="207"/>
      <c r="U122" s="207"/>
      <c r="V122" s="207"/>
      <c r="W122" s="207"/>
      <c r="X122" s="207"/>
      <c r="Y122" s="207"/>
      <c r="Z122" s="207"/>
      <c r="AA122" s="207"/>
      <c r="AB122" s="207"/>
      <c r="AC122" s="207"/>
      <c r="AD122" s="207"/>
      <c r="AE122" s="207"/>
      <c r="AF122" s="207"/>
      <c r="AG122" s="207"/>
      <c r="AH122" s="207"/>
      <c r="AI122" s="207"/>
      <c r="AJ122" s="207"/>
      <c r="AK122" s="207"/>
      <c r="AL122" s="207"/>
      <c r="AM122" s="207"/>
      <c r="AN122" s="207"/>
      <c r="AO122" s="207"/>
      <c r="AP122" s="207"/>
      <c r="AQ122" s="207"/>
      <c r="AR122" s="207"/>
      <c r="AS122" s="207"/>
      <c r="AT122" s="207"/>
      <c r="AU122" s="207"/>
      <c r="AV122" s="207"/>
      <c r="AW122" s="207"/>
      <c r="AX122" s="207"/>
      <c r="AY122" s="207"/>
      <c r="AZ122" s="207"/>
      <c r="BA122" s="207"/>
      <c r="BB122" s="207"/>
      <c r="BC122" s="207"/>
      <c r="BD122" s="207"/>
      <c r="BE122" s="207"/>
      <c r="BF122" s="207"/>
      <c r="BG122" s="207"/>
      <c r="BH122" s="207"/>
      <c r="BI122" s="207"/>
      <c r="BJ122" s="207"/>
      <c r="BK122" s="207"/>
      <c r="BL122" s="207"/>
      <c r="BM122" s="207"/>
      <c r="BN122" s="207"/>
      <c r="BO122" s="207"/>
      <c r="BP122" s="207"/>
      <c r="BQ122" s="207"/>
      <c r="BR122" s="207"/>
      <c r="BS122" s="207"/>
      <c r="BT122" s="207"/>
      <c r="BU122" s="207"/>
      <c r="BV122" s="207"/>
      <c r="BW122" s="207"/>
      <c r="BX122" s="207"/>
      <c r="BY122" s="207"/>
      <c r="BZ122" s="207"/>
      <c r="CA122" s="207"/>
      <c r="CB122" s="207"/>
      <c r="CC122" s="207"/>
      <c r="CD122" s="207"/>
      <c r="CE122" s="207"/>
      <c r="CF122" s="207"/>
      <c r="CG122" s="207"/>
      <c r="CH122" s="207"/>
      <c r="CI122" s="207"/>
      <c r="CJ122" s="207"/>
      <c r="CK122" s="207"/>
      <c r="CL122" s="207"/>
      <c r="CM122" s="207"/>
      <c r="CN122" s="207"/>
      <c r="CO122" s="207"/>
      <c r="CP122" s="207"/>
      <c r="CQ122" s="207"/>
      <c r="CR122" s="207"/>
      <c r="CS122" s="207"/>
      <c r="CT122" s="207"/>
      <c r="CU122" s="207"/>
      <c r="CV122" s="207"/>
      <c r="CW122" s="207"/>
      <c r="CX122" s="207"/>
      <c r="CY122" s="207"/>
      <c r="CZ122" s="207"/>
      <c r="DA122" s="207"/>
      <c r="DB122" s="207"/>
      <c r="DC122" s="207"/>
      <c r="DD122" s="207"/>
      <c r="DE122" s="207"/>
      <c r="DF122" s="207"/>
      <c r="DG122" s="207"/>
      <c r="DH122" s="207"/>
      <c r="DI122" s="207"/>
      <c r="DJ122" s="207"/>
      <c r="DK122" s="207"/>
    </row>
    <row r="123" customFormat="false" ht="15" hidden="false" customHeight="true" outlineLevel="0" collapsed="false">
      <c r="A123" s="58"/>
      <c r="B123" s="58"/>
      <c r="C123" s="59" t="n">
        <v>105</v>
      </c>
      <c r="D123" s="60"/>
      <c r="E123" s="207"/>
      <c r="F123" s="207"/>
      <c r="G123" s="207"/>
      <c r="H123" s="207"/>
      <c r="I123" s="207"/>
      <c r="J123" s="207"/>
      <c r="K123" s="207"/>
      <c r="L123" s="207"/>
      <c r="M123" s="207"/>
      <c r="N123" s="207"/>
      <c r="O123" s="207"/>
      <c r="P123" s="207"/>
      <c r="Q123" s="207"/>
      <c r="R123" s="207"/>
      <c r="S123" s="207"/>
      <c r="T123" s="207"/>
      <c r="U123" s="207"/>
      <c r="V123" s="207"/>
      <c r="W123" s="207"/>
      <c r="X123" s="207"/>
      <c r="Y123" s="207"/>
      <c r="Z123" s="207"/>
      <c r="AA123" s="207"/>
      <c r="AB123" s="207"/>
      <c r="AC123" s="207"/>
      <c r="AD123" s="207"/>
      <c r="AE123" s="207"/>
      <c r="AF123" s="207"/>
      <c r="AG123" s="207"/>
      <c r="AH123" s="207"/>
      <c r="AI123" s="207"/>
      <c r="AJ123" s="207"/>
      <c r="AK123" s="207"/>
      <c r="AL123" s="207"/>
      <c r="AM123" s="207"/>
      <c r="AN123" s="207"/>
      <c r="AO123" s="207"/>
      <c r="AP123" s="207"/>
      <c r="AQ123" s="207"/>
      <c r="AR123" s="207"/>
      <c r="AS123" s="207"/>
      <c r="AT123" s="207"/>
      <c r="AU123" s="207"/>
      <c r="AV123" s="207"/>
      <c r="AW123" s="207"/>
      <c r="AX123" s="207"/>
      <c r="AY123" s="207"/>
      <c r="AZ123" s="207"/>
      <c r="BA123" s="207"/>
      <c r="BB123" s="207"/>
      <c r="BC123" s="207"/>
      <c r="BD123" s="207"/>
      <c r="BE123" s="207"/>
      <c r="BF123" s="207"/>
      <c r="BG123" s="207"/>
      <c r="BH123" s="207"/>
      <c r="BI123" s="207"/>
      <c r="BJ123" s="207"/>
      <c r="BK123" s="207"/>
      <c r="BL123" s="207"/>
      <c r="BM123" s="207"/>
      <c r="BN123" s="207"/>
      <c r="BO123" s="207"/>
      <c r="BP123" s="207"/>
      <c r="BQ123" s="207"/>
      <c r="BR123" s="207"/>
      <c r="BS123" s="207"/>
      <c r="BT123" s="207"/>
      <c r="BU123" s="207"/>
      <c r="BV123" s="207"/>
      <c r="BW123" s="207"/>
      <c r="BX123" s="207"/>
      <c r="BY123" s="207"/>
      <c r="BZ123" s="207"/>
      <c r="CA123" s="207"/>
      <c r="CB123" s="207"/>
      <c r="CC123" s="207"/>
      <c r="CD123" s="207"/>
      <c r="CE123" s="207"/>
      <c r="CF123" s="207"/>
      <c r="CG123" s="207"/>
      <c r="CH123" s="207"/>
      <c r="CI123" s="207"/>
      <c r="CJ123" s="207"/>
      <c r="CK123" s="207"/>
      <c r="CL123" s="207"/>
      <c r="CM123" s="207"/>
      <c r="CN123" s="207"/>
      <c r="CO123" s="207"/>
      <c r="CP123" s="207"/>
      <c r="CQ123" s="207"/>
      <c r="CR123" s="207"/>
      <c r="CS123" s="207"/>
      <c r="CT123" s="207"/>
      <c r="CU123" s="207"/>
      <c r="CV123" s="207"/>
      <c r="CW123" s="207"/>
      <c r="CX123" s="207"/>
      <c r="CY123" s="207"/>
      <c r="CZ123" s="207"/>
      <c r="DA123" s="207"/>
      <c r="DB123" s="207"/>
      <c r="DC123" s="207"/>
      <c r="DD123" s="207"/>
      <c r="DE123" s="207"/>
      <c r="DF123" s="207"/>
      <c r="DG123" s="207"/>
      <c r="DH123" s="207"/>
      <c r="DI123" s="207"/>
      <c r="DJ123" s="207"/>
      <c r="DK123" s="207"/>
    </row>
    <row r="124" customFormat="false" ht="15" hidden="false" customHeight="true" outlineLevel="0" collapsed="false">
      <c r="A124" s="58"/>
      <c r="B124" s="58"/>
      <c r="C124" s="59" t="n">
        <v>106</v>
      </c>
      <c r="D124" s="60"/>
      <c r="E124" s="207"/>
      <c r="F124" s="207"/>
      <c r="G124" s="207"/>
      <c r="H124" s="207"/>
      <c r="I124" s="207"/>
      <c r="J124" s="207"/>
      <c r="K124" s="207"/>
      <c r="L124" s="207"/>
      <c r="M124" s="207"/>
      <c r="N124" s="207"/>
      <c r="O124" s="207"/>
      <c r="P124" s="207"/>
      <c r="Q124" s="207"/>
      <c r="R124" s="207"/>
      <c r="S124" s="207"/>
      <c r="T124" s="207"/>
      <c r="U124" s="207"/>
      <c r="V124" s="207"/>
      <c r="W124" s="207"/>
      <c r="X124" s="207"/>
      <c r="Y124" s="207"/>
      <c r="Z124" s="207"/>
      <c r="AA124" s="207"/>
      <c r="AB124" s="207"/>
      <c r="AC124" s="207"/>
      <c r="AD124" s="207"/>
      <c r="AE124" s="207"/>
      <c r="AF124" s="207"/>
      <c r="AG124" s="207"/>
      <c r="AH124" s="207"/>
      <c r="AI124" s="207"/>
      <c r="AJ124" s="207"/>
      <c r="AK124" s="207"/>
      <c r="AL124" s="207"/>
      <c r="AM124" s="207"/>
      <c r="AN124" s="207"/>
      <c r="AO124" s="207"/>
      <c r="AP124" s="207"/>
      <c r="AQ124" s="207"/>
      <c r="AR124" s="207"/>
      <c r="AS124" s="207"/>
      <c r="AT124" s="207"/>
      <c r="AU124" s="207"/>
      <c r="AV124" s="207"/>
      <c r="AW124" s="207"/>
      <c r="AX124" s="207"/>
      <c r="AY124" s="207"/>
      <c r="AZ124" s="207"/>
      <c r="BA124" s="207"/>
      <c r="BB124" s="207"/>
      <c r="BC124" s="207"/>
      <c r="BD124" s="207"/>
      <c r="BE124" s="207"/>
      <c r="BF124" s="207"/>
      <c r="BG124" s="207"/>
      <c r="BH124" s="207"/>
      <c r="BI124" s="207"/>
      <c r="BJ124" s="207"/>
      <c r="BK124" s="207"/>
      <c r="BL124" s="207"/>
      <c r="BM124" s="207"/>
      <c r="BN124" s="207"/>
      <c r="BO124" s="207"/>
      <c r="BP124" s="207"/>
      <c r="BQ124" s="207"/>
      <c r="BR124" s="207"/>
      <c r="BS124" s="207"/>
      <c r="BT124" s="207"/>
      <c r="BU124" s="207"/>
      <c r="BV124" s="207"/>
      <c r="BW124" s="207"/>
      <c r="BX124" s="207"/>
      <c r="BY124" s="207"/>
      <c r="BZ124" s="207"/>
      <c r="CA124" s="207"/>
      <c r="CB124" s="207"/>
      <c r="CC124" s="207"/>
      <c r="CD124" s="207"/>
      <c r="CE124" s="207"/>
      <c r="CF124" s="207"/>
      <c r="CG124" s="207"/>
      <c r="CH124" s="207"/>
      <c r="CI124" s="207"/>
      <c r="CJ124" s="207"/>
      <c r="CK124" s="207"/>
      <c r="CL124" s="207"/>
      <c r="CM124" s="207"/>
      <c r="CN124" s="207"/>
      <c r="CO124" s="207"/>
      <c r="CP124" s="207"/>
      <c r="CQ124" s="207"/>
      <c r="CR124" s="207"/>
      <c r="CS124" s="207"/>
      <c r="CT124" s="207"/>
      <c r="CU124" s="207"/>
      <c r="CV124" s="207"/>
      <c r="CW124" s="207"/>
      <c r="CX124" s="207"/>
      <c r="CY124" s="207"/>
      <c r="CZ124" s="207"/>
      <c r="DA124" s="207"/>
      <c r="DB124" s="207"/>
      <c r="DC124" s="207"/>
      <c r="DD124" s="207"/>
      <c r="DE124" s="207"/>
      <c r="DF124" s="207"/>
      <c r="DG124" s="207"/>
      <c r="DH124" s="207"/>
      <c r="DI124" s="207"/>
      <c r="DJ124" s="207"/>
      <c r="DK124" s="207"/>
    </row>
    <row r="125" customFormat="false" ht="15" hidden="false" customHeight="true" outlineLevel="0" collapsed="false">
      <c r="A125" s="58"/>
      <c r="B125" s="58"/>
      <c r="C125" s="59" t="n">
        <v>107</v>
      </c>
      <c r="D125" s="60"/>
      <c r="E125" s="207"/>
      <c r="F125" s="207"/>
      <c r="G125" s="207"/>
      <c r="H125" s="207"/>
      <c r="I125" s="207"/>
      <c r="J125" s="207"/>
      <c r="K125" s="207"/>
      <c r="L125" s="207"/>
      <c r="M125" s="207"/>
      <c r="N125" s="207"/>
      <c r="O125" s="207"/>
      <c r="P125" s="207"/>
      <c r="Q125" s="207"/>
      <c r="R125" s="207"/>
      <c r="S125" s="207"/>
      <c r="T125" s="207"/>
      <c r="U125" s="207"/>
      <c r="V125" s="207"/>
      <c r="W125" s="207"/>
      <c r="X125" s="207"/>
      <c r="Y125" s="207"/>
      <c r="Z125" s="207"/>
      <c r="AA125" s="207"/>
      <c r="AB125" s="207"/>
      <c r="AC125" s="207"/>
      <c r="AD125" s="207"/>
      <c r="AE125" s="207"/>
      <c r="AF125" s="207"/>
      <c r="AG125" s="207"/>
      <c r="AH125" s="207"/>
      <c r="AI125" s="207"/>
      <c r="AJ125" s="207"/>
      <c r="AK125" s="207"/>
      <c r="AL125" s="207"/>
      <c r="AM125" s="207"/>
      <c r="AN125" s="207"/>
      <c r="AO125" s="207"/>
      <c r="AP125" s="207"/>
      <c r="AQ125" s="207"/>
      <c r="AR125" s="207"/>
      <c r="AS125" s="207"/>
      <c r="AT125" s="207"/>
      <c r="AU125" s="207"/>
      <c r="AV125" s="207"/>
      <c r="AW125" s="207"/>
      <c r="AX125" s="207"/>
      <c r="AY125" s="207"/>
      <c r="AZ125" s="207"/>
      <c r="BA125" s="207"/>
      <c r="BB125" s="207"/>
      <c r="BC125" s="207"/>
      <c r="BD125" s="207"/>
      <c r="BE125" s="207"/>
      <c r="BF125" s="207"/>
      <c r="BG125" s="207"/>
      <c r="BH125" s="207"/>
      <c r="BI125" s="207"/>
      <c r="BJ125" s="207"/>
      <c r="BK125" s="207"/>
      <c r="BL125" s="207"/>
      <c r="BM125" s="207"/>
      <c r="BN125" s="207"/>
      <c r="BO125" s="207"/>
      <c r="BP125" s="207"/>
      <c r="BQ125" s="207"/>
      <c r="BR125" s="207"/>
      <c r="BS125" s="207"/>
      <c r="BT125" s="207"/>
      <c r="BU125" s="207"/>
      <c r="BV125" s="207"/>
      <c r="BW125" s="207"/>
      <c r="BX125" s="207"/>
      <c r="BY125" s="207"/>
      <c r="BZ125" s="207"/>
      <c r="CA125" s="207"/>
      <c r="CB125" s="207"/>
      <c r="CC125" s="207"/>
      <c r="CD125" s="207"/>
      <c r="CE125" s="207"/>
      <c r="CF125" s="207"/>
      <c r="CG125" s="207"/>
      <c r="CH125" s="207"/>
      <c r="CI125" s="207"/>
      <c r="CJ125" s="207"/>
      <c r="CK125" s="207"/>
      <c r="CL125" s="207"/>
      <c r="CM125" s="207"/>
      <c r="CN125" s="207"/>
      <c r="CO125" s="207"/>
      <c r="CP125" s="207"/>
      <c r="CQ125" s="207"/>
      <c r="CR125" s="207"/>
      <c r="CS125" s="207"/>
      <c r="CT125" s="207"/>
      <c r="CU125" s="207"/>
      <c r="CV125" s="207"/>
      <c r="CW125" s="207"/>
      <c r="CX125" s="207"/>
      <c r="CY125" s="207"/>
      <c r="CZ125" s="207"/>
      <c r="DA125" s="207"/>
      <c r="DB125" s="207"/>
      <c r="DC125" s="207"/>
      <c r="DD125" s="207"/>
      <c r="DE125" s="207"/>
      <c r="DF125" s="207"/>
      <c r="DG125" s="207"/>
      <c r="DH125" s="207"/>
      <c r="DI125" s="207"/>
      <c r="DJ125" s="207"/>
      <c r="DK125" s="207"/>
    </row>
    <row r="126" customFormat="false" ht="15" hidden="false" customHeight="true" outlineLevel="0" collapsed="false">
      <c r="A126" s="58"/>
      <c r="B126" s="58"/>
      <c r="C126" s="59" t="n">
        <v>108</v>
      </c>
      <c r="D126" s="60"/>
      <c r="E126" s="207"/>
      <c r="F126" s="207"/>
      <c r="G126" s="207"/>
      <c r="H126" s="207"/>
      <c r="I126" s="207"/>
      <c r="J126" s="207"/>
      <c r="K126" s="207"/>
      <c r="L126" s="207"/>
      <c r="M126" s="207"/>
      <c r="N126" s="207"/>
      <c r="O126" s="207"/>
      <c r="P126" s="207"/>
      <c r="Q126" s="207"/>
      <c r="R126" s="207"/>
      <c r="S126" s="207"/>
      <c r="T126" s="207"/>
      <c r="U126" s="207"/>
      <c r="V126" s="207"/>
      <c r="W126" s="207"/>
      <c r="X126" s="207"/>
      <c r="Y126" s="207"/>
      <c r="Z126" s="207"/>
      <c r="AA126" s="207"/>
      <c r="AB126" s="207"/>
      <c r="AC126" s="207"/>
      <c r="AD126" s="207"/>
      <c r="AE126" s="207"/>
      <c r="AF126" s="207"/>
      <c r="AG126" s="207"/>
      <c r="AH126" s="207"/>
      <c r="AI126" s="207"/>
      <c r="AJ126" s="207"/>
      <c r="AK126" s="207"/>
      <c r="AL126" s="207"/>
      <c r="AM126" s="207"/>
      <c r="AN126" s="207"/>
      <c r="AO126" s="207"/>
      <c r="AP126" s="207"/>
      <c r="AQ126" s="207"/>
      <c r="AR126" s="207"/>
      <c r="AS126" s="207"/>
      <c r="AT126" s="207"/>
      <c r="AU126" s="207"/>
      <c r="AV126" s="207"/>
      <c r="AW126" s="207"/>
      <c r="AX126" s="207"/>
      <c r="AY126" s="207"/>
      <c r="AZ126" s="207"/>
      <c r="BA126" s="207"/>
      <c r="BB126" s="207"/>
      <c r="BC126" s="207"/>
      <c r="BD126" s="207"/>
      <c r="BE126" s="207"/>
      <c r="BF126" s="207"/>
      <c r="BG126" s="207"/>
      <c r="BH126" s="207"/>
      <c r="BI126" s="207"/>
      <c r="BJ126" s="207"/>
      <c r="BK126" s="207"/>
      <c r="BL126" s="207"/>
      <c r="BM126" s="207"/>
      <c r="BN126" s="207"/>
      <c r="BO126" s="207"/>
      <c r="BP126" s="207"/>
      <c r="BQ126" s="207"/>
      <c r="BR126" s="207"/>
      <c r="BS126" s="207"/>
      <c r="BT126" s="207"/>
      <c r="BU126" s="207"/>
      <c r="BV126" s="207"/>
      <c r="BW126" s="207"/>
      <c r="BX126" s="207"/>
      <c r="BY126" s="207"/>
      <c r="BZ126" s="207"/>
      <c r="CA126" s="207"/>
      <c r="CB126" s="207"/>
      <c r="CC126" s="207"/>
      <c r="CD126" s="207"/>
      <c r="CE126" s="207"/>
      <c r="CF126" s="207"/>
      <c r="CG126" s="207"/>
      <c r="CH126" s="207"/>
      <c r="CI126" s="207"/>
      <c r="CJ126" s="207"/>
      <c r="CK126" s="207"/>
      <c r="CL126" s="207"/>
      <c r="CM126" s="207"/>
      <c r="CN126" s="207"/>
      <c r="CO126" s="207"/>
      <c r="CP126" s="207"/>
      <c r="CQ126" s="207"/>
      <c r="CR126" s="207"/>
      <c r="CS126" s="207"/>
      <c r="CT126" s="207"/>
      <c r="CU126" s="207"/>
      <c r="CV126" s="207"/>
      <c r="CW126" s="207"/>
      <c r="CX126" s="207"/>
      <c r="CY126" s="207"/>
      <c r="CZ126" s="207"/>
      <c r="DA126" s="207"/>
      <c r="DB126" s="207"/>
      <c r="DC126" s="207"/>
      <c r="DD126" s="207"/>
      <c r="DE126" s="207"/>
      <c r="DF126" s="207"/>
      <c r="DG126" s="207"/>
      <c r="DH126" s="207"/>
      <c r="DI126" s="207"/>
      <c r="DJ126" s="207"/>
      <c r="DK126" s="207"/>
    </row>
    <row r="127" customFormat="false" ht="15" hidden="false" customHeight="true" outlineLevel="0" collapsed="false">
      <c r="A127" s="58"/>
      <c r="B127" s="58"/>
      <c r="C127" s="59" t="n">
        <v>109</v>
      </c>
      <c r="D127" s="60"/>
      <c r="E127" s="207"/>
      <c r="F127" s="207"/>
      <c r="G127" s="207"/>
      <c r="H127" s="207"/>
      <c r="I127" s="207"/>
      <c r="J127" s="207"/>
      <c r="K127" s="207"/>
      <c r="L127" s="207"/>
      <c r="M127" s="207"/>
      <c r="N127" s="207"/>
      <c r="O127" s="207"/>
      <c r="P127" s="207"/>
      <c r="Q127" s="207"/>
      <c r="R127" s="207"/>
      <c r="S127" s="207"/>
      <c r="T127" s="207"/>
      <c r="U127" s="207"/>
      <c r="V127" s="207"/>
      <c r="W127" s="207"/>
      <c r="X127" s="207"/>
      <c r="Y127" s="207"/>
      <c r="Z127" s="207"/>
      <c r="AA127" s="207"/>
      <c r="AB127" s="207"/>
      <c r="AC127" s="207"/>
      <c r="AD127" s="207"/>
      <c r="AE127" s="207"/>
      <c r="AF127" s="207"/>
      <c r="AG127" s="207"/>
      <c r="AH127" s="207"/>
      <c r="AI127" s="207"/>
      <c r="AJ127" s="207"/>
      <c r="AK127" s="207"/>
      <c r="AL127" s="207"/>
      <c r="AM127" s="207"/>
      <c r="AN127" s="207"/>
      <c r="AO127" s="207"/>
      <c r="AP127" s="207"/>
      <c r="AQ127" s="207"/>
      <c r="AR127" s="207"/>
      <c r="AS127" s="207"/>
      <c r="AT127" s="207"/>
      <c r="AU127" s="207"/>
      <c r="AV127" s="207"/>
      <c r="AW127" s="207"/>
      <c r="AX127" s="207"/>
      <c r="AY127" s="207"/>
      <c r="AZ127" s="207"/>
      <c r="BA127" s="207"/>
      <c r="BB127" s="207"/>
      <c r="BC127" s="207"/>
      <c r="BD127" s="207"/>
      <c r="BE127" s="207"/>
      <c r="BF127" s="207"/>
      <c r="BG127" s="207"/>
      <c r="BH127" s="207"/>
      <c r="BI127" s="207"/>
      <c r="BJ127" s="207"/>
      <c r="BK127" s="207"/>
      <c r="BL127" s="207"/>
      <c r="BM127" s="207"/>
      <c r="BN127" s="207"/>
      <c r="BO127" s="207"/>
      <c r="BP127" s="207"/>
      <c r="BQ127" s="207"/>
      <c r="BR127" s="207"/>
      <c r="BS127" s="207"/>
      <c r="BT127" s="207"/>
      <c r="BU127" s="207"/>
      <c r="BV127" s="207"/>
      <c r="BW127" s="207"/>
      <c r="BX127" s="207"/>
      <c r="BY127" s="207"/>
      <c r="BZ127" s="207"/>
      <c r="CA127" s="207"/>
      <c r="CB127" s="207"/>
      <c r="CC127" s="207"/>
      <c r="CD127" s="207"/>
      <c r="CE127" s="207"/>
      <c r="CF127" s="207"/>
      <c r="CG127" s="207"/>
      <c r="CH127" s="207"/>
      <c r="CI127" s="207"/>
      <c r="CJ127" s="207"/>
      <c r="CK127" s="207"/>
      <c r="CL127" s="207"/>
      <c r="CM127" s="207"/>
      <c r="CN127" s="207"/>
      <c r="CO127" s="207"/>
      <c r="CP127" s="207"/>
      <c r="CQ127" s="207"/>
      <c r="CR127" s="207"/>
      <c r="CS127" s="207"/>
      <c r="CT127" s="207"/>
      <c r="CU127" s="207"/>
      <c r="CV127" s="207"/>
      <c r="CW127" s="207"/>
      <c r="CX127" s="207"/>
      <c r="CY127" s="207"/>
      <c r="CZ127" s="207"/>
      <c r="DA127" s="207"/>
      <c r="DB127" s="207"/>
      <c r="DC127" s="207"/>
      <c r="DD127" s="207"/>
      <c r="DE127" s="207"/>
      <c r="DF127" s="207"/>
      <c r="DG127" s="207"/>
      <c r="DH127" s="207"/>
      <c r="DI127" s="207"/>
      <c r="DJ127" s="207"/>
      <c r="DK127" s="207"/>
    </row>
    <row r="128" customFormat="false" ht="15" hidden="false" customHeight="true" outlineLevel="0" collapsed="false">
      <c r="A128" s="58"/>
      <c r="B128" s="58"/>
      <c r="C128" s="59" t="n">
        <v>110</v>
      </c>
      <c r="D128" s="60"/>
    </row>
    <row r="129" customFormat="false" ht="15" hidden="false" customHeight="true" outlineLevel="0" collapsed="false">
      <c r="A129" s="58"/>
      <c r="B129" s="58"/>
      <c r="C129" s="59" t="n">
        <v>111</v>
      </c>
      <c r="D129" s="60"/>
    </row>
    <row r="130" customFormat="false" ht="15" hidden="false" customHeight="true" outlineLevel="0" collapsed="false">
      <c r="A130" s="58"/>
      <c r="B130" s="58"/>
      <c r="C130" s="59" t="n">
        <v>112</v>
      </c>
      <c r="D130" s="60"/>
    </row>
    <row r="131" customFormat="false" ht="15" hidden="false" customHeight="true" outlineLevel="0" collapsed="false">
      <c r="A131" s="58"/>
      <c r="B131" s="58"/>
      <c r="C131" s="59" t="n">
        <v>113</v>
      </c>
      <c r="D131" s="60"/>
    </row>
    <row r="132" customFormat="false" ht="15" hidden="false" customHeight="true" outlineLevel="0" collapsed="false">
      <c r="A132" s="58"/>
      <c r="B132" s="58"/>
      <c r="C132" s="59" t="n">
        <v>114</v>
      </c>
      <c r="D132" s="60"/>
    </row>
    <row r="133" customFormat="false" ht="15" hidden="false" customHeight="true" outlineLevel="0" collapsed="false">
      <c r="A133" s="58"/>
      <c r="B133" s="58"/>
      <c r="C133" s="59" t="n">
        <v>115</v>
      </c>
      <c r="D133" s="60"/>
    </row>
    <row r="134" customFormat="false" ht="15" hidden="false" customHeight="true" outlineLevel="0" collapsed="false">
      <c r="A134" s="58"/>
      <c r="B134" s="58"/>
      <c r="C134" s="59" t="n">
        <v>116</v>
      </c>
      <c r="D134" s="60"/>
      <c r="E134" s="172"/>
      <c r="F134" s="172"/>
      <c r="G134" s="172"/>
      <c r="H134" s="172"/>
      <c r="I134" s="172"/>
      <c r="J134" s="172"/>
      <c r="K134" s="172"/>
      <c r="L134" s="172"/>
      <c r="M134" s="172"/>
      <c r="N134" s="172"/>
      <c r="O134" s="172"/>
      <c r="P134" s="172"/>
      <c r="Q134" s="172"/>
      <c r="R134" s="172"/>
      <c r="S134" s="172"/>
      <c r="T134" s="172"/>
      <c r="U134" s="172"/>
      <c r="V134" s="172"/>
      <c r="W134" s="172"/>
      <c r="X134" s="172"/>
      <c r="Y134" s="172"/>
      <c r="Z134" s="172"/>
      <c r="AA134" s="172"/>
      <c r="AB134" s="172"/>
      <c r="AC134" s="172"/>
      <c r="AD134" s="172"/>
      <c r="AE134" s="172"/>
      <c r="AF134" s="172"/>
      <c r="AG134" s="172"/>
      <c r="AH134" s="172"/>
      <c r="AI134" s="172"/>
      <c r="AJ134" s="172"/>
      <c r="AK134" s="172"/>
      <c r="AL134" s="172"/>
      <c r="AM134" s="172"/>
      <c r="AN134" s="172"/>
      <c r="AO134" s="172"/>
      <c r="AP134" s="172"/>
      <c r="AQ134" s="172"/>
      <c r="AR134" s="172"/>
      <c r="AS134" s="172"/>
      <c r="AT134" s="172"/>
      <c r="AU134" s="172"/>
      <c r="AV134" s="172"/>
      <c r="AW134" s="172"/>
      <c r="AX134" s="172"/>
      <c r="AY134" s="172"/>
      <c r="AZ134" s="172"/>
      <c r="BA134" s="172"/>
      <c r="BB134" s="172"/>
      <c r="BC134" s="172"/>
      <c r="BD134" s="172"/>
      <c r="BE134" s="172"/>
      <c r="BF134" s="172"/>
      <c r="BG134" s="172"/>
      <c r="BH134" s="172"/>
      <c r="BI134" s="172"/>
      <c r="BJ134" s="172"/>
      <c r="BK134" s="172"/>
      <c r="BL134" s="172"/>
      <c r="BM134" s="172"/>
      <c r="BN134" s="172"/>
      <c r="BO134" s="172"/>
      <c r="BP134" s="172"/>
      <c r="BQ134" s="172"/>
      <c r="BR134" s="172"/>
      <c r="BS134" s="172"/>
      <c r="BT134" s="172"/>
      <c r="BU134" s="172"/>
      <c r="BV134" s="172"/>
      <c r="BW134" s="172"/>
      <c r="BX134" s="172"/>
      <c r="BY134" s="172"/>
      <c r="BZ134" s="172"/>
      <c r="CA134" s="172"/>
      <c r="CB134" s="172"/>
      <c r="CC134" s="172"/>
      <c r="CD134" s="172"/>
      <c r="CE134" s="172"/>
      <c r="CF134" s="172"/>
      <c r="CG134" s="172"/>
      <c r="CH134" s="172"/>
      <c r="CI134" s="172"/>
      <c r="CJ134" s="172"/>
      <c r="CK134" s="172"/>
      <c r="CL134" s="172"/>
      <c r="CM134" s="172"/>
      <c r="CN134" s="172"/>
      <c r="CO134" s="172"/>
      <c r="CP134" s="172"/>
      <c r="CQ134" s="172"/>
      <c r="CR134" s="172"/>
      <c r="CS134" s="172"/>
      <c r="CT134" s="172"/>
      <c r="CU134" s="172"/>
      <c r="CV134" s="172"/>
      <c r="CW134" s="172"/>
      <c r="CX134" s="172"/>
      <c r="CY134" s="172"/>
      <c r="CZ134" s="172"/>
      <c r="DA134" s="172"/>
      <c r="DB134" s="172"/>
      <c r="DC134" s="172"/>
      <c r="DD134" s="172"/>
      <c r="DE134" s="172"/>
      <c r="DF134" s="172"/>
      <c r="DG134" s="172"/>
      <c r="DH134" s="172"/>
      <c r="DI134" s="172"/>
      <c r="DJ134" s="172"/>
      <c r="DK134" s="172"/>
    </row>
    <row r="135" customFormat="false" ht="15" hidden="false" customHeight="true" outlineLevel="0" collapsed="false">
      <c r="A135" s="58"/>
      <c r="B135" s="58"/>
      <c r="C135" s="59" t="n">
        <v>117</v>
      </c>
      <c r="D135" s="60"/>
      <c r="E135" s="172"/>
      <c r="F135" s="172"/>
      <c r="G135" s="172"/>
      <c r="H135" s="172"/>
      <c r="I135" s="172"/>
      <c r="J135" s="172"/>
      <c r="K135" s="172"/>
      <c r="L135" s="172"/>
      <c r="M135" s="172"/>
      <c r="N135" s="172"/>
      <c r="O135" s="172"/>
      <c r="P135" s="172"/>
      <c r="Q135" s="172"/>
      <c r="R135" s="172"/>
      <c r="S135" s="172"/>
      <c r="T135" s="172"/>
      <c r="U135" s="172"/>
      <c r="V135" s="172"/>
      <c r="W135" s="172"/>
      <c r="X135" s="172"/>
      <c r="Y135" s="172"/>
      <c r="Z135" s="172"/>
      <c r="AA135" s="172"/>
      <c r="AB135" s="172"/>
      <c r="AC135" s="172"/>
      <c r="AD135" s="172"/>
      <c r="AE135" s="172"/>
      <c r="AF135" s="172"/>
      <c r="AG135" s="172"/>
      <c r="AH135" s="172"/>
      <c r="AI135" s="172"/>
      <c r="AJ135" s="172"/>
      <c r="AK135" s="172"/>
      <c r="AL135" s="172"/>
      <c r="AM135" s="172"/>
      <c r="AN135" s="172"/>
      <c r="AO135" s="172"/>
      <c r="AP135" s="172"/>
      <c r="AQ135" s="172"/>
      <c r="AR135" s="172"/>
      <c r="AS135" s="172"/>
      <c r="AT135" s="172"/>
      <c r="AU135" s="172"/>
      <c r="AV135" s="172"/>
      <c r="AW135" s="172"/>
      <c r="AX135" s="172"/>
      <c r="AY135" s="172"/>
      <c r="AZ135" s="172"/>
      <c r="BA135" s="172"/>
      <c r="BB135" s="172"/>
      <c r="BC135" s="172"/>
      <c r="BD135" s="172"/>
      <c r="BE135" s="172"/>
      <c r="BF135" s="172"/>
      <c r="BG135" s="172"/>
      <c r="BH135" s="172"/>
      <c r="BI135" s="172"/>
      <c r="BJ135" s="172"/>
      <c r="BK135" s="172"/>
      <c r="BL135" s="172"/>
      <c r="BM135" s="172"/>
      <c r="BN135" s="172"/>
      <c r="BO135" s="172"/>
      <c r="BP135" s="172"/>
      <c r="BQ135" s="172"/>
      <c r="BR135" s="172"/>
      <c r="BS135" s="172"/>
      <c r="BT135" s="172"/>
      <c r="BU135" s="172"/>
      <c r="BV135" s="172"/>
      <c r="BW135" s="172"/>
      <c r="BX135" s="172"/>
      <c r="BY135" s="172"/>
      <c r="BZ135" s="172"/>
      <c r="CA135" s="172"/>
      <c r="CB135" s="172"/>
      <c r="CC135" s="172"/>
      <c r="CD135" s="172"/>
      <c r="CE135" s="172"/>
      <c r="CF135" s="172"/>
      <c r="CG135" s="172"/>
      <c r="CH135" s="172"/>
      <c r="CI135" s="172"/>
      <c r="CJ135" s="172"/>
      <c r="CK135" s="172"/>
      <c r="CL135" s="172"/>
      <c r="CM135" s="172"/>
      <c r="CN135" s="172"/>
      <c r="CO135" s="172"/>
      <c r="CP135" s="172"/>
      <c r="CQ135" s="172"/>
      <c r="CR135" s="172"/>
      <c r="CS135" s="172"/>
      <c r="CT135" s="172"/>
      <c r="CU135" s="172"/>
      <c r="CV135" s="172"/>
      <c r="CW135" s="172"/>
      <c r="CX135" s="172"/>
      <c r="CY135" s="172"/>
      <c r="CZ135" s="172"/>
      <c r="DA135" s="172"/>
      <c r="DB135" s="172"/>
      <c r="DC135" s="172"/>
      <c r="DD135" s="172"/>
      <c r="DE135" s="172"/>
      <c r="DF135" s="172"/>
      <c r="DG135" s="172"/>
      <c r="DH135" s="172"/>
      <c r="DI135" s="172"/>
      <c r="DJ135" s="172"/>
      <c r="DK135" s="172"/>
    </row>
    <row r="136" customFormat="false" ht="15" hidden="false" customHeight="true" outlineLevel="0" collapsed="false">
      <c r="A136" s="58"/>
      <c r="B136" s="58"/>
      <c r="C136" s="59" t="n">
        <v>118</v>
      </c>
      <c r="D136" s="60"/>
      <c r="E136" s="172"/>
      <c r="F136" s="172"/>
      <c r="G136" s="172"/>
      <c r="H136" s="172"/>
      <c r="I136" s="172"/>
      <c r="J136" s="172"/>
      <c r="K136" s="172"/>
      <c r="L136" s="172"/>
      <c r="M136" s="172"/>
      <c r="N136" s="172"/>
      <c r="O136" s="172"/>
      <c r="P136" s="172"/>
      <c r="Q136" s="172"/>
      <c r="R136" s="172"/>
      <c r="S136" s="172"/>
      <c r="T136" s="172"/>
      <c r="U136" s="172"/>
      <c r="V136" s="172"/>
      <c r="W136" s="172"/>
      <c r="X136" s="172"/>
      <c r="Y136" s="172"/>
      <c r="Z136" s="172"/>
      <c r="AA136" s="172"/>
      <c r="AB136" s="172"/>
      <c r="AC136" s="172"/>
      <c r="AD136" s="172"/>
      <c r="AE136" s="172"/>
      <c r="AF136" s="172"/>
      <c r="AG136" s="172"/>
      <c r="AH136" s="172"/>
      <c r="AI136" s="172"/>
      <c r="AJ136" s="172"/>
      <c r="AK136" s="172"/>
      <c r="AL136" s="172"/>
      <c r="AM136" s="172"/>
      <c r="AN136" s="172"/>
      <c r="AO136" s="172"/>
      <c r="AP136" s="172"/>
      <c r="AQ136" s="172"/>
      <c r="AR136" s="172"/>
      <c r="AS136" s="172"/>
      <c r="AT136" s="172"/>
      <c r="AU136" s="172"/>
      <c r="AV136" s="172"/>
      <c r="AW136" s="172"/>
      <c r="AX136" s="172"/>
      <c r="AY136" s="172"/>
      <c r="AZ136" s="172"/>
      <c r="BA136" s="172"/>
      <c r="BB136" s="172"/>
      <c r="BC136" s="172"/>
      <c r="BD136" s="172"/>
      <c r="BE136" s="172"/>
      <c r="BF136" s="172"/>
      <c r="BG136" s="172"/>
      <c r="BH136" s="172"/>
      <c r="BI136" s="172"/>
      <c r="BJ136" s="172"/>
      <c r="BK136" s="172"/>
      <c r="BL136" s="172"/>
      <c r="BM136" s="172"/>
      <c r="BN136" s="172"/>
      <c r="BO136" s="172"/>
      <c r="BP136" s="172"/>
      <c r="BQ136" s="172"/>
      <c r="BR136" s="172"/>
      <c r="BS136" s="172"/>
      <c r="BT136" s="172"/>
      <c r="BU136" s="172"/>
      <c r="BV136" s="172"/>
      <c r="BW136" s="172"/>
      <c r="BX136" s="172"/>
      <c r="BY136" s="172"/>
      <c r="BZ136" s="172"/>
      <c r="CA136" s="172"/>
      <c r="CB136" s="172"/>
      <c r="CC136" s="172"/>
      <c r="CD136" s="172"/>
      <c r="CE136" s="172"/>
      <c r="CF136" s="172"/>
      <c r="CG136" s="172"/>
      <c r="CH136" s="172"/>
      <c r="CI136" s="172"/>
      <c r="CJ136" s="172"/>
      <c r="CK136" s="172"/>
      <c r="CL136" s="172"/>
      <c r="CM136" s="172"/>
      <c r="CN136" s="172"/>
      <c r="CO136" s="172"/>
      <c r="CP136" s="172"/>
      <c r="CQ136" s="172"/>
      <c r="CR136" s="172"/>
      <c r="CS136" s="172"/>
      <c r="CT136" s="172"/>
      <c r="CU136" s="172"/>
      <c r="CV136" s="172"/>
      <c r="CW136" s="172"/>
      <c r="CX136" s="172"/>
      <c r="CY136" s="172"/>
      <c r="CZ136" s="172"/>
      <c r="DA136" s="172"/>
      <c r="DB136" s="172"/>
      <c r="DC136" s="172"/>
      <c r="DD136" s="172"/>
      <c r="DE136" s="172"/>
      <c r="DF136" s="172"/>
      <c r="DG136" s="172"/>
      <c r="DH136" s="172"/>
      <c r="DI136" s="172"/>
      <c r="DJ136" s="172"/>
      <c r="DK136" s="172"/>
    </row>
    <row r="137" customFormat="false" ht="15" hidden="false" customHeight="true" outlineLevel="0" collapsed="false">
      <c r="A137" s="58"/>
      <c r="B137" s="58"/>
      <c r="C137" s="59" t="n">
        <v>119</v>
      </c>
      <c r="D137" s="60"/>
      <c r="E137" s="172"/>
      <c r="F137" s="172"/>
      <c r="G137" s="172"/>
      <c r="H137" s="172"/>
      <c r="I137" s="172"/>
      <c r="J137" s="172"/>
      <c r="K137" s="172"/>
      <c r="L137" s="172"/>
      <c r="M137" s="172"/>
      <c r="N137" s="172"/>
      <c r="O137" s="172"/>
      <c r="P137" s="172"/>
      <c r="Q137" s="172"/>
      <c r="R137" s="172"/>
      <c r="S137" s="172"/>
      <c r="T137" s="172"/>
      <c r="U137" s="172"/>
      <c r="V137" s="172"/>
      <c r="W137" s="172"/>
      <c r="X137" s="172"/>
      <c r="Y137" s="172"/>
      <c r="Z137" s="172"/>
      <c r="AA137" s="172"/>
      <c r="AB137" s="172"/>
      <c r="AC137" s="172"/>
      <c r="AD137" s="172"/>
      <c r="AE137" s="172"/>
      <c r="AF137" s="172"/>
      <c r="AG137" s="172"/>
      <c r="AH137" s="172"/>
      <c r="AI137" s="172"/>
      <c r="AJ137" s="172"/>
      <c r="AK137" s="172"/>
      <c r="AL137" s="172"/>
      <c r="AM137" s="172"/>
      <c r="AN137" s="172"/>
      <c r="AO137" s="172"/>
      <c r="AP137" s="172"/>
      <c r="AQ137" s="172"/>
      <c r="AR137" s="172"/>
      <c r="AS137" s="172"/>
      <c r="AT137" s="172"/>
      <c r="AU137" s="172"/>
      <c r="AV137" s="172"/>
      <c r="AW137" s="172"/>
      <c r="AX137" s="172"/>
      <c r="AY137" s="172"/>
      <c r="AZ137" s="172"/>
      <c r="BA137" s="172"/>
      <c r="BB137" s="172"/>
      <c r="BC137" s="172"/>
      <c r="BD137" s="172"/>
      <c r="BE137" s="172"/>
      <c r="BF137" s="172"/>
      <c r="BG137" s="172"/>
      <c r="BH137" s="172"/>
      <c r="BI137" s="172"/>
      <c r="BJ137" s="172"/>
      <c r="BK137" s="172"/>
      <c r="BL137" s="172"/>
      <c r="BM137" s="172"/>
      <c r="BN137" s="172"/>
      <c r="BO137" s="172"/>
      <c r="BP137" s="172"/>
      <c r="BQ137" s="172"/>
      <c r="BR137" s="172"/>
      <c r="BS137" s="172"/>
      <c r="BT137" s="172"/>
      <c r="BU137" s="172"/>
      <c r="BV137" s="172"/>
      <c r="BW137" s="172"/>
      <c r="BX137" s="172"/>
      <c r="BY137" s="172"/>
      <c r="BZ137" s="172"/>
      <c r="CA137" s="172"/>
      <c r="CB137" s="172"/>
      <c r="CC137" s="172"/>
      <c r="CD137" s="172"/>
      <c r="CE137" s="172"/>
      <c r="CF137" s="172"/>
      <c r="CG137" s="172"/>
      <c r="CH137" s="172"/>
      <c r="CI137" s="172"/>
      <c r="CJ137" s="172"/>
      <c r="CK137" s="172"/>
      <c r="CL137" s="172"/>
      <c r="CM137" s="172"/>
      <c r="CN137" s="172"/>
      <c r="CO137" s="172"/>
      <c r="CP137" s="172"/>
      <c r="CQ137" s="172"/>
      <c r="CR137" s="172"/>
      <c r="CS137" s="172"/>
      <c r="CT137" s="172"/>
      <c r="CU137" s="172"/>
      <c r="CV137" s="172"/>
      <c r="CW137" s="172"/>
      <c r="CX137" s="172"/>
      <c r="CY137" s="172"/>
      <c r="CZ137" s="172"/>
      <c r="DA137" s="172"/>
      <c r="DB137" s="172"/>
      <c r="DC137" s="172"/>
      <c r="DD137" s="172"/>
      <c r="DE137" s="172"/>
      <c r="DF137" s="172"/>
      <c r="DG137" s="172"/>
      <c r="DH137" s="172"/>
      <c r="DI137" s="172"/>
      <c r="DJ137" s="172"/>
      <c r="DK137" s="172"/>
    </row>
    <row r="138" customFormat="false" ht="15" hidden="false" customHeight="true" outlineLevel="0" collapsed="false">
      <c r="A138" s="58"/>
      <c r="B138" s="58"/>
      <c r="C138" s="59" t="n">
        <v>120</v>
      </c>
      <c r="D138" s="60"/>
      <c r="E138" s="172"/>
      <c r="F138" s="172"/>
      <c r="G138" s="172"/>
      <c r="H138" s="172"/>
      <c r="I138" s="172"/>
      <c r="J138" s="172"/>
      <c r="K138" s="172"/>
      <c r="L138" s="172"/>
      <c r="M138" s="172"/>
      <c r="N138" s="172"/>
      <c r="O138" s="172"/>
      <c r="P138" s="172"/>
      <c r="Q138" s="172"/>
      <c r="R138" s="172"/>
      <c r="S138" s="172"/>
      <c r="T138" s="172"/>
      <c r="U138" s="172"/>
      <c r="V138" s="172"/>
      <c r="W138" s="172"/>
      <c r="X138" s="172"/>
      <c r="Y138" s="172"/>
      <c r="Z138" s="172"/>
      <c r="AA138" s="172"/>
      <c r="AB138" s="172"/>
      <c r="AC138" s="172"/>
      <c r="AD138" s="172"/>
      <c r="AE138" s="172"/>
      <c r="AF138" s="172"/>
      <c r="AG138" s="172"/>
      <c r="AH138" s="172"/>
      <c r="AI138" s="172"/>
      <c r="AJ138" s="172"/>
      <c r="AK138" s="172"/>
      <c r="AL138" s="172"/>
      <c r="AM138" s="172"/>
      <c r="AN138" s="172"/>
      <c r="AO138" s="172"/>
      <c r="AP138" s="172"/>
      <c r="AQ138" s="172"/>
      <c r="AR138" s="172"/>
      <c r="AS138" s="172"/>
      <c r="AT138" s="172"/>
      <c r="AU138" s="172"/>
      <c r="AV138" s="172"/>
      <c r="AW138" s="172"/>
      <c r="AX138" s="172"/>
      <c r="AY138" s="172"/>
      <c r="AZ138" s="172"/>
      <c r="BA138" s="172"/>
      <c r="BB138" s="172"/>
      <c r="BC138" s="172"/>
      <c r="BD138" s="172"/>
      <c r="BE138" s="172"/>
      <c r="BF138" s="172"/>
      <c r="BG138" s="172"/>
      <c r="BH138" s="172"/>
      <c r="BI138" s="172"/>
      <c r="BJ138" s="172"/>
      <c r="BK138" s="172"/>
      <c r="BL138" s="172"/>
      <c r="BM138" s="172"/>
      <c r="BN138" s="172"/>
      <c r="BO138" s="172"/>
      <c r="BP138" s="172"/>
      <c r="BQ138" s="172"/>
      <c r="BR138" s="172"/>
      <c r="BS138" s="172"/>
      <c r="BT138" s="172"/>
      <c r="BU138" s="172"/>
      <c r="BV138" s="172"/>
      <c r="BW138" s="172"/>
      <c r="BX138" s="172"/>
      <c r="BY138" s="172"/>
      <c r="BZ138" s="172"/>
      <c r="CA138" s="172"/>
      <c r="CB138" s="172"/>
      <c r="CC138" s="172"/>
      <c r="CD138" s="172"/>
      <c r="CE138" s="172"/>
      <c r="CF138" s="172"/>
      <c r="CG138" s="172"/>
      <c r="CH138" s="172"/>
      <c r="CI138" s="172"/>
      <c r="CJ138" s="172"/>
      <c r="CK138" s="172"/>
      <c r="CL138" s="172"/>
      <c r="CM138" s="172"/>
      <c r="CN138" s="172"/>
      <c r="CO138" s="172"/>
      <c r="CP138" s="172"/>
      <c r="CQ138" s="172"/>
      <c r="CR138" s="172"/>
      <c r="CS138" s="172"/>
      <c r="CT138" s="172"/>
      <c r="CU138" s="172"/>
      <c r="CV138" s="172"/>
      <c r="CW138" s="172"/>
      <c r="CX138" s="172"/>
      <c r="CY138" s="172"/>
      <c r="CZ138" s="172"/>
      <c r="DA138" s="172"/>
      <c r="DB138" s="172"/>
      <c r="DC138" s="172"/>
      <c r="DD138" s="172"/>
      <c r="DE138" s="172"/>
      <c r="DF138" s="172"/>
      <c r="DG138" s="172"/>
      <c r="DH138" s="172"/>
      <c r="DI138" s="172"/>
      <c r="DJ138" s="172"/>
      <c r="DK138" s="172"/>
    </row>
    <row r="139" customFormat="false" ht="15" hidden="false" customHeight="true" outlineLevel="0" collapsed="false">
      <c r="A139" s="58"/>
      <c r="B139" s="58"/>
      <c r="C139" s="59" t="n">
        <v>121</v>
      </c>
      <c r="D139" s="60"/>
      <c r="E139" s="172"/>
      <c r="F139" s="172"/>
      <c r="G139" s="172"/>
      <c r="H139" s="172"/>
      <c r="I139" s="172"/>
      <c r="J139" s="172"/>
      <c r="K139" s="172"/>
      <c r="L139" s="172"/>
      <c r="M139" s="172"/>
      <c r="N139" s="172"/>
      <c r="O139" s="172"/>
      <c r="P139" s="172"/>
      <c r="Q139" s="172"/>
      <c r="R139" s="172"/>
      <c r="S139" s="172"/>
      <c r="T139" s="172"/>
      <c r="U139" s="172"/>
      <c r="V139" s="172"/>
      <c r="W139" s="172"/>
      <c r="X139" s="172"/>
      <c r="Y139" s="172"/>
      <c r="Z139" s="172"/>
      <c r="AA139" s="172"/>
      <c r="AB139" s="172"/>
      <c r="AC139" s="172"/>
      <c r="AD139" s="172"/>
      <c r="AE139" s="172"/>
      <c r="AF139" s="172"/>
      <c r="AG139" s="172"/>
      <c r="AH139" s="172"/>
      <c r="AI139" s="172"/>
      <c r="AJ139" s="172"/>
      <c r="AK139" s="172"/>
      <c r="AL139" s="172"/>
      <c r="AM139" s="172"/>
      <c r="AN139" s="172"/>
      <c r="AO139" s="172"/>
      <c r="AP139" s="172"/>
      <c r="AQ139" s="172"/>
      <c r="AR139" s="172"/>
      <c r="AS139" s="172"/>
      <c r="AT139" s="172"/>
      <c r="AU139" s="172"/>
      <c r="AV139" s="172"/>
      <c r="AW139" s="172"/>
      <c r="AX139" s="172"/>
      <c r="AY139" s="172"/>
      <c r="AZ139" s="172"/>
      <c r="BA139" s="172"/>
      <c r="BB139" s="172"/>
      <c r="BC139" s="172"/>
      <c r="BD139" s="172"/>
      <c r="BE139" s="172"/>
      <c r="BF139" s="172"/>
      <c r="BG139" s="172"/>
      <c r="BH139" s="172"/>
      <c r="BI139" s="172"/>
      <c r="BJ139" s="172"/>
      <c r="BK139" s="172"/>
      <c r="BL139" s="172"/>
      <c r="BM139" s="172"/>
      <c r="BN139" s="172"/>
      <c r="BO139" s="172"/>
      <c r="BP139" s="172"/>
      <c r="BQ139" s="172"/>
      <c r="BR139" s="172"/>
      <c r="BS139" s="172"/>
      <c r="BT139" s="172"/>
      <c r="BU139" s="172"/>
      <c r="BV139" s="172"/>
      <c r="BW139" s="172"/>
      <c r="BX139" s="172"/>
      <c r="BY139" s="172"/>
      <c r="BZ139" s="172"/>
      <c r="CA139" s="172"/>
      <c r="CB139" s="172"/>
      <c r="CC139" s="172"/>
      <c r="CD139" s="172"/>
      <c r="CE139" s="172"/>
      <c r="CF139" s="172"/>
      <c r="CG139" s="172"/>
      <c r="CH139" s="172"/>
      <c r="CI139" s="172"/>
      <c r="CJ139" s="172"/>
      <c r="CK139" s="172"/>
      <c r="CL139" s="172"/>
      <c r="CM139" s="172"/>
      <c r="CN139" s="172"/>
      <c r="CO139" s="172"/>
      <c r="CP139" s="172"/>
      <c r="CQ139" s="172"/>
      <c r="CR139" s="172"/>
      <c r="CS139" s="172"/>
      <c r="CT139" s="172"/>
      <c r="CU139" s="172"/>
      <c r="CV139" s="172"/>
      <c r="CW139" s="172"/>
      <c r="CX139" s="172"/>
      <c r="CY139" s="172"/>
      <c r="CZ139" s="172"/>
      <c r="DA139" s="172"/>
      <c r="DB139" s="172"/>
      <c r="DC139" s="172"/>
      <c r="DD139" s="172"/>
      <c r="DE139" s="172"/>
      <c r="DF139" s="172"/>
      <c r="DG139" s="172"/>
      <c r="DH139" s="172"/>
      <c r="DI139" s="172"/>
      <c r="DJ139" s="172"/>
      <c r="DK139" s="172"/>
    </row>
    <row r="140" customFormat="false" ht="15" hidden="false" customHeight="true" outlineLevel="0" collapsed="false">
      <c r="A140" s="58"/>
      <c r="B140" s="58"/>
      <c r="C140" s="59" t="n">
        <v>122</v>
      </c>
      <c r="D140" s="60"/>
      <c r="E140" s="172"/>
      <c r="F140" s="172"/>
      <c r="G140" s="172"/>
      <c r="H140" s="172"/>
      <c r="I140" s="172"/>
      <c r="J140" s="172"/>
      <c r="K140" s="172"/>
      <c r="L140" s="172"/>
      <c r="M140" s="172"/>
      <c r="N140" s="172"/>
      <c r="O140" s="172"/>
      <c r="P140" s="172"/>
      <c r="Q140" s="172"/>
      <c r="R140" s="172"/>
      <c r="S140" s="172"/>
      <c r="T140" s="172"/>
      <c r="U140" s="172"/>
      <c r="V140" s="172"/>
      <c r="W140" s="172"/>
      <c r="X140" s="172"/>
      <c r="Y140" s="172"/>
      <c r="Z140" s="172"/>
      <c r="AA140" s="172"/>
      <c r="AB140" s="172"/>
      <c r="AC140" s="172"/>
      <c r="AD140" s="172"/>
      <c r="AE140" s="172"/>
      <c r="AF140" s="172"/>
      <c r="AG140" s="172"/>
      <c r="AH140" s="172"/>
      <c r="AI140" s="172"/>
      <c r="AJ140" s="172"/>
      <c r="AK140" s="172"/>
      <c r="AL140" s="172"/>
      <c r="AM140" s="172"/>
      <c r="AN140" s="172"/>
      <c r="AO140" s="172"/>
      <c r="AP140" s="172"/>
      <c r="AQ140" s="172"/>
      <c r="AR140" s="172"/>
      <c r="AS140" s="172"/>
      <c r="AT140" s="172"/>
      <c r="AU140" s="172"/>
      <c r="AV140" s="172"/>
      <c r="AW140" s="172"/>
      <c r="AX140" s="172"/>
      <c r="AY140" s="172"/>
      <c r="AZ140" s="172"/>
      <c r="BA140" s="172"/>
      <c r="BB140" s="172"/>
      <c r="BC140" s="172"/>
      <c r="BD140" s="172"/>
      <c r="BE140" s="172"/>
      <c r="BF140" s="172"/>
      <c r="BG140" s="172"/>
      <c r="BH140" s="172"/>
      <c r="BI140" s="172"/>
      <c r="BJ140" s="172"/>
      <c r="BK140" s="172"/>
      <c r="BL140" s="172"/>
      <c r="BM140" s="172"/>
      <c r="BN140" s="172"/>
      <c r="BO140" s="172"/>
      <c r="BP140" s="172"/>
      <c r="BQ140" s="172"/>
      <c r="BR140" s="172"/>
      <c r="BS140" s="172"/>
      <c r="BT140" s="172"/>
      <c r="BU140" s="172"/>
      <c r="BV140" s="172"/>
      <c r="BW140" s="172"/>
      <c r="BX140" s="172"/>
      <c r="BY140" s="172"/>
      <c r="BZ140" s="172"/>
      <c r="CA140" s="172"/>
      <c r="CB140" s="172"/>
      <c r="CC140" s="172"/>
      <c r="CD140" s="172"/>
      <c r="CE140" s="172"/>
      <c r="CF140" s="172"/>
      <c r="CG140" s="172"/>
      <c r="CH140" s="172"/>
      <c r="CI140" s="172"/>
      <c r="CJ140" s="172"/>
      <c r="CK140" s="172"/>
      <c r="CL140" s="172"/>
      <c r="CM140" s="172"/>
      <c r="CN140" s="172"/>
      <c r="CO140" s="172"/>
      <c r="CP140" s="172"/>
      <c r="CQ140" s="172"/>
      <c r="CR140" s="172"/>
      <c r="CS140" s="172"/>
      <c r="CT140" s="172"/>
      <c r="CU140" s="172"/>
      <c r="CV140" s="172"/>
      <c r="CW140" s="172"/>
      <c r="CX140" s="172"/>
      <c r="CY140" s="172"/>
      <c r="CZ140" s="172"/>
      <c r="DA140" s="172"/>
      <c r="DB140" s="172"/>
      <c r="DC140" s="172"/>
      <c r="DD140" s="172"/>
      <c r="DE140" s="172"/>
      <c r="DF140" s="172"/>
      <c r="DG140" s="172"/>
      <c r="DH140" s="172"/>
      <c r="DI140" s="172"/>
      <c r="DJ140" s="172"/>
      <c r="DK140" s="172"/>
    </row>
    <row r="141" customFormat="false" ht="15" hidden="false" customHeight="true" outlineLevel="0" collapsed="false">
      <c r="A141" s="58"/>
      <c r="B141" s="58"/>
      <c r="C141" s="59" t="n">
        <v>123</v>
      </c>
      <c r="D141" s="60"/>
      <c r="E141" s="172"/>
      <c r="F141" s="172"/>
      <c r="G141" s="172"/>
      <c r="H141" s="172"/>
      <c r="I141" s="172"/>
      <c r="J141" s="172"/>
      <c r="K141" s="172"/>
      <c r="L141" s="172"/>
      <c r="M141" s="172"/>
      <c r="N141" s="172"/>
      <c r="O141" s="172"/>
      <c r="P141" s="172"/>
      <c r="Q141" s="172"/>
      <c r="R141" s="172"/>
      <c r="S141" s="172"/>
      <c r="T141" s="172"/>
      <c r="U141" s="172"/>
      <c r="V141" s="172"/>
      <c r="W141" s="172"/>
      <c r="X141" s="172"/>
      <c r="Y141" s="172"/>
      <c r="Z141" s="172"/>
      <c r="AA141" s="172"/>
      <c r="AB141" s="172"/>
      <c r="AC141" s="172"/>
      <c r="AD141" s="172"/>
      <c r="AE141" s="172"/>
      <c r="AF141" s="172"/>
      <c r="AG141" s="172"/>
      <c r="AH141" s="172"/>
      <c r="AI141" s="172"/>
      <c r="AJ141" s="172"/>
      <c r="AK141" s="172"/>
      <c r="AL141" s="172"/>
      <c r="AM141" s="172"/>
      <c r="AN141" s="172"/>
      <c r="AO141" s="172"/>
      <c r="AP141" s="172"/>
      <c r="AQ141" s="172"/>
      <c r="AR141" s="172"/>
      <c r="AS141" s="172"/>
      <c r="AT141" s="172"/>
      <c r="AU141" s="172"/>
      <c r="AV141" s="172"/>
      <c r="AW141" s="172"/>
      <c r="AX141" s="172"/>
      <c r="AY141" s="172"/>
      <c r="AZ141" s="172"/>
      <c r="BA141" s="172"/>
      <c r="BB141" s="172"/>
      <c r="BC141" s="172"/>
      <c r="BD141" s="172"/>
      <c r="BE141" s="172"/>
      <c r="BF141" s="172"/>
      <c r="BG141" s="172"/>
      <c r="BH141" s="172"/>
      <c r="BI141" s="172"/>
      <c r="BJ141" s="172"/>
      <c r="BK141" s="172"/>
      <c r="BL141" s="172"/>
      <c r="BM141" s="172"/>
      <c r="BN141" s="172"/>
      <c r="BO141" s="172"/>
      <c r="BP141" s="172"/>
      <c r="BQ141" s="172"/>
      <c r="BR141" s="172"/>
      <c r="BS141" s="172"/>
      <c r="BT141" s="172"/>
      <c r="BU141" s="172"/>
      <c r="BV141" s="172"/>
      <c r="BW141" s="172"/>
      <c r="BX141" s="172"/>
      <c r="BY141" s="172"/>
      <c r="BZ141" s="172"/>
      <c r="CA141" s="172"/>
      <c r="CB141" s="172"/>
      <c r="CC141" s="172"/>
      <c r="CD141" s="172"/>
      <c r="CE141" s="172"/>
      <c r="CF141" s="172"/>
      <c r="CG141" s="172"/>
      <c r="CH141" s="172"/>
      <c r="CI141" s="172"/>
      <c r="CJ141" s="172"/>
      <c r="CK141" s="172"/>
      <c r="CL141" s="172"/>
      <c r="CM141" s="172"/>
      <c r="CN141" s="172"/>
      <c r="CO141" s="172"/>
      <c r="CP141" s="172"/>
      <c r="CQ141" s="172"/>
      <c r="CR141" s="172"/>
      <c r="CS141" s="172"/>
      <c r="CT141" s="172"/>
      <c r="CU141" s="172"/>
      <c r="CV141" s="172"/>
      <c r="CW141" s="172"/>
      <c r="CX141" s="172"/>
      <c r="CY141" s="172"/>
      <c r="CZ141" s="172"/>
      <c r="DA141" s="172"/>
      <c r="DB141" s="172"/>
      <c r="DC141" s="172"/>
      <c r="DD141" s="172"/>
      <c r="DE141" s="172"/>
      <c r="DF141" s="172"/>
      <c r="DG141" s="172"/>
      <c r="DH141" s="172"/>
      <c r="DI141" s="172"/>
      <c r="DJ141" s="172"/>
      <c r="DK141" s="172"/>
    </row>
    <row r="142" customFormat="false" ht="15" hidden="false" customHeight="true" outlineLevel="0" collapsed="false">
      <c r="A142" s="58"/>
      <c r="B142" s="58"/>
      <c r="C142" s="59" t="n">
        <v>124</v>
      </c>
      <c r="D142" s="60"/>
      <c r="E142" s="172"/>
      <c r="F142" s="172"/>
      <c r="G142" s="172"/>
      <c r="H142" s="172"/>
      <c r="I142" s="172"/>
      <c r="J142" s="172"/>
      <c r="K142" s="172"/>
      <c r="L142" s="172"/>
      <c r="M142" s="172"/>
      <c r="N142" s="172"/>
      <c r="O142" s="172"/>
      <c r="P142" s="172"/>
      <c r="Q142" s="172"/>
      <c r="R142" s="172"/>
      <c r="S142" s="172"/>
      <c r="T142" s="172"/>
      <c r="U142" s="172"/>
      <c r="V142" s="172"/>
      <c r="W142" s="172"/>
      <c r="X142" s="172"/>
      <c r="Y142" s="172"/>
      <c r="Z142" s="172"/>
      <c r="AA142" s="172"/>
      <c r="AB142" s="172"/>
      <c r="AC142" s="172"/>
      <c r="AD142" s="172"/>
      <c r="AE142" s="172"/>
      <c r="AF142" s="172"/>
      <c r="AG142" s="172"/>
      <c r="AH142" s="172"/>
      <c r="AI142" s="172"/>
      <c r="AJ142" s="172"/>
      <c r="AK142" s="172"/>
      <c r="AL142" s="172"/>
      <c r="AM142" s="172"/>
      <c r="AN142" s="172"/>
      <c r="AO142" s="172"/>
      <c r="AP142" s="172"/>
      <c r="AQ142" s="172"/>
      <c r="AR142" s="172"/>
      <c r="AS142" s="172"/>
      <c r="AT142" s="172"/>
      <c r="AU142" s="172"/>
      <c r="AV142" s="172"/>
      <c r="AW142" s="172"/>
      <c r="AX142" s="172"/>
      <c r="AY142" s="172"/>
      <c r="AZ142" s="172"/>
      <c r="BA142" s="172"/>
      <c r="BB142" s="172"/>
      <c r="BC142" s="172"/>
      <c r="BD142" s="172"/>
      <c r="BE142" s="172"/>
      <c r="BF142" s="172"/>
      <c r="BG142" s="172"/>
      <c r="BH142" s="172"/>
      <c r="BI142" s="172"/>
      <c r="BJ142" s="172"/>
      <c r="BK142" s="172"/>
      <c r="BL142" s="172"/>
      <c r="BM142" s="172"/>
      <c r="BN142" s="172"/>
      <c r="BO142" s="172"/>
      <c r="BP142" s="172"/>
      <c r="BQ142" s="172"/>
      <c r="BR142" s="172"/>
      <c r="BS142" s="172"/>
      <c r="BT142" s="172"/>
      <c r="BU142" s="172"/>
      <c r="BV142" s="172"/>
      <c r="BW142" s="172"/>
      <c r="BX142" s="172"/>
      <c r="BY142" s="172"/>
      <c r="BZ142" s="172"/>
      <c r="CA142" s="172"/>
      <c r="CB142" s="172"/>
      <c r="CC142" s="172"/>
      <c r="CD142" s="172"/>
      <c r="CE142" s="172"/>
      <c r="CF142" s="172"/>
      <c r="CG142" s="172"/>
      <c r="CH142" s="172"/>
      <c r="CI142" s="172"/>
      <c r="CJ142" s="172"/>
      <c r="CK142" s="172"/>
      <c r="CL142" s="172"/>
      <c r="CM142" s="172"/>
      <c r="CN142" s="172"/>
      <c r="CO142" s="172"/>
      <c r="CP142" s="172"/>
      <c r="CQ142" s="172"/>
      <c r="CR142" s="172"/>
      <c r="CS142" s="172"/>
      <c r="CT142" s="172"/>
      <c r="CU142" s="172"/>
      <c r="CV142" s="172"/>
      <c r="CW142" s="172"/>
      <c r="CX142" s="172"/>
      <c r="CY142" s="172"/>
      <c r="CZ142" s="172"/>
      <c r="DA142" s="172"/>
      <c r="DB142" s="172"/>
      <c r="DC142" s="172"/>
      <c r="DD142" s="172"/>
      <c r="DE142" s="172"/>
      <c r="DF142" s="172"/>
      <c r="DG142" s="172"/>
      <c r="DH142" s="172"/>
      <c r="DI142" s="172"/>
      <c r="DJ142" s="172"/>
      <c r="DK142" s="172"/>
    </row>
    <row r="143" customFormat="false" ht="15" hidden="false" customHeight="true" outlineLevel="0" collapsed="false">
      <c r="A143" s="58"/>
      <c r="B143" s="58"/>
      <c r="C143" s="59" t="n">
        <v>125</v>
      </c>
      <c r="D143" s="60"/>
    </row>
    <row r="144" customFormat="false" ht="15" hidden="false" customHeight="true" outlineLevel="0" collapsed="false">
      <c r="A144" s="58"/>
      <c r="B144" s="58"/>
      <c r="C144" s="59" t="n">
        <v>126</v>
      </c>
      <c r="D144" s="60"/>
    </row>
    <row r="145" customFormat="false" ht="15" hidden="false" customHeight="true" outlineLevel="0" collapsed="false">
      <c r="A145" s="58"/>
      <c r="B145" s="58"/>
      <c r="C145" s="59" t="n">
        <v>127</v>
      </c>
      <c r="D145" s="60"/>
    </row>
    <row r="146" customFormat="false" ht="15" hidden="false" customHeight="true" outlineLevel="0" collapsed="false">
      <c r="A146" s="58"/>
      <c r="B146" s="58"/>
      <c r="C146" s="59" t="n">
        <v>128</v>
      </c>
      <c r="D146" s="60"/>
    </row>
    <row r="147" customFormat="false" ht="15" hidden="false" customHeight="true" outlineLevel="0" collapsed="false">
      <c r="A147" s="58"/>
      <c r="B147" s="58"/>
      <c r="C147" s="59" t="n">
        <v>129</v>
      </c>
      <c r="D147" s="60"/>
    </row>
    <row r="148" customFormat="false" ht="15" hidden="false" customHeight="true" outlineLevel="0" collapsed="false">
      <c r="A148" s="58"/>
      <c r="B148" s="58"/>
      <c r="C148" s="59" t="n">
        <v>130</v>
      </c>
      <c r="D148" s="60"/>
    </row>
    <row r="149" customFormat="false" ht="15" hidden="false" customHeight="true" outlineLevel="0" collapsed="false">
      <c r="A149" s="58"/>
      <c r="B149" s="58"/>
      <c r="C149" s="59" t="n">
        <v>131</v>
      </c>
      <c r="D149" s="60"/>
      <c r="E149" s="176"/>
      <c r="F149" s="176"/>
      <c r="G149" s="176"/>
      <c r="H149" s="176"/>
      <c r="I149" s="176"/>
      <c r="J149" s="176"/>
      <c r="K149" s="176"/>
      <c r="L149" s="176"/>
      <c r="M149" s="176"/>
      <c r="N149" s="176"/>
      <c r="O149" s="176"/>
      <c r="P149" s="176"/>
      <c r="Q149" s="176"/>
      <c r="R149" s="176"/>
      <c r="S149" s="176"/>
      <c r="T149" s="176"/>
      <c r="U149" s="176"/>
      <c r="V149" s="176"/>
      <c r="W149" s="176"/>
      <c r="X149" s="176"/>
      <c r="Y149" s="176"/>
      <c r="Z149" s="176"/>
      <c r="AA149" s="176"/>
      <c r="AB149" s="176"/>
      <c r="AC149" s="176"/>
      <c r="AD149" s="176"/>
      <c r="AE149" s="176"/>
      <c r="AF149" s="176"/>
      <c r="AG149" s="176"/>
      <c r="AH149" s="176"/>
      <c r="AI149" s="176"/>
      <c r="AJ149" s="176"/>
      <c r="AK149" s="176"/>
      <c r="AL149" s="176"/>
      <c r="AM149" s="176"/>
      <c r="AN149" s="176"/>
      <c r="AO149" s="176"/>
      <c r="AP149" s="176"/>
      <c r="AQ149" s="176"/>
      <c r="AR149" s="176"/>
      <c r="AS149" s="176"/>
      <c r="AT149" s="176"/>
      <c r="AU149" s="176"/>
      <c r="AV149" s="176"/>
      <c r="AW149" s="176"/>
      <c r="AX149" s="176"/>
      <c r="AY149" s="176"/>
      <c r="AZ149" s="176"/>
      <c r="BA149" s="176"/>
      <c r="BB149" s="176"/>
      <c r="BC149" s="176"/>
      <c r="BD149" s="176"/>
      <c r="BE149" s="176"/>
      <c r="BF149" s="176"/>
      <c r="BG149" s="176"/>
      <c r="BH149" s="176"/>
      <c r="BI149" s="176"/>
      <c r="BJ149" s="176"/>
      <c r="BK149" s="176"/>
      <c r="BL149" s="176"/>
      <c r="BM149" s="176"/>
      <c r="BN149" s="176"/>
      <c r="BO149" s="176"/>
      <c r="BP149" s="176"/>
      <c r="BQ149" s="176"/>
      <c r="BR149" s="176"/>
      <c r="BS149" s="176"/>
      <c r="BT149" s="176"/>
      <c r="BU149" s="176"/>
      <c r="BV149" s="176"/>
      <c r="BW149" s="176"/>
      <c r="BX149" s="176"/>
      <c r="BY149" s="176"/>
      <c r="BZ149" s="176"/>
      <c r="CA149" s="176"/>
      <c r="CB149" s="176"/>
      <c r="CC149" s="176"/>
      <c r="CD149" s="176"/>
      <c r="CE149" s="176"/>
      <c r="CF149" s="176"/>
      <c r="CG149" s="176"/>
      <c r="CH149" s="176"/>
      <c r="CI149" s="176"/>
      <c r="CJ149" s="176"/>
      <c r="CK149" s="176"/>
      <c r="CL149" s="176"/>
      <c r="CM149" s="176"/>
      <c r="CN149" s="176"/>
      <c r="CO149" s="176"/>
      <c r="CP149" s="176"/>
      <c r="CQ149" s="176"/>
      <c r="CR149" s="176"/>
      <c r="CS149" s="176"/>
      <c r="CT149" s="176"/>
      <c r="CU149" s="176"/>
      <c r="CV149" s="176"/>
      <c r="CW149" s="176"/>
      <c r="CX149" s="176"/>
      <c r="CY149" s="176"/>
      <c r="CZ149" s="176"/>
      <c r="DA149" s="176"/>
      <c r="DB149" s="176"/>
      <c r="DC149" s="176"/>
      <c r="DD149" s="176"/>
      <c r="DE149" s="176"/>
      <c r="DF149" s="176"/>
      <c r="DG149" s="176"/>
      <c r="DH149" s="176"/>
      <c r="DI149" s="176"/>
      <c r="DJ149" s="176"/>
      <c r="DK149" s="176"/>
    </row>
    <row r="150" customFormat="false" ht="15" hidden="false" customHeight="true" outlineLevel="0" collapsed="false">
      <c r="A150" s="58"/>
      <c r="B150" s="58"/>
      <c r="C150" s="59" t="n">
        <v>132</v>
      </c>
      <c r="D150" s="60"/>
      <c r="E150" s="176"/>
      <c r="F150" s="176"/>
      <c r="G150" s="176"/>
      <c r="H150" s="176"/>
      <c r="I150" s="176"/>
      <c r="J150" s="176"/>
      <c r="K150" s="176"/>
      <c r="L150" s="176"/>
      <c r="M150" s="176"/>
      <c r="N150" s="176"/>
      <c r="O150" s="176"/>
      <c r="P150" s="176"/>
      <c r="Q150" s="176"/>
      <c r="R150" s="176"/>
      <c r="S150" s="176"/>
      <c r="T150" s="176"/>
      <c r="U150" s="176"/>
      <c r="V150" s="176"/>
      <c r="W150" s="176"/>
      <c r="X150" s="176"/>
      <c r="Y150" s="176"/>
      <c r="Z150" s="176"/>
      <c r="AA150" s="176"/>
      <c r="AB150" s="176"/>
      <c r="AC150" s="176"/>
      <c r="AD150" s="176"/>
      <c r="AE150" s="176"/>
      <c r="AF150" s="176"/>
      <c r="AG150" s="176"/>
      <c r="AH150" s="176"/>
      <c r="AI150" s="176"/>
      <c r="AJ150" s="176"/>
      <c r="AK150" s="176"/>
      <c r="AL150" s="176"/>
      <c r="AM150" s="176"/>
      <c r="AN150" s="176"/>
      <c r="AO150" s="176"/>
      <c r="AP150" s="176"/>
      <c r="AQ150" s="176"/>
      <c r="AR150" s="176"/>
      <c r="AS150" s="176"/>
      <c r="AT150" s="176"/>
      <c r="AU150" s="176"/>
      <c r="AV150" s="176"/>
      <c r="AW150" s="176"/>
      <c r="AX150" s="176"/>
      <c r="AY150" s="176"/>
      <c r="AZ150" s="176"/>
      <c r="BA150" s="176"/>
      <c r="BB150" s="176"/>
      <c r="BC150" s="176"/>
      <c r="BD150" s="176"/>
      <c r="BE150" s="176"/>
      <c r="BF150" s="176"/>
      <c r="BG150" s="176"/>
      <c r="BH150" s="176"/>
      <c r="BI150" s="176"/>
      <c r="BJ150" s="176"/>
      <c r="BK150" s="176"/>
      <c r="BL150" s="176"/>
      <c r="BM150" s="176"/>
      <c r="BN150" s="176"/>
      <c r="BO150" s="176"/>
      <c r="BP150" s="176"/>
      <c r="BQ150" s="176"/>
      <c r="BR150" s="176"/>
      <c r="BS150" s="176"/>
      <c r="BT150" s="176"/>
      <c r="BU150" s="176"/>
      <c r="BV150" s="176"/>
      <c r="BW150" s="176"/>
      <c r="BX150" s="176"/>
      <c r="BY150" s="176"/>
      <c r="BZ150" s="176"/>
      <c r="CA150" s="176"/>
      <c r="CB150" s="176"/>
      <c r="CC150" s="176"/>
      <c r="CD150" s="176"/>
      <c r="CE150" s="176"/>
      <c r="CF150" s="176"/>
      <c r="CG150" s="176"/>
      <c r="CH150" s="176"/>
      <c r="CI150" s="176"/>
      <c r="CJ150" s="176"/>
      <c r="CK150" s="176"/>
      <c r="CL150" s="176"/>
      <c r="CM150" s="176"/>
      <c r="CN150" s="176"/>
      <c r="CO150" s="176"/>
      <c r="CP150" s="176"/>
      <c r="CQ150" s="176"/>
      <c r="CR150" s="176"/>
      <c r="CS150" s="176"/>
      <c r="CT150" s="176"/>
      <c r="CU150" s="176"/>
      <c r="CV150" s="176"/>
      <c r="CW150" s="176"/>
      <c r="CX150" s="176"/>
      <c r="CY150" s="176"/>
      <c r="CZ150" s="176"/>
      <c r="DA150" s="176"/>
      <c r="DB150" s="176"/>
      <c r="DC150" s="176"/>
      <c r="DD150" s="176"/>
      <c r="DE150" s="176"/>
      <c r="DF150" s="176"/>
      <c r="DG150" s="176"/>
      <c r="DH150" s="176"/>
      <c r="DI150" s="176"/>
      <c r="DJ150" s="176"/>
      <c r="DK150" s="176"/>
    </row>
    <row r="151" customFormat="false" ht="15" hidden="false" customHeight="true" outlineLevel="0" collapsed="false">
      <c r="A151" s="58"/>
      <c r="B151" s="58"/>
      <c r="C151" s="59" t="n">
        <v>133</v>
      </c>
      <c r="D151" s="60"/>
      <c r="E151" s="176"/>
      <c r="F151" s="176"/>
      <c r="G151" s="176"/>
      <c r="H151" s="176"/>
      <c r="I151" s="176"/>
      <c r="J151" s="176"/>
      <c r="K151" s="176"/>
      <c r="L151" s="176"/>
      <c r="M151" s="176"/>
      <c r="N151" s="176"/>
      <c r="O151" s="176"/>
      <c r="P151" s="176"/>
      <c r="Q151" s="176"/>
      <c r="R151" s="176"/>
      <c r="S151" s="176"/>
      <c r="T151" s="176"/>
      <c r="U151" s="176"/>
      <c r="V151" s="176"/>
      <c r="W151" s="176"/>
      <c r="X151" s="176"/>
      <c r="Y151" s="176"/>
      <c r="Z151" s="176"/>
      <c r="AA151" s="176"/>
      <c r="AB151" s="176"/>
      <c r="AC151" s="176"/>
      <c r="AD151" s="176"/>
      <c r="AE151" s="176"/>
      <c r="AF151" s="176"/>
      <c r="AG151" s="176"/>
      <c r="AH151" s="176"/>
      <c r="AI151" s="176"/>
      <c r="AJ151" s="176"/>
      <c r="AK151" s="176"/>
      <c r="AL151" s="176"/>
      <c r="AM151" s="176"/>
      <c r="AN151" s="176"/>
      <c r="AO151" s="176"/>
      <c r="AP151" s="176"/>
      <c r="AQ151" s="176"/>
      <c r="AR151" s="176"/>
      <c r="AS151" s="176"/>
      <c r="AT151" s="176"/>
      <c r="AU151" s="176"/>
      <c r="AV151" s="176"/>
      <c r="AW151" s="176"/>
      <c r="AX151" s="176"/>
      <c r="AY151" s="176"/>
      <c r="AZ151" s="176"/>
      <c r="BA151" s="176"/>
      <c r="BB151" s="176"/>
      <c r="BC151" s="176"/>
      <c r="BD151" s="176"/>
      <c r="BE151" s="176"/>
      <c r="BF151" s="176"/>
      <c r="BG151" s="176"/>
      <c r="BH151" s="176"/>
      <c r="BI151" s="176"/>
      <c r="BJ151" s="176"/>
      <c r="BK151" s="176"/>
      <c r="BL151" s="176"/>
      <c r="BM151" s="176"/>
      <c r="BN151" s="176"/>
      <c r="BO151" s="176"/>
      <c r="BP151" s="176"/>
      <c r="BQ151" s="176"/>
      <c r="BR151" s="176"/>
      <c r="BS151" s="176"/>
      <c r="BT151" s="176"/>
      <c r="BU151" s="176"/>
      <c r="BV151" s="176"/>
      <c r="BW151" s="176"/>
      <c r="BX151" s="176"/>
      <c r="BY151" s="176"/>
      <c r="BZ151" s="176"/>
      <c r="CA151" s="176"/>
      <c r="CB151" s="176"/>
      <c r="CC151" s="176"/>
      <c r="CD151" s="176"/>
      <c r="CE151" s="176"/>
      <c r="CF151" s="176"/>
      <c r="CG151" s="176"/>
      <c r="CH151" s="176"/>
      <c r="CI151" s="176"/>
      <c r="CJ151" s="176"/>
      <c r="CK151" s="176"/>
      <c r="CL151" s="176"/>
      <c r="CM151" s="176"/>
      <c r="CN151" s="176"/>
      <c r="CO151" s="176"/>
      <c r="CP151" s="176"/>
      <c r="CQ151" s="176"/>
      <c r="CR151" s="176"/>
      <c r="CS151" s="176"/>
      <c r="CT151" s="176"/>
      <c r="CU151" s="176"/>
      <c r="CV151" s="176"/>
      <c r="CW151" s="176"/>
      <c r="CX151" s="176"/>
      <c r="CY151" s="176"/>
      <c r="CZ151" s="176"/>
      <c r="DA151" s="176"/>
      <c r="DB151" s="176"/>
      <c r="DC151" s="176"/>
      <c r="DD151" s="176"/>
      <c r="DE151" s="176"/>
      <c r="DF151" s="176"/>
      <c r="DG151" s="176"/>
      <c r="DH151" s="176"/>
      <c r="DI151" s="176"/>
      <c r="DJ151" s="176"/>
      <c r="DK151" s="176"/>
    </row>
    <row r="152" customFormat="false" ht="15" hidden="false" customHeight="true" outlineLevel="0" collapsed="false">
      <c r="A152" s="58"/>
      <c r="B152" s="58"/>
      <c r="C152" s="59" t="n">
        <v>134</v>
      </c>
      <c r="D152" s="60"/>
      <c r="E152" s="176"/>
      <c r="F152" s="176"/>
      <c r="G152" s="176"/>
      <c r="H152" s="176"/>
      <c r="I152" s="176"/>
      <c r="J152" s="176"/>
      <c r="K152" s="176"/>
      <c r="L152" s="176"/>
      <c r="M152" s="176"/>
      <c r="N152" s="176"/>
      <c r="O152" s="176"/>
      <c r="P152" s="176"/>
      <c r="Q152" s="176"/>
      <c r="R152" s="176"/>
      <c r="S152" s="176"/>
      <c r="T152" s="176"/>
      <c r="U152" s="176"/>
      <c r="V152" s="176"/>
      <c r="W152" s="176"/>
      <c r="X152" s="176"/>
      <c r="Y152" s="176"/>
      <c r="Z152" s="176"/>
      <c r="AA152" s="176"/>
      <c r="AB152" s="176"/>
      <c r="AC152" s="176"/>
      <c r="AD152" s="176"/>
      <c r="AE152" s="176"/>
      <c r="AF152" s="176"/>
      <c r="AG152" s="176"/>
      <c r="AH152" s="176"/>
      <c r="AI152" s="176"/>
      <c r="AJ152" s="176"/>
      <c r="AK152" s="176"/>
      <c r="AL152" s="176"/>
      <c r="AM152" s="176"/>
      <c r="AN152" s="176"/>
      <c r="AO152" s="176"/>
      <c r="AP152" s="176"/>
      <c r="AQ152" s="176"/>
      <c r="AR152" s="176"/>
      <c r="AS152" s="176"/>
      <c r="AT152" s="176"/>
      <c r="AU152" s="176"/>
      <c r="AV152" s="176"/>
      <c r="AW152" s="176"/>
      <c r="AX152" s="176"/>
      <c r="AY152" s="176"/>
      <c r="AZ152" s="176"/>
      <c r="BA152" s="176"/>
      <c r="BB152" s="176"/>
      <c r="BC152" s="176"/>
      <c r="BD152" s="176"/>
      <c r="BE152" s="176"/>
      <c r="BF152" s="176"/>
      <c r="BG152" s="176"/>
      <c r="BH152" s="176"/>
      <c r="BI152" s="176"/>
      <c r="BJ152" s="176"/>
      <c r="BK152" s="176"/>
      <c r="BL152" s="176"/>
      <c r="BM152" s="176"/>
      <c r="BN152" s="176"/>
      <c r="BO152" s="176"/>
      <c r="BP152" s="176"/>
      <c r="BQ152" s="176"/>
      <c r="BR152" s="176"/>
      <c r="BS152" s="176"/>
      <c r="BT152" s="176"/>
      <c r="BU152" s="176"/>
      <c r="BV152" s="176"/>
      <c r="BW152" s="176"/>
      <c r="BX152" s="176"/>
      <c r="BY152" s="176"/>
      <c r="BZ152" s="176"/>
      <c r="CA152" s="176"/>
      <c r="CB152" s="176"/>
      <c r="CC152" s="176"/>
      <c r="CD152" s="176"/>
      <c r="CE152" s="176"/>
      <c r="CF152" s="176"/>
      <c r="CG152" s="176"/>
      <c r="CH152" s="176"/>
      <c r="CI152" s="176"/>
      <c r="CJ152" s="176"/>
      <c r="CK152" s="176"/>
      <c r="CL152" s="176"/>
      <c r="CM152" s="176"/>
      <c r="CN152" s="176"/>
      <c r="CO152" s="176"/>
      <c r="CP152" s="176"/>
      <c r="CQ152" s="176"/>
      <c r="CR152" s="176"/>
      <c r="CS152" s="176"/>
      <c r="CT152" s="176"/>
      <c r="CU152" s="176"/>
      <c r="CV152" s="176"/>
      <c r="CW152" s="176"/>
      <c r="CX152" s="176"/>
      <c r="CY152" s="176"/>
      <c r="CZ152" s="176"/>
      <c r="DA152" s="176"/>
      <c r="DB152" s="176"/>
      <c r="DC152" s="176"/>
      <c r="DD152" s="176"/>
      <c r="DE152" s="176"/>
      <c r="DF152" s="176"/>
      <c r="DG152" s="176"/>
      <c r="DH152" s="176"/>
      <c r="DI152" s="176"/>
      <c r="DJ152" s="176"/>
      <c r="DK152" s="176"/>
    </row>
    <row r="153" customFormat="false" ht="15" hidden="false" customHeight="true" outlineLevel="0" collapsed="false">
      <c r="A153" s="58"/>
      <c r="B153" s="58"/>
      <c r="C153" s="59" t="n">
        <v>135</v>
      </c>
      <c r="D153" s="60"/>
      <c r="E153" s="176"/>
      <c r="F153" s="176"/>
      <c r="G153" s="176"/>
      <c r="H153" s="176"/>
      <c r="I153" s="176"/>
      <c r="J153" s="176"/>
      <c r="K153" s="176"/>
      <c r="L153" s="176"/>
      <c r="M153" s="176"/>
      <c r="N153" s="176"/>
      <c r="O153" s="176"/>
      <c r="P153" s="176"/>
      <c r="Q153" s="176"/>
      <c r="R153" s="176"/>
      <c r="S153" s="176"/>
      <c r="T153" s="176"/>
      <c r="U153" s="176"/>
      <c r="V153" s="176"/>
      <c r="W153" s="176"/>
      <c r="X153" s="176"/>
      <c r="Y153" s="176"/>
      <c r="Z153" s="176"/>
      <c r="AA153" s="176"/>
      <c r="AB153" s="176"/>
      <c r="AC153" s="176"/>
      <c r="AD153" s="176"/>
      <c r="AE153" s="176"/>
      <c r="AF153" s="176"/>
      <c r="AG153" s="176"/>
      <c r="AH153" s="176"/>
      <c r="AI153" s="176"/>
      <c r="AJ153" s="176"/>
      <c r="AK153" s="176"/>
      <c r="AL153" s="176"/>
      <c r="AM153" s="176"/>
      <c r="AN153" s="176"/>
      <c r="AO153" s="176"/>
      <c r="AP153" s="176"/>
      <c r="AQ153" s="176"/>
      <c r="AR153" s="176"/>
      <c r="AS153" s="176"/>
      <c r="AT153" s="176"/>
      <c r="AU153" s="176"/>
      <c r="AV153" s="176"/>
      <c r="AW153" s="176"/>
      <c r="AX153" s="176"/>
      <c r="AY153" s="176"/>
      <c r="AZ153" s="176"/>
      <c r="BA153" s="176"/>
      <c r="BB153" s="176"/>
      <c r="BC153" s="176"/>
      <c r="BD153" s="176"/>
      <c r="BE153" s="176"/>
      <c r="BF153" s="176"/>
      <c r="BG153" s="176"/>
      <c r="BH153" s="176"/>
      <c r="BI153" s="176"/>
      <c r="BJ153" s="176"/>
      <c r="BK153" s="176"/>
      <c r="BL153" s="176"/>
      <c r="BM153" s="176"/>
      <c r="BN153" s="176"/>
      <c r="BO153" s="176"/>
      <c r="BP153" s="176"/>
      <c r="BQ153" s="176"/>
      <c r="BR153" s="176"/>
      <c r="BS153" s="176"/>
      <c r="BT153" s="176"/>
      <c r="BU153" s="176"/>
      <c r="BV153" s="176"/>
      <c r="BW153" s="176"/>
      <c r="BX153" s="176"/>
      <c r="BY153" s="176"/>
      <c r="BZ153" s="176"/>
      <c r="CA153" s="176"/>
      <c r="CB153" s="176"/>
      <c r="CC153" s="176"/>
      <c r="CD153" s="176"/>
      <c r="CE153" s="176"/>
      <c r="CF153" s="176"/>
      <c r="CG153" s="176"/>
      <c r="CH153" s="176"/>
      <c r="CI153" s="176"/>
      <c r="CJ153" s="176"/>
      <c r="CK153" s="176"/>
      <c r="CL153" s="176"/>
      <c r="CM153" s="176"/>
      <c r="CN153" s="176"/>
      <c r="CO153" s="176"/>
      <c r="CP153" s="176"/>
      <c r="CQ153" s="176"/>
      <c r="CR153" s="176"/>
      <c r="CS153" s="176"/>
      <c r="CT153" s="176"/>
      <c r="CU153" s="176"/>
      <c r="CV153" s="176"/>
      <c r="CW153" s="176"/>
      <c r="CX153" s="176"/>
      <c r="CY153" s="176"/>
      <c r="CZ153" s="176"/>
      <c r="DA153" s="176"/>
      <c r="DB153" s="176"/>
      <c r="DC153" s="176"/>
      <c r="DD153" s="176"/>
      <c r="DE153" s="176"/>
      <c r="DF153" s="176"/>
      <c r="DG153" s="176"/>
      <c r="DH153" s="176"/>
      <c r="DI153" s="176"/>
      <c r="DJ153" s="176"/>
      <c r="DK153" s="176"/>
    </row>
    <row r="154" customFormat="false" ht="15" hidden="false" customHeight="true" outlineLevel="0" collapsed="false">
      <c r="A154" s="58"/>
      <c r="B154" s="58"/>
      <c r="C154" s="59" t="n">
        <v>136</v>
      </c>
      <c r="D154" s="60"/>
      <c r="E154" s="176"/>
      <c r="F154" s="176"/>
      <c r="G154" s="176"/>
      <c r="H154" s="176"/>
      <c r="I154" s="176"/>
      <c r="J154" s="176"/>
      <c r="K154" s="176"/>
      <c r="L154" s="176"/>
      <c r="M154" s="176"/>
      <c r="N154" s="176"/>
      <c r="O154" s="176"/>
      <c r="P154" s="176"/>
      <c r="Q154" s="176"/>
      <c r="R154" s="176"/>
      <c r="S154" s="176"/>
      <c r="T154" s="176"/>
      <c r="U154" s="176"/>
      <c r="V154" s="176"/>
      <c r="W154" s="176"/>
      <c r="X154" s="176"/>
      <c r="Y154" s="176"/>
      <c r="Z154" s="176"/>
      <c r="AA154" s="176"/>
      <c r="AB154" s="176"/>
      <c r="AC154" s="176"/>
      <c r="AD154" s="176"/>
      <c r="AE154" s="176"/>
      <c r="AF154" s="176"/>
      <c r="AG154" s="176"/>
      <c r="AH154" s="176"/>
      <c r="AI154" s="176"/>
      <c r="AJ154" s="176"/>
      <c r="AK154" s="176"/>
      <c r="AL154" s="176"/>
      <c r="AM154" s="176"/>
      <c r="AN154" s="176"/>
      <c r="AO154" s="176"/>
      <c r="AP154" s="176"/>
      <c r="AQ154" s="176"/>
      <c r="AR154" s="176"/>
      <c r="AS154" s="176"/>
      <c r="AT154" s="176"/>
      <c r="AU154" s="176"/>
      <c r="AV154" s="176"/>
      <c r="AW154" s="176"/>
      <c r="AX154" s="176"/>
      <c r="AY154" s="176"/>
      <c r="AZ154" s="176"/>
      <c r="BA154" s="176"/>
      <c r="BB154" s="176"/>
      <c r="BC154" s="176"/>
      <c r="BD154" s="176"/>
      <c r="BE154" s="176"/>
      <c r="BF154" s="176"/>
      <c r="BG154" s="176"/>
      <c r="BH154" s="176"/>
      <c r="BI154" s="176"/>
      <c r="BJ154" s="176"/>
      <c r="BK154" s="176"/>
      <c r="BL154" s="176"/>
      <c r="BM154" s="176"/>
      <c r="BN154" s="176"/>
      <c r="BO154" s="176"/>
      <c r="BP154" s="176"/>
      <c r="BQ154" s="176"/>
      <c r="BR154" s="176"/>
      <c r="BS154" s="176"/>
      <c r="BT154" s="176"/>
      <c r="BU154" s="176"/>
      <c r="BV154" s="176"/>
      <c r="BW154" s="176"/>
      <c r="BX154" s="176"/>
      <c r="BY154" s="176"/>
      <c r="BZ154" s="176"/>
      <c r="CA154" s="176"/>
      <c r="CB154" s="176"/>
      <c r="CC154" s="176"/>
      <c r="CD154" s="176"/>
      <c r="CE154" s="176"/>
      <c r="CF154" s="176"/>
      <c r="CG154" s="176"/>
      <c r="CH154" s="176"/>
      <c r="CI154" s="176"/>
      <c r="CJ154" s="176"/>
      <c r="CK154" s="176"/>
      <c r="CL154" s="176"/>
      <c r="CM154" s="176"/>
      <c r="CN154" s="176"/>
      <c r="CO154" s="176"/>
      <c r="CP154" s="176"/>
      <c r="CQ154" s="176"/>
      <c r="CR154" s="176"/>
      <c r="CS154" s="176"/>
      <c r="CT154" s="176"/>
      <c r="CU154" s="176"/>
      <c r="CV154" s="176"/>
      <c r="CW154" s="176"/>
      <c r="CX154" s="176"/>
      <c r="CY154" s="176"/>
      <c r="CZ154" s="176"/>
      <c r="DA154" s="176"/>
      <c r="DB154" s="176"/>
      <c r="DC154" s="176"/>
      <c r="DD154" s="176"/>
      <c r="DE154" s="176"/>
      <c r="DF154" s="176"/>
      <c r="DG154" s="176"/>
      <c r="DH154" s="176"/>
      <c r="DI154" s="176"/>
      <c r="DJ154" s="176"/>
      <c r="DK154" s="176"/>
    </row>
    <row r="155" customFormat="false" ht="15" hidden="false" customHeight="true" outlineLevel="0" collapsed="false">
      <c r="A155" s="58"/>
      <c r="B155" s="58"/>
      <c r="C155" s="59" t="n">
        <v>137</v>
      </c>
      <c r="D155" s="60"/>
      <c r="E155" s="176"/>
      <c r="F155" s="176"/>
      <c r="G155" s="176"/>
      <c r="H155" s="176"/>
      <c r="I155" s="176"/>
      <c r="J155" s="176"/>
      <c r="K155" s="176"/>
      <c r="L155" s="176"/>
      <c r="M155" s="176"/>
      <c r="N155" s="176"/>
      <c r="O155" s="176"/>
      <c r="P155" s="176"/>
      <c r="Q155" s="176"/>
      <c r="R155" s="176"/>
      <c r="S155" s="176"/>
      <c r="T155" s="176"/>
      <c r="U155" s="176"/>
      <c r="V155" s="176"/>
      <c r="W155" s="176"/>
      <c r="X155" s="176"/>
      <c r="Y155" s="176"/>
      <c r="Z155" s="176"/>
      <c r="AA155" s="176"/>
      <c r="AB155" s="176"/>
      <c r="AC155" s="176"/>
      <c r="AD155" s="176"/>
      <c r="AE155" s="176"/>
      <c r="AF155" s="176"/>
      <c r="AG155" s="176"/>
      <c r="AH155" s="176"/>
      <c r="AI155" s="176"/>
      <c r="AJ155" s="176"/>
      <c r="AK155" s="176"/>
      <c r="AL155" s="176"/>
      <c r="AM155" s="176"/>
      <c r="AN155" s="176"/>
      <c r="AO155" s="176"/>
      <c r="AP155" s="176"/>
      <c r="AQ155" s="176"/>
      <c r="AR155" s="176"/>
      <c r="AS155" s="176"/>
      <c r="AT155" s="176"/>
      <c r="AU155" s="176"/>
      <c r="AV155" s="176"/>
      <c r="AW155" s="176"/>
      <c r="AX155" s="176"/>
      <c r="AY155" s="176"/>
      <c r="AZ155" s="176"/>
      <c r="BA155" s="176"/>
      <c r="BB155" s="176"/>
      <c r="BC155" s="176"/>
      <c r="BD155" s="176"/>
      <c r="BE155" s="176"/>
      <c r="BF155" s="176"/>
      <c r="BG155" s="176"/>
      <c r="BH155" s="176"/>
      <c r="BI155" s="176"/>
      <c r="BJ155" s="176"/>
      <c r="BK155" s="176"/>
      <c r="BL155" s="176"/>
      <c r="BM155" s="176"/>
      <c r="BN155" s="176"/>
      <c r="BO155" s="176"/>
      <c r="BP155" s="176"/>
      <c r="BQ155" s="176"/>
      <c r="BR155" s="176"/>
      <c r="BS155" s="176"/>
      <c r="BT155" s="176"/>
      <c r="BU155" s="176"/>
      <c r="BV155" s="176"/>
      <c r="BW155" s="176"/>
      <c r="BX155" s="176"/>
      <c r="BY155" s="176"/>
      <c r="BZ155" s="176"/>
      <c r="CA155" s="176"/>
      <c r="CB155" s="176"/>
      <c r="CC155" s="176"/>
      <c r="CD155" s="176"/>
      <c r="CE155" s="176"/>
      <c r="CF155" s="176"/>
      <c r="CG155" s="176"/>
      <c r="CH155" s="176"/>
      <c r="CI155" s="176"/>
      <c r="CJ155" s="176"/>
      <c r="CK155" s="176"/>
      <c r="CL155" s="176"/>
      <c r="CM155" s="176"/>
      <c r="CN155" s="176"/>
      <c r="CO155" s="176"/>
      <c r="CP155" s="176"/>
      <c r="CQ155" s="176"/>
      <c r="CR155" s="176"/>
      <c r="CS155" s="176"/>
      <c r="CT155" s="176"/>
      <c r="CU155" s="176"/>
      <c r="CV155" s="176"/>
      <c r="CW155" s="176"/>
      <c r="CX155" s="176"/>
      <c r="CY155" s="176"/>
      <c r="CZ155" s="176"/>
      <c r="DA155" s="176"/>
      <c r="DB155" s="176"/>
      <c r="DC155" s="176"/>
      <c r="DD155" s="176"/>
      <c r="DE155" s="176"/>
      <c r="DF155" s="176"/>
      <c r="DG155" s="176"/>
      <c r="DH155" s="176"/>
      <c r="DI155" s="176"/>
      <c r="DJ155" s="176"/>
      <c r="DK155" s="176"/>
    </row>
    <row r="156" customFormat="false" ht="15" hidden="false" customHeight="true" outlineLevel="0" collapsed="false">
      <c r="A156" s="58"/>
      <c r="B156" s="58"/>
      <c r="C156" s="59" t="n">
        <v>138</v>
      </c>
      <c r="D156" s="60"/>
      <c r="E156" s="176"/>
      <c r="F156" s="176"/>
      <c r="G156" s="176"/>
      <c r="H156" s="176"/>
      <c r="I156" s="176"/>
      <c r="J156" s="176"/>
      <c r="K156" s="176"/>
      <c r="L156" s="176"/>
      <c r="M156" s="176"/>
      <c r="N156" s="176"/>
      <c r="O156" s="176"/>
      <c r="P156" s="176"/>
      <c r="Q156" s="176"/>
      <c r="R156" s="176"/>
      <c r="S156" s="176"/>
      <c r="T156" s="176"/>
      <c r="U156" s="176"/>
      <c r="V156" s="176"/>
      <c r="W156" s="176"/>
      <c r="X156" s="176"/>
      <c r="Y156" s="176"/>
      <c r="Z156" s="176"/>
      <c r="AA156" s="176"/>
      <c r="AB156" s="176"/>
      <c r="AC156" s="176"/>
      <c r="AD156" s="176"/>
      <c r="AE156" s="176"/>
      <c r="AF156" s="176"/>
      <c r="AG156" s="176"/>
      <c r="AH156" s="176"/>
      <c r="AI156" s="176"/>
      <c r="AJ156" s="176"/>
      <c r="AK156" s="176"/>
      <c r="AL156" s="176"/>
      <c r="AM156" s="176"/>
      <c r="AN156" s="176"/>
      <c r="AO156" s="176"/>
      <c r="AP156" s="176"/>
      <c r="AQ156" s="176"/>
      <c r="AR156" s="176"/>
      <c r="AS156" s="176"/>
      <c r="AT156" s="176"/>
      <c r="AU156" s="176"/>
      <c r="AV156" s="176"/>
      <c r="AW156" s="176"/>
      <c r="AX156" s="176"/>
      <c r="AY156" s="176"/>
      <c r="AZ156" s="176"/>
      <c r="BA156" s="176"/>
      <c r="BB156" s="176"/>
      <c r="BC156" s="176"/>
      <c r="BD156" s="176"/>
      <c r="BE156" s="176"/>
      <c r="BF156" s="176"/>
      <c r="BG156" s="176"/>
      <c r="BH156" s="176"/>
      <c r="BI156" s="176"/>
      <c r="BJ156" s="176"/>
      <c r="BK156" s="176"/>
      <c r="BL156" s="176"/>
      <c r="BM156" s="176"/>
      <c r="BN156" s="176"/>
      <c r="BO156" s="176"/>
      <c r="BP156" s="176"/>
      <c r="BQ156" s="176"/>
      <c r="BR156" s="176"/>
      <c r="BS156" s="176"/>
      <c r="BT156" s="176"/>
      <c r="BU156" s="176"/>
      <c r="BV156" s="176"/>
      <c r="BW156" s="176"/>
      <c r="BX156" s="176"/>
      <c r="BY156" s="176"/>
      <c r="BZ156" s="176"/>
      <c r="CA156" s="176"/>
      <c r="CB156" s="176"/>
      <c r="CC156" s="176"/>
      <c r="CD156" s="176"/>
      <c r="CE156" s="176"/>
      <c r="CF156" s="176"/>
      <c r="CG156" s="176"/>
      <c r="CH156" s="176"/>
      <c r="CI156" s="176"/>
      <c r="CJ156" s="176"/>
      <c r="CK156" s="176"/>
      <c r="CL156" s="176"/>
      <c r="CM156" s="176"/>
      <c r="CN156" s="176"/>
      <c r="CO156" s="176"/>
      <c r="CP156" s="176"/>
      <c r="CQ156" s="176"/>
      <c r="CR156" s="176"/>
      <c r="CS156" s="176"/>
      <c r="CT156" s="176"/>
      <c r="CU156" s="176"/>
      <c r="CV156" s="176"/>
      <c r="CW156" s="176"/>
      <c r="CX156" s="176"/>
      <c r="CY156" s="176"/>
      <c r="CZ156" s="176"/>
      <c r="DA156" s="176"/>
      <c r="DB156" s="176"/>
      <c r="DC156" s="176"/>
      <c r="DD156" s="176"/>
      <c r="DE156" s="176"/>
      <c r="DF156" s="176"/>
      <c r="DG156" s="176"/>
      <c r="DH156" s="176"/>
      <c r="DI156" s="176"/>
      <c r="DJ156" s="176"/>
      <c r="DK156" s="176"/>
    </row>
    <row r="157" customFormat="false" ht="15" hidden="false" customHeight="true" outlineLevel="0" collapsed="false">
      <c r="A157" s="58"/>
      <c r="B157" s="58"/>
      <c r="C157" s="59" t="n">
        <v>139</v>
      </c>
      <c r="D157" s="60"/>
      <c r="E157" s="176"/>
      <c r="F157" s="176"/>
      <c r="G157" s="176"/>
      <c r="H157" s="176"/>
      <c r="I157" s="176"/>
      <c r="J157" s="176"/>
      <c r="K157" s="176"/>
      <c r="L157" s="176"/>
      <c r="M157" s="176"/>
      <c r="N157" s="176"/>
      <c r="O157" s="176"/>
      <c r="P157" s="176"/>
      <c r="Q157" s="176"/>
      <c r="R157" s="176"/>
      <c r="S157" s="176"/>
      <c r="T157" s="176"/>
      <c r="U157" s="176"/>
      <c r="V157" s="176"/>
      <c r="W157" s="176"/>
      <c r="X157" s="176"/>
      <c r="Y157" s="176"/>
      <c r="Z157" s="176"/>
      <c r="AA157" s="176"/>
      <c r="AB157" s="176"/>
      <c r="AC157" s="176"/>
      <c r="AD157" s="176"/>
      <c r="AE157" s="176"/>
      <c r="AF157" s="176"/>
      <c r="AG157" s="176"/>
      <c r="AH157" s="176"/>
      <c r="AI157" s="176"/>
      <c r="AJ157" s="176"/>
      <c r="AK157" s="176"/>
      <c r="AL157" s="176"/>
      <c r="AM157" s="176"/>
      <c r="AN157" s="176"/>
      <c r="AO157" s="176"/>
      <c r="AP157" s="176"/>
      <c r="AQ157" s="176"/>
      <c r="AR157" s="176"/>
      <c r="AS157" s="176"/>
      <c r="AT157" s="176"/>
      <c r="AU157" s="176"/>
      <c r="AV157" s="176"/>
      <c r="AW157" s="176"/>
      <c r="AX157" s="176"/>
      <c r="AY157" s="176"/>
      <c r="AZ157" s="176"/>
      <c r="BA157" s="176"/>
      <c r="BB157" s="176"/>
      <c r="BC157" s="176"/>
      <c r="BD157" s="176"/>
      <c r="BE157" s="176"/>
      <c r="BF157" s="176"/>
      <c r="BG157" s="176"/>
      <c r="BH157" s="176"/>
      <c r="BI157" s="176"/>
      <c r="BJ157" s="176"/>
      <c r="BK157" s="176"/>
      <c r="BL157" s="176"/>
      <c r="BM157" s="176"/>
      <c r="BN157" s="176"/>
      <c r="BO157" s="176"/>
      <c r="BP157" s="176"/>
      <c r="BQ157" s="176"/>
      <c r="BR157" s="176"/>
      <c r="BS157" s="176"/>
      <c r="BT157" s="176"/>
      <c r="BU157" s="176"/>
      <c r="BV157" s="176"/>
      <c r="BW157" s="176"/>
      <c r="BX157" s="176"/>
      <c r="BY157" s="176"/>
      <c r="BZ157" s="176"/>
      <c r="CA157" s="176"/>
      <c r="CB157" s="176"/>
      <c r="CC157" s="176"/>
      <c r="CD157" s="176"/>
      <c r="CE157" s="176"/>
      <c r="CF157" s="176"/>
      <c r="CG157" s="176"/>
      <c r="CH157" s="176"/>
      <c r="CI157" s="176"/>
      <c r="CJ157" s="176"/>
      <c r="CK157" s="176"/>
      <c r="CL157" s="176"/>
      <c r="CM157" s="176"/>
      <c r="CN157" s="176"/>
      <c r="CO157" s="176"/>
      <c r="CP157" s="176"/>
      <c r="CQ157" s="176"/>
      <c r="CR157" s="176"/>
      <c r="CS157" s="176"/>
      <c r="CT157" s="176"/>
      <c r="CU157" s="176"/>
      <c r="CV157" s="176"/>
      <c r="CW157" s="176"/>
      <c r="CX157" s="176"/>
      <c r="CY157" s="176"/>
      <c r="CZ157" s="176"/>
      <c r="DA157" s="176"/>
      <c r="DB157" s="176"/>
      <c r="DC157" s="176"/>
      <c r="DD157" s="176"/>
      <c r="DE157" s="176"/>
      <c r="DF157" s="176"/>
      <c r="DG157" s="176"/>
      <c r="DH157" s="176"/>
      <c r="DI157" s="176"/>
      <c r="DJ157" s="176"/>
      <c r="DK157" s="176"/>
    </row>
    <row r="158" customFormat="false" ht="15" hidden="false" customHeight="true" outlineLevel="0" collapsed="false">
      <c r="A158" s="58"/>
      <c r="B158" s="58"/>
      <c r="C158" s="59" t="n">
        <v>140</v>
      </c>
      <c r="D158" s="60"/>
      <c r="E158" s="60"/>
      <c r="F158" s="60"/>
      <c r="G158" s="60"/>
      <c r="H158" s="60"/>
      <c r="I158" s="60"/>
    </row>
    <row r="159" customFormat="false" ht="15" hidden="false" customHeight="true" outlineLevel="0" collapsed="false">
      <c r="A159" s="58"/>
      <c r="B159" s="58"/>
      <c r="C159" s="59" t="n">
        <v>141</v>
      </c>
      <c r="D159" s="60"/>
      <c r="E159" s="60"/>
      <c r="F159" s="60"/>
      <c r="G159" s="60"/>
      <c r="H159" s="60"/>
      <c r="I159" s="60"/>
    </row>
    <row r="160" customFormat="false" ht="15" hidden="false" customHeight="true" outlineLevel="0" collapsed="false">
      <c r="A160" s="58"/>
      <c r="B160" s="58"/>
      <c r="C160" s="59" t="n">
        <v>142</v>
      </c>
      <c r="D160" s="60"/>
      <c r="E160" s="60"/>
      <c r="F160" s="60"/>
      <c r="G160" s="60"/>
      <c r="H160" s="60"/>
      <c r="I160" s="60"/>
    </row>
    <row r="161" customFormat="false" ht="15" hidden="false" customHeight="true" outlineLevel="0" collapsed="false">
      <c r="A161" s="58"/>
      <c r="B161" s="58"/>
      <c r="C161" s="59" t="n">
        <v>143</v>
      </c>
      <c r="D161" s="60"/>
      <c r="E161" s="60"/>
      <c r="F161" s="60"/>
      <c r="G161" s="60"/>
      <c r="H161" s="60"/>
      <c r="I161" s="60"/>
    </row>
    <row r="162" customFormat="false" ht="15" hidden="false" customHeight="true" outlineLevel="0" collapsed="false">
      <c r="A162" s="58"/>
      <c r="B162" s="58"/>
      <c r="C162" s="59" t="n">
        <v>144</v>
      </c>
      <c r="D162" s="60"/>
      <c r="E162" s="60"/>
      <c r="F162" s="60"/>
      <c r="G162" s="60"/>
      <c r="H162" s="60"/>
      <c r="I162" s="60"/>
    </row>
    <row r="163" customFormat="false" ht="15" hidden="false" customHeight="true" outlineLevel="0" collapsed="false">
      <c r="A163" s="58"/>
      <c r="B163" s="58"/>
      <c r="C163" s="59" t="n">
        <v>145</v>
      </c>
      <c r="D163" s="60"/>
      <c r="E163" s="60"/>
      <c r="F163" s="60"/>
      <c r="G163" s="60"/>
      <c r="H163" s="60"/>
      <c r="I163" s="60"/>
    </row>
    <row r="164" customFormat="false" ht="15" hidden="false" customHeight="true" outlineLevel="0" collapsed="false">
      <c r="A164" s="58"/>
      <c r="B164" s="58"/>
      <c r="C164" s="59" t="n">
        <v>146</v>
      </c>
      <c r="D164" s="60"/>
      <c r="E164" s="60"/>
      <c r="F164" s="60"/>
      <c r="G164" s="60"/>
      <c r="H164" s="60"/>
      <c r="I164" s="60"/>
    </row>
    <row r="165" customFormat="false" ht="15" hidden="false" customHeight="true" outlineLevel="0" collapsed="false">
      <c r="A165" s="58"/>
      <c r="B165" s="58"/>
      <c r="C165" s="59" t="n">
        <v>147</v>
      </c>
      <c r="D165" s="60"/>
      <c r="E165" s="60"/>
      <c r="F165" s="60"/>
      <c r="G165" s="60"/>
      <c r="H165" s="60"/>
      <c r="I165" s="60"/>
    </row>
    <row r="166" customFormat="false" ht="15" hidden="false" customHeight="true" outlineLevel="0" collapsed="false">
      <c r="A166" s="58"/>
      <c r="B166" s="58"/>
      <c r="C166" s="59" t="n">
        <v>148</v>
      </c>
      <c r="D166" s="60"/>
      <c r="E166" s="60"/>
      <c r="F166" s="60"/>
      <c r="G166" s="60"/>
      <c r="H166" s="60"/>
      <c r="I166" s="60"/>
    </row>
    <row r="167" customFormat="false" ht="15" hidden="false" customHeight="true" outlineLevel="0" collapsed="false">
      <c r="A167" s="58"/>
      <c r="B167" s="58"/>
      <c r="C167" s="59" t="n">
        <v>149</v>
      </c>
      <c r="D167" s="60"/>
      <c r="E167" s="60"/>
      <c r="F167" s="60"/>
      <c r="G167" s="60"/>
      <c r="H167" s="60"/>
      <c r="I167" s="60"/>
    </row>
    <row r="168" customFormat="false" ht="15" hidden="false" customHeight="true" outlineLevel="0" collapsed="false">
      <c r="A168" s="58"/>
      <c r="B168" s="58"/>
      <c r="C168" s="59" t="n">
        <v>150</v>
      </c>
      <c r="D168" s="60"/>
      <c r="E168" s="60"/>
      <c r="F168" s="60"/>
      <c r="G168" s="60"/>
      <c r="H168" s="60"/>
      <c r="I168" s="60"/>
    </row>
    <row r="169" customFormat="false" ht="15" hidden="false" customHeight="true" outlineLevel="0" collapsed="false">
      <c r="A169" s="58"/>
      <c r="C169" s="59"/>
      <c r="D169" s="60"/>
      <c r="E169" s="60"/>
      <c r="F169" s="60"/>
      <c r="G169" s="60"/>
      <c r="H169" s="60"/>
      <c r="I169" s="60"/>
    </row>
    <row r="170" customFormat="false" ht="15" hidden="false" customHeight="true" outlineLevel="0" collapsed="false">
      <c r="A170" s="58"/>
      <c r="B170" s="58" t="s">
        <v>341</v>
      </c>
      <c r="C170" s="59"/>
      <c r="D170" s="60"/>
      <c r="E170" s="60"/>
      <c r="F170" s="60"/>
      <c r="G170" s="60"/>
      <c r="H170" s="60"/>
      <c r="I170" s="60"/>
    </row>
    <row r="171" customFormat="false" ht="15" hidden="false" customHeight="true" outlineLevel="0" collapsed="false">
      <c r="A171" s="58"/>
      <c r="B171" s="53" t="s">
        <v>342</v>
      </c>
      <c r="C171" s="54" t="n">
        <v>1</v>
      </c>
      <c r="D171" s="55" t="s">
        <v>333</v>
      </c>
    </row>
    <row r="172" customFormat="false" ht="15" hidden="false" customHeight="true" outlineLevel="0" collapsed="false">
      <c r="A172" s="58"/>
      <c r="B172" s="53" t="s">
        <v>343</v>
      </c>
      <c r="C172" s="54" t="n">
        <v>2</v>
      </c>
      <c r="D172" s="55" t="s">
        <v>333</v>
      </c>
    </row>
    <row r="173" customFormat="false" ht="15" hidden="false" customHeight="true" outlineLevel="0" collapsed="false">
      <c r="A173" s="58"/>
      <c r="B173" s="53" t="s">
        <v>344</v>
      </c>
      <c r="C173" s="54" t="n">
        <v>3</v>
      </c>
      <c r="D173" s="55" t="s">
        <v>333</v>
      </c>
    </row>
    <row r="174" customFormat="false" ht="15" hidden="false" customHeight="true" outlineLevel="0" collapsed="false">
      <c r="A174" s="58"/>
      <c r="B174" s="53" t="s">
        <v>345</v>
      </c>
      <c r="C174" s="54" t="n">
        <v>4</v>
      </c>
      <c r="D174" s="55" t="s">
        <v>333</v>
      </c>
    </row>
    <row r="175" customFormat="false" ht="15" hidden="false" customHeight="true" outlineLevel="0" collapsed="false">
      <c r="A175" s="58"/>
      <c r="B175" s="53" t="s">
        <v>346</v>
      </c>
      <c r="C175" s="54" t="n">
        <v>5</v>
      </c>
      <c r="D175" s="55" t="s">
        <v>333</v>
      </c>
    </row>
    <row r="176" customFormat="false" ht="15" hidden="false" customHeight="true" outlineLevel="0" collapsed="false">
      <c r="A176" s="58"/>
      <c r="B176" s="53" t="s">
        <v>347</v>
      </c>
      <c r="C176" s="54" t="n">
        <v>6</v>
      </c>
      <c r="D176" s="55" t="s">
        <v>333</v>
      </c>
    </row>
    <row r="177" customFormat="false" ht="15" hidden="false" customHeight="true" outlineLevel="0" collapsed="false">
      <c r="A177" s="58"/>
      <c r="B177" s="53" t="s">
        <v>348</v>
      </c>
      <c r="C177" s="54" t="n">
        <v>7</v>
      </c>
      <c r="D177" s="55" t="s">
        <v>333</v>
      </c>
    </row>
    <row r="178" customFormat="false" ht="15" hidden="false" customHeight="true" outlineLevel="0" collapsed="false">
      <c r="A178" s="58"/>
      <c r="B178" s="53" t="s">
        <v>349</v>
      </c>
      <c r="C178" s="54" t="n">
        <v>8</v>
      </c>
      <c r="D178" s="55" t="s">
        <v>333</v>
      </c>
    </row>
    <row r="179" customFormat="false" ht="15" hidden="false" customHeight="true" outlineLevel="0" collapsed="false">
      <c r="A179" s="58"/>
      <c r="B179" s="53" t="s">
        <v>350</v>
      </c>
      <c r="C179" s="54" t="n">
        <v>9</v>
      </c>
      <c r="D179" s="55" t="s">
        <v>333</v>
      </c>
    </row>
    <row r="180" customFormat="false" ht="15" hidden="false" customHeight="true" outlineLevel="0" collapsed="false">
      <c r="A180" s="58"/>
      <c r="B180" s="53" t="s">
        <v>351</v>
      </c>
      <c r="C180" s="54" t="n">
        <v>10</v>
      </c>
      <c r="D180" s="55" t="s">
        <v>333</v>
      </c>
    </row>
    <row r="181" customFormat="false" ht="15" hidden="false" customHeight="true" outlineLevel="0" collapsed="false">
      <c r="A181" s="58"/>
      <c r="B181" s="53" t="s">
        <v>352</v>
      </c>
      <c r="C181" s="54" t="n">
        <v>11</v>
      </c>
      <c r="D181" s="55" t="s">
        <v>333</v>
      </c>
    </row>
    <row r="182" customFormat="false" ht="15" hidden="false" customHeight="true" outlineLevel="0" collapsed="false">
      <c r="A182" s="58"/>
      <c r="B182" s="53" t="s">
        <v>353</v>
      </c>
      <c r="C182" s="54" t="n">
        <v>12</v>
      </c>
      <c r="D182" s="55" t="s">
        <v>333</v>
      </c>
    </row>
    <row r="183" customFormat="false" ht="15" hidden="false" customHeight="true" outlineLevel="0" collapsed="false">
      <c r="A183" s="58"/>
      <c r="B183" s="53" t="s">
        <v>354</v>
      </c>
      <c r="C183" s="54" t="n">
        <v>13</v>
      </c>
      <c r="D183" s="55" t="s">
        <v>333</v>
      </c>
    </row>
    <row r="184" customFormat="false" ht="15" hidden="false" customHeight="true" outlineLevel="0" collapsed="false">
      <c r="A184" s="58"/>
      <c r="B184" s="53" t="s">
        <v>355</v>
      </c>
      <c r="C184" s="54" t="n">
        <v>14</v>
      </c>
      <c r="D184" s="55" t="s">
        <v>333</v>
      </c>
    </row>
    <row r="185" customFormat="false" ht="15" hidden="false" customHeight="true" outlineLevel="0" collapsed="false">
      <c r="A185" s="58"/>
      <c r="B185" s="53" t="s">
        <v>356</v>
      </c>
      <c r="C185" s="54" t="n">
        <v>15</v>
      </c>
      <c r="D185" s="55" t="s">
        <v>333</v>
      </c>
    </row>
    <row r="186" customFormat="false" ht="15" hidden="false" customHeight="true" outlineLevel="0" collapsed="false">
      <c r="A186" s="58"/>
      <c r="B186" s="53" t="s">
        <v>357</v>
      </c>
      <c r="C186" s="54" t="n">
        <v>16</v>
      </c>
      <c r="D186" s="55" t="s">
        <v>333</v>
      </c>
    </row>
    <row r="187" customFormat="false" ht="15" hidden="false" customHeight="true" outlineLevel="0" collapsed="false">
      <c r="A187" s="58"/>
      <c r="B187" s="53" t="s">
        <v>358</v>
      </c>
      <c r="C187" s="54" t="n">
        <v>17</v>
      </c>
      <c r="D187" s="55" t="s">
        <v>333</v>
      </c>
    </row>
    <row r="188" customFormat="false" ht="15" hidden="false" customHeight="true" outlineLevel="0" collapsed="false">
      <c r="A188" s="58"/>
      <c r="B188" s="53" t="s">
        <v>359</v>
      </c>
      <c r="C188" s="54" t="n">
        <v>18</v>
      </c>
      <c r="D188" s="55" t="s">
        <v>333</v>
      </c>
    </row>
    <row r="189" customFormat="false" ht="15" hidden="false" customHeight="true" outlineLevel="0" collapsed="false">
      <c r="A189" s="58"/>
      <c r="B189" s="53" t="s">
        <v>360</v>
      </c>
      <c r="C189" s="54" t="n">
        <v>19</v>
      </c>
      <c r="D189" s="55" t="s">
        <v>333</v>
      </c>
    </row>
    <row r="190" customFormat="false" ht="15" hidden="false" customHeight="true" outlineLevel="0" collapsed="false">
      <c r="A190" s="58"/>
      <c r="B190" s="53" t="s">
        <v>361</v>
      </c>
      <c r="C190" s="54" t="n">
        <v>20</v>
      </c>
      <c r="D190" s="55" t="s">
        <v>333</v>
      </c>
    </row>
    <row r="191" customFormat="false" ht="15" hidden="false" customHeight="true" outlineLevel="0" collapsed="false">
      <c r="A191" s="58"/>
      <c r="B191" s="53" t="s">
        <v>362</v>
      </c>
      <c r="C191" s="54" t="n">
        <v>21</v>
      </c>
      <c r="D191" s="55" t="s">
        <v>333</v>
      </c>
    </row>
    <row r="192" customFormat="false" ht="15" hidden="false" customHeight="true" outlineLevel="0" collapsed="false">
      <c r="A192" s="58"/>
      <c r="B192" s="53" t="s">
        <v>363</v>
      </c>
      <c r="C192" s="54" t="n">
        <v>22</v>
      </c>
      <c r="D192" s="55" t="s">
        <v>333</v>
      </c>
    </row>
    <row r="193" customFormat="false" ht="15" hidden="false" customHeight="true" outlineLevel="0" collapsed="false">
      <c r="A193" s="58"/>
      <c r="B193" s="53" t="s">
        <v>364</v>
      </c>
      <c r="C193" s="54" t="n">
        <v>23</v>
      </c>
      <c r="D193" s="55" t="s">
        <v>333</v>
      </c>
    </row>
    <row r="194" customFormat="false" ht="15" hidden="false" customHeight="true" outlineLevel="0" collapsed="false">
      <c r="A194" s="58"/>
      <c r="B194" s="53" t="s">
        <v>365</v>
      </c>
      <c r="C194" s="54" t="n">
        <v>24</v>
      </c>
      <c r="D194" s="55" t="s">
        <v>333</v>
      </c>
    </row>
    <row r="195" customFormat="false" ht="15" hidden="false" customHeight="true" outlineLevel="0" collapsed="false">
      <c r="A195" s="58"/>
      <c r="B195" s="53" t="s">
        <v>366</v>
      </c>
      <c r="C195" s="54" t="n">
        <v>25</v>
      </c>
      <c r="D195" s="55" t="s">
        <v>333</v>
      </c>
    </row>
    <row r="196" customFormat="false" ht="15" hidden="false" customHeight="true" outlineLevel="0" collapsed="false">
      <c r="A196" s="58"/>
      <c r="B196" s="53" t="s">
        <v>367</v>
      </c>
      <c r="C196" s="54" t="n">
        <v>26</v>
      </c>
      <c r="D196" s="55" t="s">
        <v>333</v>
      </c>
    </row>
    <row r="197" customFormat="false" ht="15" hidden="false" customHeight="true" outlineLevel="0" collapsed="false">
      <c r="A197" s="58"/>
      <c r="B197" s="53" t="s">
        <v>368</v>
      </c>
      <c r="C197" s="54" t="n">
        <v>27</v>
      </c>
      <c r="D197" s="55" t="s">
        <v>333</v>
      </c>
    </row>
    <row r="198" customFormat="false" ht="15" hidden="false" customHeight="true" outlineLevel="0" collapsed="false">
      <c r="A198" s="58"/>
      <c r="B198" s="53" t="s">
        <v>369</v>
      </c>
      <c r="C198" s="54" t="n">
        <v>28</v>
      </c>
      <c r="D198" s="55" t="s">
        <v>333</v>
      </c>
    </row>
    <row r="199" customFormat="false" ht="15" hidden="false" customHeight="true" outlineLevel="0" collapsed="false">
      <c r="A199" s="58"/>
      <c r="B199" s="53" t="s">
        <v>370</v>
      </c>
      <c r="C199" s="54" t="n">
        <v>29</v>
      </c>
      <c r="D199" s="55" t="s">
        <v>333</v>
      </c>
    </row>
    <row r="200" customFormat="false" ht="15" hidden="false" customHeight="true" outlineLevel="0" collapsed="false">
      <c r="A200" s="58"/>
      <c r="B200" s="53" t="s">
        <v>371</v>
      </c>
      <c r="C200" s="54" t="n">
        <v>30</v>
      </c>
      <c r="D200" s="55" t="s">
        <v>333</v>
      </c>
    </row>
    <row r="201" customFormat="false" ht="15" hidden="false" customHeight="true" outlineLevel="0" collapsed="false">
      <c r="A201" s="58"/>
      <c r="B201" s="53" t="s">
        <v>372</v>
      </c>
      <c r="C201" s="54" t="n">
        <v>31</v>
      </c>
      <c r="D201" s="55" t="s">
        <v>333</v>
      </c>
      <c r="E201" s="107"/>
      <c r="F201" s="107"/>
      <c r="G201" s="107"/>
      <c r="H201" s="107"/>
      <c r="I201" s="107"/>
      <c r="J201" s="107"/>
      <c r="K201" s="107"/>
      <c r="L201" s="107"/>
      <c r="M201" s="107"/>
      <c r="N201" s="107"/>
      <c r="O201" s="107"/>
      <c r="P201" s="107"/>
      <c r="Q201" s="107"/>
      <c r="R201" s="107"/>
      <c r="S201" s="107"/>
      <c r="T201" s="107"/>
      <c r="U201" s="107"/>
      <c r="V201" s="107"/>
      <c r="W201" s="107"/>
      <c r="X201" s="107"/>
      <c r="Y201" s="107"/>
      <c r="Z201" s="107"/>
      <c r="AA201" s="107"/>
      <c r="AB201" s="107"/>
      <c r="AC201" s="107"/>
      <c r="AD201" s="107"/>
      <c r="AE201" s="107"/>
      <c r="AF201" s="107"/>
      <c r="AG201" s="107"/>
      <c r="AH201" s="107"/>
      <c r="AI201" s="107"/>
      <c r="AJ201" s="107"/>
      <c r="AK201" s="107"/>
      <c r="AL201" s="107"/>
      <c r="AM201" s="107"/>
      <c r="AN201" s="107"/>
      <c r="AO201" s="107"/>
      <c r="AP201" s="107"/>
      <c r="AQ201" s="107"/>
      <c r="AR201" s="107"/>
      <c r="AS201" s="107"/>
      <c r="AT201" s="107"/>
      <c r="AU201" s="107"/>
      <c r="AV201" s="107"/>
      <c r="AW201" s="107"/>
      <c r="AX201" s="107"/>
      <c r="AY201" s="107"/>
      <c r="AZ201" s="107"/>
      <c r="BA201" s="107"/>
      <c r="BB201" s="107"/>
      <c r="BC201" s="107"/>
      <c r="BD201" s="107"/>
      <c r="BE201" s="107"/>
      <c r="BF201" s="107"/>
      <c r="BG201" s="107"/>
      <c r="BH201" s="107"/>
      <c r="BI201" s="107"/>
      <c r="BJ201" s="107"/>
      <c r="BK201" s="107"/>
      <c r="BL201" s="107"/>
      <c r="BM201" s="107"/>
      <c r="BN201" s="107"/>
      <c r="BO201" s="107"/>
      <c r="BP201" s="107"/>
      <c r="BQ201" s="107"/>
      <c r="BR201" s="107"/>
      <c r="BS201" s="107"/>
      <c r="BT201" s="107"/>
      <c r="BU201" s="107"/>
      <c r="BV201" s="107"/>
      <c r="BW201" s="107"/>
      <c r="BX201" s="107"/>
      <c r="BY201" s="107"/>
      <c r="BZ201" s="107"/>
      <c r="CA201" s="107"/>
      <c r="CB201" s="107"/>
      <c r="CC201" s="107"/>
      <c r="CD201" s="107"/>
      <c r="CE201" s="107"/>
      <c r="CF201" s="107"/>
      <c r="CG201" s="107"/>
      <c r="CH201" s="107"/>
      <c r="CI201" s="107"/>
      <c r="CJ201" s="107"/>
      <c r="CK201" s="107"/>
      <c r="CL201" s="107"/>
      <c r="CM201" s="107"/>
      <c r="CN201" s="107"/>
      <c r="CO201" s="107"/>
      <c r="CP201" s="107"/>
      <c r="CQ201" s="107"/>
      <c r="CR201" s="107"/>
      <c r="CS201" s="107"/>
      <c r="CT201" s="107"/>
      <c r="CU201" s="107"/>
      <c r="CV201" s="107"/>
      <c r="CW201" s="107"/>
      <c r="CX201" s="107"/>
      <c r="CY201" s="107"/>
      <c r="CZ201" s="107"/>
      <c r="DA201" s="107"/>
      <c r="DB201" s="107"/>
      <c r="DC201" s="107"/>
      <c r="DD201" s="107"/>
      <c r="DE201" s="107"/>
      <c r="DF201" s="107"/>
      <c r="DG201" s="107"/>
      <c r="DH201" s="107"/>
      <c r="DI201" s="107"/>
      <c r="DJ201" s="107"/>
      <c r="DK201" s="107"/>
    </row>
    <row r="202" customFormat="false" ht="15" hidden="false" customHeight="true" outlineLevel="0" collapsed="false">
      <c r="A202" s="58"/>
      <c r="B202" s="53" t="s">
        <v>373</v>
      </c>
      <c r="C202" s="54" t="n">
        <v>32</v>
      </c>
      <c r="D202" s="55" t="s">
        <v>333</v>
      </c>
      <c r="E202" s="107"/>
      <c r="F202" s="107"/>
      <c r="G202" s="107"/>
      <c r="H202" s="107"/>
      <c r="I202" s="107"/>
      <c r="J202" s="107"/>
      <c r="K202" s="107"/>
      <c r="L202" s="107"/>
      <c r="M202" s="107"/>
      <c r="N202" s="107"/>
      <c r="O202" s="107"/>
      <c r="P202" s="107"/>
      <c r="Q202" s="107"/>
      <c r="R202" s="107"/>
      <c r="S202" s="107"/>
      <c r="T202" s="107"/>
      <c r="U202" s="107"/>
      <c r="V202" s="107"/>
      <c r="W202" s="107"/>
      <c r="X202" s="107"/>
      <c r="Y202" s="107"/>
      <c r="Z202" s="107"/>
      <c r="AA202" s="107"/>
      <c r="AB202" s="107"/>
      <c r="AC202" s="107"/>
      <c r="AD202" s="107"/>
      <c r="AE202" s="107"/>
      <c r="AF202" s="107"/>
      <c r="AG202" s="107"/>
      <c r="AH202" s="107"/>
      <c r="AI202" s="107"/>
      <c r="AJ202" s="107"/>
      <c r="AK202" s="107"/>
      <c r="AL202" s="107"/>
      <c r="AM202" s="107"/>
      <c r="AN202" s="107"/>
      <c r="AO202" s="107"/>
      <c r="AP202" s="107"/>
      <c r="AQ202" s="107"/>
      <c r="AR202" s="107"/>
      <c r="AS202" s="107"/>
      <c r="AT202" s="107"/>
      <c r="AU202" s="107"/>
      <c r="AV202" s="107"/>
      <c r="AW202" s="107"/>
      <c r="AX202" s="107"/>
      <c r="AY202" s="107"/>
      <c r="AZ202" s="107"/>
      <c r="BA202" s="107"/>
      <c r="BB202" s="107"/>
      <c r="BC202" s="107"/>
      <c r="BD202" s="107"/>
      <c r="BE202" s="107"/>
      <c r="BF202" s="107"/>
      <c r="BG202" s="107"/>
      <c r="BH202" s="107"/>
      <c r="BI202" s="107"/>
      <c r="BJ202" s="107"/>
      <c r="BK202" s="107"/>
      <c r="BL202" s="107"/>
      <c r="BM202" s="107"/>
      <c r="BN202" s="107"/>
      <c r="BO202" s="107"/>
      <c r="BP202" s="107"/>
      <c r="BQ202" s="107"/>
      <c r="BR202" s="107"/>
      <c r="BS202" s="107"/>
      <c r="BT202" s="107"/>
      <c r="BU202" s="107"/>
      <c r="BV202" s="107"/>
      <c r="BW202" s="107"/>
      <c r="BX202" s="107"/>
      <c r="BY202" s="107"/>
      <c r="BZ202" s="107"/>
      <c r="CA202" s="107"/>
      <c r="CB202" s="107"/>
      <c r="CC202" s="107"/>
      <c r="CD202" s="107"/>
      <c r="CE202" s="107"/>
      <c r="CF202" s="107"/>
      <c r="CG202" s="107"/>
      <c r="CH202" s="107"/>
      <c r="CI202" s="107"/>
      <c r="CJ202" s="107"/>
      <c r="CK202" s="107"/>
      <c r="CL202" s="107"/>
      <c r="CM202" s="107"/>
      <c r="CN202" s="107"/>
      <c r="CO202" s="107"/>
      <c r="CP202" s="107"/>
      <c r="CQ202" s="107"/>
      <c r="CR202" s="107"/>
      <c r="CS202" s="107"/>
      <c r="CT202" s="107"/>
      <c r="CU202" s="107"/>
      <c r="CV202" s="107"/>
      <c r="CW202" s="107"/>
      <c r="CX202" s="107"/>
      <c r="CY202" s="107"/>
      <c r="CZ202" s="107"/>
      <c r="DA202" s="107"/>
      <c r="DB202" s="107"/>
      <c r="DC202" s="107"/>
      <c r="DD202" s="107"/>
      <c r="DE202" s="107"/>
      <c r="DF202" s="107"/>
      <c r="DG202" s="107"/>
      <c r="DH202" s="107"/>
      <c r="DI202" s="107"/>
      <c r="DJ202" s="107"/>
      <c r="DK202" s="107"/>
    </row>
    <row r="203" customFormat="false" ht="15" hidden="false" customHeight="true" outlineLevel="0" collapsed="false">
      <c r="A203" s="58"/>
      <c r="B203" s="53" t="s">
        <v>374</v>
      </c>
      <c r="C203" s="54" t="n">
        <v>33</v>
      </c>
      <c r="D203" s="55" t="s">
        <v>333</v>
      </c>
      <c r="E203" s="107"/>
      <c r="F203" s="107"/>
      <c r="G203" s="107"/>
      <c r="H203" s="107"/>
      <c r="I203" s="107"/>
      <c r="J203" s="107"/>
      <c r="K203" s="107"/>
      <c r="L203" s="107"/>
      <c r="M203" s="107"/>
      <c r="N203" s="107"/>
      <c r="O203" s="107"/>
      <c r="P203" s="107"/>
      <c r="Q203" s="107"/>
      <c r="R203" s="107"/>
      <c r="S203" s="107"/>
      <c r="T203" s="107"/>
      <c r="U203" s="107"/>
      <c r="V203" s="107"/>
      <c r="W203" s="107"/>
      <c r="X203" s="107"/>
      <c r="Y203" s="107"/>
      <c r="Z203" s="107"/>
      <c r="AA203" s="107"/>
      <c r="AB203" s="107"/>
      <c r="AC203" s="107"/>
      <c r="AD203" s="107"/>
      <c r="AE203" s="107"/>
      <c r="AF203" s="107"/>
      <c r="AG203" s="107"/>
      <c r="AH203" s="107"/>
      <c r="AI203" s="107"/>
      <c r="AJ203" s="107"/>
      <c r="AK203" s="107"/>
      <c r="AL203" s="107"/>
      <c r="AM203" s="107"/>
      <c r="AN203" s="107"/>
      <c r="AO203" s="107"/>
      <c r="AP203" s="107"/>
      <c r="AQ203" s="107"/>
      <c r="AR203" s="107"/>
      <c r="AS203" s="107"/>
      <c r="AT203" s="107"/>
      <c r="AU203" s="107"/>
      <c r="AV203" s="107"/>
      <c r="AW203" s="107"/>
      <c r="AX203" s="107"/>
      <c r="AY203" s="107"/>
      <c r="AZ203" s="107"/>
      <c r="BA203" s="107"/>
      <c r="BB203" s="107"/>
      <c r="BC203" s="107"/>
      <c r="BD203" s="107"/>
      <c r="BE203" s="107"/>
      <c r="BF203" s="107"/>
      <c r="BG203" s="107"/>
      <c r="BH203" s="107"/>
      <c r="BI203" s="107"/>
      <c r="BJ203" s="107"/>
      <c r="BK203" s="107"/>
      <c r="BL203" s="107"/>
      <c r="BM203" s="107"/>
      <c r="BN203" s="107"/>
      <c r="BO203" s="107"/>
      <c r="BP203" s="107"/>
      <c r="BQ203" s="107"/>
      <c r="BR203" s="107"/>
      <c r="BS203" s="107"/>
      <c r="BT203" s="107"/>
      <c r="BU203" s="107"/>
      <c r="BV203" s="107"/>
      <c r="BW203" s="107"/>
      <c r="BX203" s="107"/>
      <c r="BY203" s="107"/>
      <c r="BZ203" s="107"/>
      <c r="CA203" s="107"/>
      <c r="CB203" s="107"/>
      <c r="CC203" s="107"/>
      <c r="CD203" s="107"/>
      <c r="CE203" s="107"/>
      <c r="CF203" s="107"/>
      <c r="CG203" s="107"/>
      <c r="CH203" s="107"/>
      <c r="CI203" s="107"/>
      <c r="CJ203" s="107"/>
      <c r="CK203" s="107"/>
      <c r="CL203" s="107"/>
      <c r="CM203" s="107"/>
      <c r="CN203" s="107"/>
      <c r="CO203" s="107"/>
      <c r="CP203" s="107"/>
      <c r="CQ203" s="107"/>
      <c r="CR203" s="107"/>
      <c r="CS203" s="107"/>
      <c r="CT203" s="107"/>
      <c r="CU203" s="107"/>
      <c r="CV203" s="107"/>
      <c r="CW203" s="107"/>
      <c r="CX203" s="107"/>
      <c r="CY203" s="107"/>
      <c r="CZ203" s="107"/>
      <c r="DA203" s="107"/>
      <c r="DB203" s="107"/>
      <c r="DC203" s="107"/>
      <c r="DD203" s="107"/>
      <c r="DE203" s="107"/>
      <c r="DF203" s="107"/>
      <c r="DG203" s="107"/>
      <c r="DH203" s="107"/>
      <c r="DI203" s="107"/>
      <c r="DJ203" s="107"/>
      <c r="DK203" s="107"/>
    </row>
    <row r="204" customFormat="false" ht="15" hidden="false" customHeight="true" outlineLevel="0" collapsed="false">
      <c r="A204" s="58"/>
      <c r="B204" s="53" t="s">
        <v>375</v>
      </c>
      <c r="C204" s="54" t="n">
        <v>34</v>
      </c>
      <c r="D204" s="55" t="s">
        <v>333</v>
      </c>
      <c r="E204" s="107"/>
      <c r="F204" s="107"/>
      <c r="G204" s="107"/>
      <c r="H204" s="107"/>
      <c r="I204" s="107"/>
      <c r="J204" s="107"/>
      <c r="K204" s="107"/>
      <c r="L204" s="107"/>
      <c r="M204" s="107"/>
      <c r="N204" s="107"/>
      <c r="O204" s="107"/>
      <c r="P204" s="107"/>
      <c r="Q204" s="107"/>
      <c r="R204" s="107"/>
      <c r="S204" s="107"/>
      <c r="T204" s="107"/>
      <c r="U204" s="107"/>
      <c r="V204" s="107"/>
      <c r="W204" s="107"/>
      <c r="X204" s="107"/>
      <c r="Y204" s="107"/>
      <c r="Z204" s="107"/>
      <c r="AA204" s="107"/>
      <c r="AB204" s="107"/>
      <c r="AC204" s="107"/>
      <c r="AD204" s="107"/>
      <c r="AE204" s="107"/>
      <c r="AF204" s="107"/>
      <c r="AG204" s="107"/>
      <c r="AH204" s="107"/>
      <c r="AI204" s="107"/>
      <c r="AJ204" s="107"/>
      <c r="AK204" s="107"/>
      <c r="AL204" s="107"/>
      <c r="AM204" s="107"/>
      <c r="AN204" s="107"/>
      <c r="AO204" s="107"/>
      <c r="AP204" s="107"/>
      <c r="AQ204" s="107"/>
      <c r="AR204" s="107"/>
      <c r="AS204" s="107"/>
      <c r="AT204" s="107"/>
      <c r="AU204" s="107"/>
      <c r="AV204" s="107"/>
      <c r="AW204" s="107"/>
      <c r="AX204" s="107"/>
      <c r="AY204" s="107"/>
      <c r="AZ204" s="107"/>
      <c r="BA204" s="107"/>
      <c r="BB204" s="107"/>
      <c r="BC204" s="107"/>
      <c r="BD204" s="107"/>
      <c r="BE204" s="107"/>
      <c r="BF204" s="107"/>
      <c r="BG204" s="107"/>
      <c r="BH204" s="107"/>
      <c r="BI204" s="107"/>
      <c r="BJ204" s="107"/>
      <c r="BK204" s="107"/>
      <c r="BL204" s="107"/>
      <c r="BM204" s="107"/>
      <c r="BN204" s="107"/>
      <c r="BO204" s="107"/>
      <c r="BP204" s="107"/>
      <c r="BQ204" s="107"/>
      <c r="BR204" s="107"/>
      <c r="BS204" s="107"/>
      <c r="BT204" s="107"/>
      <c r="BU204" s="107"/>
      <c r="BV204" s="107"/>
      <c r="BW204" s="107"/>
      <c r="BX204" s="107"/>
      <c r="BY204" s="107"/>
      <c r="BZ204" s="107"/>
      <c r="CA204" s="107"/>
      <c r="CB204" s="107"/>
      <c r="CC204" s="107"/>
      <c r="CD204" s="107"/>
      <c r="CE204" s="107"/>
      <c r="CF204" s="107"/>
      <c r="CG204" s="107"/>
      <c r="CH204" s="107"/>
      <c r="CI204" s="107"/>
      <c r="CJ204" s="107"/>
      <c r="CK204" s="107"/>
      <c r="CL204" s="107"/>
      <c r="CM204" s="107"/>
      <c r="CN204" s="107"/>
      <c r="CO204" s="107"/>
      <c r="CP204" s="107"/>
      <c r="CQ204" s="107"/>
      <c r="CR204" s="107"/>
      <c r="CS204" s="107"/>
      <c r="CT204" s="107"/>
      <c r="CU204" s="107"/>
      <c r="CV204" s="107"/>
      <c r="CW204" s="107"/>
      <c r="CX204" s="107"/>
      <c r="CY204" s="107"/>
      <c r="CZ204" s="107"/>
      <c r="DA204" s="107"/>
      <c r="DB204" s="107"/>
      <c r="DC204" s="107"/>
      <c r="DD204" s="107"/>
      <c r="DE204" s="107"/>
      <c r="DF204" s="107"/>
      <c r="DG204" s="107"/>
      <c r="DH204" s="107"/>
      <c r="DI204" s="107"/>
      <c r="DJ204" s="107"/>
      <c r="DK204" s="107"/>
    </row>
    <row r="205" customFormat="false" ht="15" hidden="false" customHeight="true" outlineLevel="0" collapsed="false">
      <c r="A205" s="58"/>
      <c r="B205" s="53" t="s">
        <v>376</v>
      </c>
      <c r="C205" s="54" t="n">
        <v>35</v>
      </c>
      <c r="D205" s="55" t="s">
        <v>333</v>
      </c>
      <c r="E205" s="107"/>
      <c r="F205" s="107"/>
      <c r="G205" s="107"/>
      <c r="H205" s="107"/>
      <c r="I205" s="107"/>
      <c r="J205" s="107"/>
      <c r="K205" s="107"/>
      <c r="L205" s="107"/>
      <c r="M205" s="107"/>
      <c r="N205" s="107"/>
      <c r="O205" s="107"/>
      <c r="P205" s="107"/>
      <c r="Q205" s="107"/>
      <c r="R205" s="107"/>
      <c r="S205" s="107"/>
      <c r="T205" s="107"/>
      <c r="U205" s="107"/>
      <c r="V205" s="107"/>
      <c r="W205" s="107"/>
      <c r="X205" s="107"/>
      <c r="Y205" s="107"/>
      <c r="Z205" s="107"/>
      <c r="AA205" s="107"/>
      <c r="AB205" s="107"/>
      <c r="AC205" s="107"/>
      <c r="AD205" s="107"/>
      <c r="AE205" s="107"/>
      <c r="AF205" s="107"/>
      <c r="AG205" s="107"/>
      <c r="AH205" s="107"/>
      <c r="AI205" s="107"/>
      <c r="AJ205" s="107"/>
      <c r="AK205" s="107"/>
      <c r="AL205" s="107"/>
      <c r="AM205" s="107"/>
      <c r="AN205" s="107"/>
      <c r="AO205" s="107"/>
      <c r="AP205" s="107"/>
      <c r="AQ205" s="107"/>
      <c r="AR205" s="107"/>
      <c r="AS205" s="107"/>
      <c r="AT205" s="107"/>
      <c r="AU205" s="107"/>
      <c r="AV205" s="107"/>
      <c r="AW205" s="107"/>
      <c r="AX205" s="107"/>
      <c r="AY205" s="107"/>
      <c r="AZ205" s="107"/>
      <c r="BA205" s="107"/>
      <c r="BB205" s="107"/>
      <c r="BC205" s="107"/>
      <c r="BD205" s="107"/>
      <c r="BE205" s="107"/>
      <c r="BF205" s="107"/>
      <c r="BG205" s="107"/>
      <c r="BH205" s="107"/>
      <c r="BI205" s="107"/>
      <c r="BJ205" s="107"/>
      <c r="BK205" s="107"/>
      <c r="BL205" s="107"/>
      <c r="BM205" s="107"/>
      <c r="BN205" s="107"/>
      <c r="BO205" s="107"/>
      <c r="BP205" s="107"/>
      <c r="BQ205" s="107"/>
      <c r="BR205" s="107"/>
      <c r="BS205" s="107"/>
      <c r="BT205" s="107"/>
      <c r="BU205" s="107"/>
      <c r="BV205" s="107"/>
      <c r="BW205" s="107"/>
      <c r="BX205" s="107"/>
      <c r="BY205" s="107"/>
      <c r="BZ205" s="107"/>
      <c r="CA205" s="107"/>
      <c r="CB205" s="107"/>
      <c r="CC205" s="107"/>
      <c r="CD205" s="107"/>
      <c r="CE205" s="107"/>
      <c r="CF205" s="107"/>
      <c r="CG205" s="107"/>
      <c r="CH205" s="107"/>
      <c r="CI205" s="107"/>
      <c r="CJ205" s="107"/>
      <c r="CK205" s="107"/>
      <c r="CL205" s="107"/>
      <c r="CM205" s="107"/>
      <c r="CN205" s="107"/>
      <c r="CO205" s="107"/>
      <c r="CP205" s="107"/>
      <c r="CQ205" s="107"/>
      <c r="CR205" s="107"/>
      <c r="CS205" s="107"/>
      <c r="CT205" s="107"/>
      <c r="CU205" s="107"/>
      <c r="CV205" s="107"/>
      <c r="CW205" s="107"/>
      <c r="CX205" s="107"/>
      <c r="CY205" s="107"/>
      <c r="CZ205" s="107"/>
      <c r="DA205" s="107"/>
      <c r="DB205" s="107"/>
      <c r="DC205" s="107"/>
      <c r="DD205" s="107"/>
      <c r="DE205" s="107"/>
      <c r="DF205" s="107"/>
      <c r="DG205" s="107"/>
      <c r="DH205" s="107"/>
      <c r="DI205" s="107"/>
      <c r="DJ205" s="107"/>
      <c r="DK205" s="107"/>
    </row>
    <row r="206" customFormat="false" ht="15" hidden="false" customHeight="true" outlineLevel="0" collapsed="false">
      <c r="A206" s="58"/>
      <c r="B206" s="53" t="s">
        <v>377</v>
      </c>
      <c r="C206" s="54" t="n">
        <v>36</v>
      </c>
      <c r="D206" s="55" t="s">
        <v>333</v>
      </c>
      <c r="E206" s="107"/>
      <c r="F206" s="107"/>
      <c r="G206" s="107"/>
      <c r="H206" s="107"/>
      <c r="I206" s="107"/>
      <c r="J206" s="107"/>
      <c r="K206" s="107"/>
      <c r="L206" s="107"/>
      <c r="M206" s="107"/>
      <c r="N206" s="107"/>
      <c r="O206" s="107"/>
      <c r="P206" s="107"/>
      <c r="Q206" s="107"/>
      <c r="R206" s="107"/>
      <c r="S206" s="107"/>
      <c r="T206" s="107"/>
      <c r="U206" s="107"/>
      <c r="V206" s="107"/>
      <c r="W206" s="107"/>
      <c r="X206" s="107"/>
      <c r="Y206" s="107"/>
      <c r="Z206" s="107"/>
      <c r="AA206" s="107"/>
      <c r="AB206" s="107"/>
      <c r="AC206" s="107"/>
      <c r="AD206" s="107"/>
      <c r="AE206" s="107"/>
      <c r="AF206" s="107"/>
      <c r="AG206" s="107"/>
      <c r="AH206" s="107"/>
      <c r="AI206" s="107"/>
      <c r="AJ206" s="107"/>
      <c r="AK206" s="107"/>
      <c r="AL206" s="107"/>
      <c r="AM206" s="107"/>
      <c r="AN206" s="107"/>
      <c r="AO206" s="107"/>
      <c r="AP206" s="107"/>
      <c r="AQ206" s="107"/>
      <c r="AR206" s="107"/>
      <c r="AS206" s="107"/>
      <c r="AT206" s="107"/>
      <c r="AU206" s="107"/>
      <c r="AV206" s="107"/>
      <c r="AW206" s="107"/>
      <c r="AX206" s="107"/>
      <c r="AY206" s="107"/>
      <c r="AZ206" s="107"/>
      <c r="BA206" s="107"/>
      <c r="BB206" s="107"/>
      <c r="BC206" s="107"/>
      <c r="BD206" s="107"/>
      <c r="BE206" s="107"/>
      <c r="BF206" s="107"/>
      <c r="BG206" s="107"/>
      <c r="BH206" s="107"/>
      <c r="BI206" s="107"/>
      <c r="BJ206" s="107"/>
      <c r="BK206" s="107"/>
      <c r="BL206" s="107"/>
      <c r="BM206" s="107"/>
      <c r="BN206" s="107"/>
      <c r="BO206" s="107"/>
      <c r="BP206" s="107"/>
      <c r="BQ206" s="107"/>
      <c r="BR206" s="107"/>
      <c r="BS206" s="107"/>
      <c r="BT206" s="107"/>
      <c r="BU206" s="107"/>
      <c r="BV206" s="107"/>
      <c r="BW206" s="107"/>
      <c r="BX206" s="107"/>
      <c r="BY206" s="107"/>
      <c r="BZ206" s="107"/>
      <c r="CA206" s="107"/>
      <c r="CB206" s="107"/>
      <c r="CC206" s="107"/>
      <c r="CD206" s="107"/>
      <c r="CE206" s="107"/>
      <c r="CF206" s="107"/>
      <c r="CG206" s="107"/>
      <c r="CH206" s="107"/>
      <c r="CI206" s="107"/>
      <c r="CJ206" s="107"/>
      <c r="CK206" s="107"/>
      <c r="CL206" s="107"/>
      <c r="CM206" s="107"/>
      <c r="CN206" s="107"/>
      <c r="CO206" s="107"/>
      <c r="CP206" s="107"/>
      <c r="CQ206" s="107"/>
      <c r="CR206" s="107"/>
      <c r="CS206" s="107"/>
      <c r="CT206" s="107"/>
      <c r="CU206" s="107"/>
      <c r="CV206" s="107"/>
      <c r="CW206" s="107"/>
      <c r="CX206" s="107"/>
      <c r="CY206" s="107"/>
      <c r="CZ206" s="107"/>
      <c r="DA206" s="107"/>
      <c r="DB206" s="107"/>
      <c r="DC206" s="107"/>
      <c r="DD206" s="107"/>
      <c r="DE206" s="107"/>
      <c r="DF206" s="107"/>
      <c r="DG206" s="107"/>
      <c r="DH206" s="107"/>
      <c r="DI206" s="107"/>
      <c r="DJ206" s="107"/>
      <c r="DK206" s="107"/>
    </row>
    <row r="207" customFormat="false" ht="15" hidden="false" customHeight="true" outlineLevel="0" collapsed="false">
      <c r="A207" s="58"/>
      <c r="B207" s="53" t="s">
        <v>378</v>
      </c>
      <c r="C207" s="54" t="n">
        <v>37</v>
      </c>
      <c r="D207" s="55" t="s">
        <v>333</v>
      </c>
      <c r="E207" s="107"/>
      <c r="F207" s="107"/>
      <c r="G207" s="107"/>
      <c r="H207" s="107"/>
      <c r="I207" s="107"/>
      <c r="J207" s="107"/>
      <c r="K207" s="107"/>
      <c r="L207" s="107"/>
      <c r="M207" s="107"/>
      <c r="N207" s="107"/>
      <c r="O207" s="107"/>
      <c r="P207" s="107"/>
      <c r="Q207" s="107"/>
      <c r="R207" s="107"/>
      <c r="S207" s="107"/>
      <c r="T207" s="107"/>
      <c r="U207" s="107"/>
      <c r="V207" s="107"/>
      <c r="W207" s="107"/>
      <c r="X207" s="107"/>
      <c r="Y207" s="107"/>
      <c r="Z207" s="107"/>
      <c r="AA207" s="107"/>
      <c r="AB207" s="107"/>
      <c r="AC207" s="107"/>
      <c r="AD207" s="107"/>
      <c r="AE207" s="107"/>
      <c r="AF207" s="107"/>
      <c r="AG207" s="107"/>
      <c r="AH207" s="107"/>
      <c r="AI207" s="107"/>
      <c r="AJ207" s="107"/>
      <c r="AK207" s="107"/>
      <c r="AL207" s="107"/>
      <c r="AM207" s="107"/>
      <c r="AN207" s="107"/>
      <c r="AO207" s="107"/>
      <c r="AP207" s="107"/>
      <c r="AQ207" s="107"/>
      <c r="AR207" s="107"/>
      <c r="AS207" s="107"/>
      <c r="AT207" s="107"/>
      <c r="AU207" s="107"/>
      <c r="AV207" s="107"/>
      <c r="AW207" s="107"/>
      <c r="AX207" s="107"/>
      <c r="AY207" s="107"/>
      <c r="AZ207" s="107"/>
      <c r="BA207" s="107"/>
      <c r="BB207" s="107"/>
      <c r="BC207" s="107"/>
      <c r="BD207" s="107"/>
      <c r="BE207" s="107"/>
      <c r="BF207" s="107"/>
      <c r="BG207" s="107"/>
      <c r="BH207" s="107"/>
      <c r="BI207" s="107"/>
      <c r="BJ207" s="107"/>
      <c r="BK207" s="107"/>
      <c r="BL207" s="107"/>
      <c r="BM207" s="107"/>
      <c r="BN207" s="107"/>
      <c r="BO207" s="107"/>
      <c r="BP207" s="107"/>
      <c r="BQ207" s="107"/>
      <c r="BR207" s="107"/>
      <c r="BS207" s="107"/>
      <c r="BT207" s="107"/>
      <c r="BU207" s="107"/>
      <c r="BV207" s="107"/>
      <c r="BW207" s="107"/>
      <c r="BX207" s="107"/>
      <c r="BY207" s="107"/>
      <c r="BZ207" s="107"/>
      <c r="CA207" s="107"/>
      <c r="CB207" s="107"/>
      <c r="CC207" s="107"/>
      <c r="CD207" s="107"/>
      <c r="CE207" s="107"/>
      <c r="CF207" s="107"/>
      <c r="CG207" s="107"/>
      <c r="CH207" s="107"/>
      <c r="CI207" s="107"/>
      <c r="CJ207" s="107"/>
      <c r="CK207" s="107"/>
      <c r="CL207" s="107"/>
      <c r="CM207" s="107"/>
      <c r="CN207" s="107"/>
      <c r="CO207" s="107"/>
      <c r="CP207" s="107"/>
      <c r="CQ207" s="107"/>
      <c r="CR207" s="107"/>
      <c r="CS207" s="107"/>
      <c r="CT207" s="107"/>
      <c r="CU207" s="107"/>
      <c r="CV207" s="107"/>
      <c r="CW207" s="107"/>
      <c r="CX207" s="107"/>
      <c r="CY207" s="107"/>
      <c r="CZ207" s="107"/>
      <c r="DA207" s="107"/>
      <c r="DB207" s="107"/>
      <c r="DC207" s="107"/>
      <c r="DD207" s="107"/>
      <c r="DE207" s="107"/>
      <c r="DF207" s="107"/>
      <c r="DG207" s="107"/>
      <c r="DH207" s="107"/>
      <c r="DI207" s="107"/>
      <c r="DJ207" s="107"/>
      <c r="DK207" s="107"/>
    </row>
    <row r="208" customFormat="false" ht="15" hidden="false" customHeight="true" outlineLevel="0" collapsed="false">
      <c r="A208" s="58"/>
      <c r="B208" s="53" t="s">
        <v>379</v>
      </c>
      <c r="C208" s="54" t="n">
        <v>38</v>
      </c>
      <c r="D208" s="55" t="s">
        <v>333</v>
      </c>
      <c r="E208" s="107"/>
      <c r="F208" s="107"/>
      <c r="G208" s="107"/>
      <c r="H208" s="107"/>
      <c r="I208" s="107"/>
      <c r="J208" s="107"/>
      <c r="K208" s="107"/>
      <c r="L208" s="107"/>
      <c r="M208" s="107"/>
      <c r="N208" s="107"/>
      <c r="O208" s="107"/>
      <c r="P208" s="107"/>
      <c r="Q208" s="107"/>
      <c r="R208" s="107"/>
      <c r="S208" s="107"/>
      <c r="T208" s="107"/>
      <c r="U208" s="107"/>
      <c r="V208" s="107"/>
      <c r="W208" s="107"/>
      <c r="X208" s="107"/>
      <c r="Y208" s="107"/>
      <c r="Z208" s="107"/>
      <c r="AA208" s="107"/>
      <c r="AB208" s="107"/>
      <c r="AC208" s="107"/>
      <c r="AD208" s="107"/>
      <c r="AE208" s="107"/>
      <c r="AF208" s="107"/>
      <c r="AG208" s="107"/>
      <c r="AH208" s="107"/>
      <c r="AI208" s="107"/>
      <c r="AJ208" s="107"/>
      <c r="AK208" s="107"/>
      <c r="AL208" s="107"/>
      <c r="AM208" s="107"/>
      <c r="AN208" s="107"/>
      <c r="AO208" s="107"/>
      <c r="AP208" s="107"/>
      <c r="AQ208" s="107"/>
      <c r="AR208" s="107"/>
      <c r="AS208" s="107"/>
      <c r="AT208" s="107"/>
      <c r="AU208" s="107"/>
      <c r="AV208" s="107"/>
      <c r="AW208" s="107"/>
      <c r="AX208" s="107"/>
      <c r="AY208" s="107"/>
      <c r="AZ208" s="107"/>
      <c r="BA208" s="107"/>
      <c r="BB208" s="107"/>
      <c r="BC208" s="107"/>
      <c r="BD208" s="107"/>
      <c r="BE208" s="107"/>
      <c r="BF208" s="107"/>
      <c r="BG208" s="107"/>
      <c r="BH208" s="107"/>
      <c r="BI208" s="107"/>
      <c r="BJ208" s="107"/>
      <c r="BK208" s="107"/>
      <c r="BL208" s="107"/>
      <c r="BM208" s="107"/>
      <c r="BN208" s="107"/>
      <c r="BO208" s="107"/>
      <c r="BP208" s="107"/>
      <c r="BQ208" s="107"/>
      <c r="BR208" s="107"/>
      <c r="BS208" s="107"/>
      <c r="BT208" s="107"/>
      <c r="BU208" s="107"/>
      <c r="BV208" s="107"/>
      <c r="BW208" s="107"/>
      <c r="BX208" s="107"/>
      <c r="BY208" s="107"/>
      <c r="BZ208" s="107"/>
      <c r="CA208" s="107"/>
      <c r="CB208" s="107"/>
      <c r="CC208" s="107"/>
      <c r="CD208" s="107"/>
      <c r="CE208" s="107"/>
      <c r="CF208" s="107"/>
      <c r="CG208" s="107"/>
      <c r="CH208" s="107"/>
      <c r="CI208" s="107"/>
      <c r="CJ208" s="107"/>
      <c r="CK208" s="107"/>
      <c r="CL208" s="107"/>
      <c r="CM208" s="107"/>
      <c r="CN208" s="107"/>
      <c r="CO208" s="107"/>
      <c r="CP208" s="107"/>
      <c r="CQ208" s="107"/>
      <c r="CR208" s="107"/>
      <c r="CS208" s="107"/>
      <c r="CT208" s="107"/>
      <c r="CU208" s="107"/>
      <c r="CV208" s="107"/>
      <c r="CW208" s="107"/>
      <c r="CX208" s="107"/>
      <c r="CY208" s="107"/>
      <c r="CZ208" s="107"/>
      <c r="DA208" s="107"/>
      <c r="DB208" s="107"/>
      <c r="DC208" s="107"/>
      <c r="DD208" s="107"/>
      <c r="DE208" s="107"/>
      <c r="DF208" s="107"/>
      <c r="DG208" s="107"/>
      <c r="DH208" s="107"/>
      <c r="DI208" s="107"/>
      <c r="DJ208" s="107"/>
      <c r="DK208" s="107"/>
    </row>
    <row r="209" customFormat="false" ht="15" hidden="false" customHeight="true" outlineLevel="0" collapsed="false">
      <c r="A209" s="58"/>
      <c r="B209" s="53" t="s">
        <v>380</v>
      </c>
      <c r="C209" s="54" t="n">
        <v>39</v>
      </c>
      <c r="D209" s="55" t="s">
        <v>333</v>
      </c>
      <c r="E209" s="107"/>
      <c r="F209" s="107"/>
      <c r="G209" s="107"/>
      <c r="H209" s="107"/>
      <c r="I209" s="107"/>
      <c r="J209" s="107"/>
      <c r="K209" s="107"/>
      <c r="L209" s="107"/>
      <c r="M209" s="107"/>
      <c r="N209" s="107"/>
      <c r="O209" s="107"/>
      <c r="P209" s="107"/>
      <c r="Q209" s="107"/>
      <c r="R209" s="107"/>
      <c r="S209" s="107"/>
      <c r="T209" s="107"/>
      <c r="U209" s="107"/>
      <c r="V209" s="107"/>
      <c r="W209" s="107"/>
      <c r="X209" s="107"/>
      <c r="Y209" s="107"/>
      <c r="Z209" s="107"/>
      <c r="AA209" s="107"/>
      <c r="AB209" s="107"/>
      <c r="AC209" s="107"/>
      <c r="AD209" s="107"/>
      <c r="AE209" s="107"/>
      <c r="AF209" s="107"/>
      <c r="AG209" s="107"/>
      <c r="AH209" s="107"/>
      <c r="AI209" s="107"/>
      <c r="AJ209" s="107"/>
      <c r="AK209" s="107"/>
      <c r="AL209" s="107"/>
      <c r="AM209" s="107"/>
      <c r="AN209" s="107"/>
      <c r="AO209" s="107"/>
      <c r="AP209" s="107"/>
      <c r="AQ209" s="107"/>
      <c r="AR209" s="107"/>
      <c r="AS209" s="107"/>
      <c r="AT209" s="107"/>
      <c r="AU209" s="107"/>
      <c r="AV209" s="107"/>
      <c r="AW209" s="107"/>
      <c r="AX209" s="107"/>
      <c r="AY209" s="107"/>
      <c r="AZ209" s="107"/>
      <c r="BA209" s="107"/>
      <c r="BB209" s="107"/>
      <c r="BC209" s="107"/>
      <c r="BD209" s="107"/>
      <c r="BE209" s="107"/>
      <c r="BF209" s="107"/>
      <c r="BG209" s="107"/>
      <c r="BH209" s="107"/>
      <c r="BI209" s="107"/>
      <c r="BJ209" s="107"/>
      <c r="BK209" s="107"/>
      <c r="BL209" s="107"/>
      <c r="BM209" s="107"/>
      <c r="BN209" s="107"/>
      <c r="BO209" s="107"/>
      <c r="BP209" s="107"/>
      <c r="BQ209" s="107"/>
      <c r="BR209" s="107"/>
      <c r="BS209" s="107"/>
      <c r="BT209" s="107"/>
      <c r="BU209" s="107"/>
      <c r="BV209" s="107"/>
      <c r="BW209" s="107"/>
      <c r="BX209" s="107"/>
      <c r="BY209" s="107"/>
      <c r="BZ209" s="107"/>
      <c r="CA209" s="107"/>
      <c r="CB209" s="107"/>
      <c r="CC209" s="107"/>
      <c r="CD209" s="107"/>
      <c r="CE209" s="107"/>
      <c r="CF209" s="107"/>
      <c r="CG209" s="107"/>
      <c r="CH209" s="107"/>
      <c r="CI209" s="107"/>
      <c r="CJ209" s="107"/>
      <c r="CK209" s="107"/>
      <c r="CL209" s="107"/>
      <c r="CM209" s="107"/>
      <c r="CN209" s="107"/>
      <c r="CO209" s="107"/>
      <c r="CP209" s="107"/>
      <c r="CQ209" s="107"/>
      <c r="CR209" s="107"/>
      <c r="CS209" s="107"/>
      <c r="CT209" s="107"/>
      <c r="CU209" s="107"/>
      <c r="CV209" s="107"/>
      <c r="CW209" s="107"/>
      <c r="CX209" s="107"/>
      <c r="CY209" s="107"/>
      <c r="CZ209" s="107"/>
      <c r="DA209" s="107"/>
      <c r="DB209" s="107"/>
      <c r="DC209" s="107"/>
      <c r="DD209" s="107"/>
      <c r="DE209" s="107"/>
      <c r="DF209" s="107"/>
      <c r="DG209" s="107"/>
      <c r="DH209" s="107"/>
      <c r="DI209" s="107"/>
      <c r="DJ209" s="107"/>
      <c r="DK209" s="107"/>
    </row>
    <row r="210" customFormat="false" ht="15" hidden="false" customHeight="true" outlineLevel="0" collapsed="false">
      <c r="A210" s="58"/>
      <c r="B210" s="53" t="s">
        <v>381</v>
      </c>
      <c r="C210" s="54" t="n">
        <v>40</v>
      </c>
      <c r="D210" s="55" t="s">
        <v>333</v>
      </c>
    </row>
    <row r="211" customFormat="false" ht="15" hidden="false" customHeight="true" outlineLevel="0" collapsed="false">
      <c r="A211" s="58"/>
      <c r="B211" s="53" t="s">
        <v>382</v>
      </c>
      <c r="C211" s="54" t="n">
        <v>41</v>
      </c>
      <c r="D211" s="55" t="s">
        <v>333</v>
      </c>
      <c r="E211" s="60"/>
      <c r="F211" s="60"/>
      <c r="G211" s="60"/>
      <c r="H211" s="60"/>
      <c r="I211" s="60"/>
    </row>
    <row r="212" customFormat="false" ht="15" hidden="false" customHeight="true" outlineLevel="0" collapsed="false">
      <c r="A212" s="58"/>
      <c r="B212" s="53" t="s">
        <v>383</v>
      </c>
      <c r="C212" s="54" t="n">
        <v>42</v>
      </c>
      <c r="D212" s="55" t="s">
        <v>333</v>
      </c>
      <c r="E212" s="60"/>
      <c r="F212" s="60"/>
      <c r="G212" s="60"/>
      <c r="H212" s="60"/>
      <c r="I212" s="60"/>
    </row>
    <row r="213" customFormat="false" ht="15" hidden="false" customHeight="true" outlineLevel="0" collapsed="false">
      <c r="A213" s="58"/>
      <c r="B213" s="53" t="s">
        <v>384</v>
      </c>
      <c r="C213" s="54" t="n">
        <v>43</v>
      </c>
      <c r="D213" s="55" t="s">
        <v>333</v>
      </c>
      <c r="E213" s="60"/>
      <c r="F213" s="60"/>
      <c r="G213" s="60"/>
      <c r="H213" s="60"/>
      <c r="I213" s="60"/>
    </row>
    <row r="214" customFormat="false" ht="15" hidden="false" customHeight="true" outlineLevel="0" collapsed="false">
      <c r="A214" s="58"/>
      <c r="B214" s="53" t="s">
        <v>385</v>
      </c>
      <c r="C214" s="54" t="n">
        <v>44</v>
      </c>
      <c r="D214" s="55" t="s">
        <v>333</v>
      </c>
      <c r="E214" s="60"/>
      <c r="F214" s="60"/>
      <c r="G214" s="60"/>
      <c r="H214" s="60"/>
      <c r="I214" s="60"/>
    </row>
    <row r="215" customFormat="false" ht="15" hidden="false" customHeight="true" outlineLevel="0" collapsed="false">
      <c r="A215" s="58"/>
      <c r="B215" s="53" t="s">
        <v>386</v>
      </c>
      <c r="C215" s="54" t="n">
        <v>45</v>
      </c>
      <c r="D215" s="55" t="s">
        <v>333</v>
      </c>
      <c r="E215" s="60"/>
      <c r="F215" s="60"/>
      <c r="G215" s="60"/>
      <c r="H215" s="60"/>
      <c r="I215" s="60"/>
    </row>
    <row r="216" customFormat="false" ht="15" hidden="false" customHeight="true" outlineLevel="0" collapsed="false">
      <c r="A216" s="58"/>
      <c r="B216" s="53" t="s">
        <v>387</v>
      </c>
      <c r="C216" s="54" t="n">
        <v>46</v>
      </c>
      <c r="D216" s="55" t="s">
        <v>333</v>
      </c>
      <c r="E216" s="81"/>
      <c r="F216" s="81"/>
      <c r="G216" s="81"/>
      <c r="H216" s="81"/>
      <c r="I216" s="81"/>
      <c r="J216" s="81"/>
      <c r="K216" s="81"/>
      <c r="L216" s="81"/>
      <c r="M216" s="81"/>
      <c r="N216" s="81"/>
      <c r="O216" s="81"/>
      <c r="P216" s="81"/>
      <c r="Q216" s="81"/>
      <c r="R216" s="81"/>
      <c r="S216" s="81"/>
      <c r="T216" s="81"/>
      <c r="U216" s="81"/>
      <c r="V216" s="81"/>
      <c r="W216" s="81"/>
      <c r="X216" s="81"/>
      <c r="Y216" s="81"/>
      <c r="Z216" s="81"/>
      <c r="AA216" s="81"/>
      <c r="AB216" s="81"/>
      <c r="AC216" s="81"/>
      <c r="AD216" s="81"/>
      <c r="AE216" s="81"/>
      <c r="AF216" s="81"/>
      <c r="AG216" s="81"/>
      <c r="AH216" s="81"/>
      <c r="AI216" s="81"/>
      <c r="AJ216" s="81"/>
      <c r="AK216" s="81"/>
      <c r="AL216" s="81"/>
      <c r="AM216" s="81"/>
      <c r="AN216" s="81"/>
      <c r="AO216" s="81"/>
      <c r="AP216" s="81"/>
      <c r="AQ216" s="81"/>
      <c r="AR216" s="81"/>
      <c r="AS216" s="81"/>
      <c r="AT216" s="81"/>
      <c r="AU216" s="81"/>
      <c r="AV216" s="81"/>
      <c r="AW216" s="81"/>
      <c r="AX216" s="81"/>
      <c r="AY216" s="81"/>
      <c r="AZ216" s="81"/>
      <c r="BA216" s="81"/>
      <c r="BB216" s="81"/>
      <c r="BC216" s="81"/>
      <c r="BD216" s="81"/>
      <c r="BE216" s="81"/>
      <c r="BF216" s="81"/>
      <c r="BG216" s="81"/>
      <c r="BH216" s="81"/>
      <c r="BI216" s="81"/>
      <c r="BJ216" s="81"/>
      <c r="BK216" s="81"/>
      <c r="BL216" s="81"/>
      <c r="BM216" s="81"/>
      <c r="BN216" s="81"/>
      <c r="BO216" s="81"/>
      <c r="BP216" s="81"/>
      <c r="BQ216" s="81"/>
      <c r="BR216" s="81"/>
      <c r="BS216" s="81"/>
      <c r="BT216" s="81"/>
      <c r="BU216" s="81"/>
      <c r="BV216" s="81"/>
      <c r="BW216" s="81"/>
      <c r="BX216" s="81"/>
      <c r="BY216" s="81"/>
      <c r="BZ216" s="81"/>
      <c r="CA216" s="81"/>
      <c r="CB216" s="81"/>
      <c r="CC216" s="81"/>
      <c r="CD216" s="81"/>
      <c r="CE216" s="81"/>
      <c r="CF216" s="81"/>
      <c r="CG216" s="81"/>
      <c r="CH216" s="81"/>
      <c r="CI216" s="81"/>
      <c r="CJ216" s="81"/>
      <c r="CK216" s="81"/>
      <c r="CL216" s="81"/>
      <c r="CM216" s="81"/>
      <c r="CN216" s="81"/>
      <c r="CO216" s="81"/>
      <c r="CP216" s="81"/>
      <c r="CQ216" s="81"/>
      <c r="CR216" s="81"/>
      <c r="CS216" s="81"/>
      <c r="CT216" s="81"/>
      <c r="CU216" s="81"/>
      <c r="CV216" s="81"/>
      <c r="CW216" s="81"/>
      <c r="CX216" s="81"/>
      <c r="CY216" s="81"/>
      <c r="CZ216" s="81"/>
      <c r="DA216" s="81"/>
      <c r="DB216" s="81"/>
      <c r="DC216" s="81"/>
      <c r="DD216" s="81"/>
      <c r="DE216" s="81"/>
      <c r="DF216" s="81"/>
      <c r="DG216" s="81"/>
      <c r="DH216" s="81"/>
      <c r="DI216" s="81"/>
      <c r="DJ216" s="81"/>
      <c r="DK216" s="81"/>
    </row>
    <row r="217" customFormat="false" ht="15" hidden="false" customHeight="true" outlineLevel="0" collapsed="false">
      <c r="A217" s="58"/>
      <c r="B217" s="53" t="s">
        <v>388</v>
      </c>
      <c r="C217" s="54" t="n">
        <v>47</v>
      </c>
      <c r="D217" s="55" t="s">
        <v>333</v>
      </c>
      <c r="E217" s="60"/>
      <c r="F217" s="60"/>
      <c r="G217" s="60"/>
      <c r="H217" s="60"/>
      <c r="I217" s="60"/>
    </row>
    <row r="218" customFormat="false" ht="15" hidden="false" customHeight="true" outlineLevel="0" collapsed="false">
      <c r="A218" s="58"/>
      <c r="B218" s="53" t="s">
        <v>389</v>
      </c>
      <c r="C218" s="54" t="n">
        <v>48</v>
      </c>
      <c r="D218" s="55" t="s">
        <v>333</v>
      </c>
      <c r="E218" s="60"/>
      <c r="F218" s="60"/>
      <c r="G218" s="60"/>
      <c r="H218" s="60"/>
      <c r="I218" s="60"/>
    </row>
    <row r="219" customFormat="false" ht="15" hidden="false" customHeight="true" outlineLevel="0" collapsed="false">
      <c r="A219" s="58"/>
      <c r="B219" s="53" t="s">
        <v>390</v>
      </c>
      <c r="C219" s="54" t="n">
        <v>49</v>
      </c>
      <c r="D219" s="55" t="s">
        <v>333</v>
      </c>
      <c r="E219" s="60"/>
      <c r="F219" s="60"/>
      <c r="G219" s="60"/>
      <c r="H219" s="60"/>
      <c r="I219" s="60"/>
    </row>
    <row r="220" customFormat="false" ht="15" hidden="false" customHeight="true" outlineLevel="0" collapsed="false">
      <c r="A220" s="58"/>
      <c r="B220" s="53" t="s">
        <v>391</v>
      </c>
      <c r="C220" s="54" t="n">
        <v>50</v>
      </c>
      <c r="D220" s="55" t="s">
        <v>333</v>
      </c>
      <c r="E220" s="60"/>
      <c r="F220" s="60"/>
      <c r="G220" s="60"/>
      <c r="H220" s="60"/>
      <c r="I220" s="60"/>
    </row>
    <row r="221" customFormat="false" ht="15" hidden="false" customHeight="true" outlineLevel="0" collapsed="false">
      <c r="A221" s="58"/>
      <c r="B221" s="53" t="s">
        <v>392</v>
      </c>
      <c r="C221" s="54" t="n">
        <v>51</v>
      </c>
      <c r="D221" s="55" t="s">
        <v>333</v>
      </c>
      <c r="E221" s="107"/>
      <c r="F221" s="107"/>
      <c r="G221" s="107"/>
      <c r="H221" s="107"/>
      <c r="I221" s="107"/>
      <c r="J221" s="107"/>
      <c r="K221" s="107"/>
      <c r="L221" s="107"/>
      <c r="M221" s="107"/>
      <c r="N221" s="107"/>
      <c r="O221" s="107"/>
      <c r="P221" s="107"/>
      <c r="Q221" s="107"/>
      <c r="R221" s="107"/>
      <c r="S221" s="107"/>
      <c r="T221" s="107"/>
      <c r="U221" s="107"/>
      <c r="V221" s="107"/>
      <c r="W221" s="107"/>
      <c r="X221" s="107"/>
      <c r="Y221" s="107"/>
      <c r="Z221" s="107"/>
      <c r="AA221" s="107"/>
      <c r="AB221" s="107"/>
      <c r="AC221" s="107"/>
      <c r="AD221" s="107"/>
      <c r="AE221" s="107"/>
      <c r="AF221" s="107"/>
      <c r="AG221" s="107"/>
      <c r="AH221" s="107"/>
      <c r="AI221" s="107"/>
      <c r="AJ221" s="107"/>
      <c r="AK221" s="107"/>
      <c r="AL221" s="107"/>
      <c r="AM221" s="107"/>
      <c r="AN221" s="107"/>
      <c r="AO221" s="107"/>
      <c r="AP221" s="107"/>
      <c r="AQ221" s="107"/>
      <c r="AR221" s="107"/>
      <c r="AS221" s="107"/>
      <c r="AT221" s="107"/>
      <c r="AU221" s="107"/>
      <c r="AV221" s="107"/>
      <c r="AW221" s="107"/>
      <c r="AX221" s="107"/>
      <c r="AY221" s="107"/>
      <c r="AZ221" s="107"/>
      <c r="BA221" s="107"/>
      <c r="BB221" s="107"/>
      <c r="BC221" s="107"/>
      <c r="BD221" s="107"/>
      <c r="BE221" s="107"/>
      <c r="BF221" s="107"/>
      <c r="BG221" s="107"/>
      <c r="BH221" s="107"/>
      <c r="BI221" s="107"/>
      <c r="BJ221" s="107"/>
      <c r="BK221" s="107"/>
      <c r="BL221" s="107"/>
      <c r="BM221" s="107"/>
      <c r="BN221" s="107"/>
      <c r="BO221" s="107"/>
      <c r="BP221" s="107"/>
      <c r="BQ221" s="107"/>
      <c r="BR221" s="107"/>
      <c r="BS221" s="107"/>
      <c r="BT221" s="107"/>
      <c r="BU221" s="107"/>
      <c r="BV221" s="107"/>
      <c r="BW221" s="107"/>
      <c r="BX221" s="107"/>
      <c r="BY221" s="107"/>
      <c r="BZ221" s="107"/>
      <c r="CA221" s="107"/>
      <c r="CB221" s="107"/>
      <c r="CC221" s="107"/>
      <c r="CD221" s="107"/>
      <c r="CE221" s="107"/>
      <c r="CF221" s="107"/>
      <c r="CG221" s="107"/>
      <c r="CH221" s="107"/>
      <c r="CI221" s="107"/>
      <c r="CJ221" s="107"/>
      <c r="CK221" s="107"/>
      <c r="CL221" s="107"/>
      <c r="CM221" s="107"/>
      <c r="CN221" s="107"/>
      <c r="CO221" s="107"/>
      <c r="CP221" s="107"/>
      <c r="CQ221" s="107"/>
      <c r="CR221" s="107"/>
      <c r="CS221" s="107"/>
      <c r="CT221" s="107"/>
      <c r="CU221" s="107"/>
      <c r="CV221" s="107"/>
      <c r="CW221" s="107"/>
      <c r="CX221" s="107"/>
      <c r="CY221" s="107"/>
      <c r="CZ221" s="107"/>
      <c r="DA221" s="107"/>
      <c r="DB221" s="107"/>
      <c r="DC221" s="107"/>
      <c r="DD221" s="107"/>
      <c r="DE221" s="107"/>
      <c r="DF221" s="107"/>
      <c r="DG221" s="107"/>
      <c r="DH221" s="107"/>
      <c r="DI221" s="107"/>
      <c r="DJ221" s="107"/>
      <c r="DK221" s="107"/>
    </row>
    <row r="222" customFormat="false" ht="15" hidden="false" customHeight="true" outlineLevel="0" collapsed="false">
      <c r="A222" s="58"/>
      <c r="B222" s="53" t="s">
        <v>393</v>
      </c>
      <c r="C222" s="54" t="n">
        <v>52</v>
      </c>
      <c r="D222" s="55" t="s">
        <v>333</v>
      </c>
      <c r="E222" s="107"/>
      <c r="F222" s="107"/>
      <c r="G222" s="107"/>
      <c r="H222" s="107"/>
      <c r="I222" s="107"/>
      <c r="J222" s="107"/>
      <c r="K222" s="107"/>
      <c r="L222" s="107"/>
      <c r="M222" s="107"/>
      <c r="N222" s="107"/>
      <c r="O222" s="107"/>
      <c r="P222" s="107"/>
      <c r="Q222" s="107"/>
      <c r="R222" s="107"/>
      <c r="S222" s="107"/>
      <c r="T222" s="107"/>
      <c r="U222" s="107"/>
      <c r="V222" s="107"/>
      <c r="W222" s="107"/>
      <c r="X222" s="107"/>
      <c r="Y222" s="107"/>
      <c r="Z222" s="107"/>
      <c r="AA222" s="107"/>
      <c r="AB222" s="107"/>
      <c r="AC222" s="107"/>
      <c r="AD222" s="107"/>
      <c r="AE222" s="107"/>
      <c r="AF222" s="107"/>
      <c r="AG222" s="107"/>
      <c r="AH222" s="107"/>
      <c r="AI222" s="107"/>
      <c r="AJ222" s="107"/>
      <c r="AK222" s="107"/>
      <c r="AL222" s="107"/>
      <c r="AM222" s="107"/>
      <c r="AN222" s="107"/>
      <c r="AO222" s="107"/>
      <c r="AP222" s="107"/>
      <c r="AQ222" s="107"/>
      <c r="AR222" s="107"/>
      <c r="AS222" s="107"/>
      <c r="AT222" s="107"/>
      <c r="AU222" s="107"/>
      <c r="AV222" s="107"/>
      <c r="AW222" s="107"/>
      <c r="AX222" s="107"/>
      <c r="AY222" s="107"/>
      <c r="AZ222" s="107"/>
      <c r="BA222" s="107"/>
      <c r="BB222" s="107"/>
      <c r="BC222" s="107"/>
      <c r="BD222" s="107"/>
      <c r="BE222" s="107"/>
      <c r="BF222" s="107"/>
      <c r="BG222" s="107"/>
      <c r="BH222" s="107"/>
      <c r="BI222" s="107"/>
      <c r="BJ222" s="107"/>
      <c r="BK222" s="107"/>
      <c r="BL222" s="107"/>
      <c r="BM222" s="107"/>
      <c r="BN222" s="107"/>
      <c r="BO222" s="107"/>
      <c r="BP222" s="107"/>
      <c r="BQ222" s="107"/>
      <c r="BR222" s="107"/>
      <c r="BS222" s="107"/>
      <c r="BT222" s="107"/>
      <c r="BU222" s="107"/>
      <c r="BV222" s="107"/>
      <c r="BW222" s="107"/>
      <c r="BX222" s="107"/>
      <c r="BY222" s="107"/>
      <c r="BZ222" s="107"/>
      <c r="CA222" s="107"/>
      <c r="CB222" s="107"/>
      <c r="CC222" s="107"/>
      <c r="CD222" s="107"/>
      <c r="CE222" s="107"/>
      <c r="CF222" s="107"/>
      <c r="CG222" s="107"/>
      <c r="CH222" s="107"/>
      <c r="CI222" s="107"/>
      <c r="CJ222" s="107"/>
      <c r="CK222" s="107"/>
      <c r="CL222" s="107"/>
      <c r="CM222" s="107"/>
      <c r="CN222" s="107"/>
      <c r="CO222" s="107"/>
      <c r="CP222" s="107"/>
      <c r="CQ222" s="107"/>
      <c r="CR222" s="107"/>
      <c r="CS222" s="107"/>
      <c r="CT222" s="107"/>
      <c r="CU222" s="107"/>
      <c r="CV222" s="107"/>
      <c r="CW222" s="107"/>
      <c r="CX222" s="107"/>
      <c r="CY222" s="107"/>
      <c r="CZ222" s="107"/>
      <c r="DA222" s="107"/>
      <c r="DB222" s="107"/>
      <c r="DC222" s="107"/>
      <c r="DD222" s="107"/>
      <c r="DE222" s="107"/>
      <c r="DF222" s="107"/>
      <c r="DG222" s="107"/>
      <c r="DH222" s="107"/>
      <c r="DI222" s="107"/>
      <c r="DJ222" s="107"/>
      <c r="DK222" s="107"/>
    </row>
    <row r="223" customFormat="false" ht="15" hidden="false" customHeight="true" outlineLevel="0" collapsed="false">
      <c r="A223" s="58"/>
      <c r="B223" s="53" t="s">
        <v>394</v>
      </c>
      <c r="C223" s="54" t="n">
        <v>53</v>
      </c>
      <c r="D223" s="55" t="s">
        <v>333</v>
      </c>
      <c r="E223" s="107"/>
      <c r="F223" s="107"/>
      <c r="G223" s="107"/>
      <c r="H223" s="107"/>
      <c r="I223" s="107"/>
      <c r="J223" s="107"/>
      <c r="K223" s="107"/>
      <c r="L223" s="107"/>
      <c r="M223" s="107"/>
      <c r="N223" s="107"/>
      <c r="O223" s="107"/>
      <c r="P223" s="107"/>
      <c r="Q223" s="107"/>
      <c r="R223" s="107"/>
      <c r="S223" s="107"/>
      <c r="T223" s="107"/>
      <c r="U223" s="107"/>
      <c r="V223" s="107"/>
      <c r="W223" s="107"/>
      <c r="X223" s="107"/>
      <c r="Y223" s="107"/>
      <c r="Z223" s="107"/>
      <c r="AA223" s="107"/>
      <c r="AB223" s="107"/>
      <c r="AC223" s="107"/>
      <c r="AD223" s="107"/>
      <c r="AE223" s="107"/>
      <c r="AF223" s="107"/>
      <c r="AG223" s="107"/>
      <c r="AH223" s="107"/>
      <c r="AI223" s="107"/>
      <c r="AJ223" s="107"/>
      <c r="AK223" s="107"/>
      <c r="AL223" s="107"/>
      <c r="AM223" s="107"/>
      <c r="AN223" s="107"/>
      <c r="AO223" s="107"/>
      <c r="AP223" s="107"/>
      <c r="AQ223" s="107"/>
      <c r="AR223" s="107"/>
      <c r="AS223" s="107"/>
      <c r="AT223" s="107"/>
      <c r="AU223" s="107"/>
      <c r="AV223" s="107"/>
      <c r="AW223" s="107"/>
      <c r="AX223" s="107"/>
      <c r="AY223" s="107"/>
      <c r="AZ223" s="107"/>
      <c r="BA223" s="107"/>
      <c r="BB223" s="107"/>
      <c r="BC223" s="107"/>
      <c r="BD223" s="107"/>
      <c r="BE223" s="107"/>
      <c r="BF223" s="107"/>
      <c r="BG223" s="107"/>
      <c r="BH223" s="107"/>
      <c r="BI223" s="107"/>
      <c r="BJ223" s="107"/>
      <c r="BK223" s="107"/>
      <c r="BL223" s="107"/>
      <c r="BM223" s="107"/>
      <c r="BN223" s="107"/>
      <c r="BO223" s="107"/>
      <c r="BP223" s="107"/>
      <c r="BQ223" s="107"/>
      <c r="BR223" s="107"/>
      <c r="BS223" s="107"/>
      <c r="BT223" s="107"/>
      <c r="BU223" s="107"/>
      <c r="BV223" s="107"/>
      <c r="BW223" s="107"/>
      <c r="BX223" s="107"/>
      <c r="BY223" s="107"/>
      <c r="BZ223" s="107"/>
      <c r="CA223" s="107"/>
      <c r="CB223" s="107"/>
      <c r="CC223" s="107"/>
      <c r="CD223" s="107"/>
      <c r="CE223" s="107"/>
      <c r="CF223" s="107"/>
      <c r="CG223" s="107"/>
      <c r="CH223" s="107"/>
      <c r="CI223" s="107"/>
      <c r="CJ223" s="107"/>
      <c r="CK223" s="107"/>
      <c r="CL223" s="107"/>
      <c r="CM223" s="107"/>
      <c r="CN223" s="107"/>
      <c r="CO223" s="107"/>
      <c r="CP223" s="107"/>
      <c r="CQ223" s="107"/>
      <c r="CR223" s="107"/>
      <c r="CS223" s="107"/>
      <c r="CT223" s="107"/>
      <c r="CU223" s="107"/>
      <c r="CV223" s="107"/>
      <c r="CW223" s="107"/>
      <c r="CX223" s="107"/>
      <c r="CY223" s="107"/>
      <c r="CZ223" s="107"/>
      <c r="DA223" s="107"/>
      <c r="DB223" s="107"/>
      <c r="DC223" s="107"/>
      <c r="DD223" s="107"/>
      <c r="DE223" s="107"/>
      <c r="DF223" s="107"/>
      <c r="DG223" s="107"/>
      <c r="DH223" s="107"/>
      <c r="DI223" s="107"/>
      <c r="DJ223" s="107"/>
      <c r="DK223" s="107"/>
    </row>
    <row r="224" customFormat="false" ht="15" hidden="false" customHeight="true" outlineLevel="0" collapsed="false">
      <c r="A224" s="58"/>
      <c r="B224" s="53" t="s">
        <v>395</v>
      </c>
      <c r="C224" s="54" t="n">
        <v>54</v>
      </c>
      <c r="D224" s="55" t="s">
        <v>333</v>
      </c>
      <c r="E224" s="60"/>
      <c r="F224" s="60"/>
      <c r="G224" s="60"/>
      <c r="H224" s="60"/>
      <c r="I224" s="60"/>
    </row>
    <row r="225" customFormat="false" ht="15" hidden="false" customHeight="true" outlineLevel="0" collapsed="false">
      <c r="A225" s="58"/>
      <c r="B225" s="53" t="s">
        <v>396</v>
      </c>
      <c r="C225" s="54" t="n">
        <v>55</v>
      </c>
      <c r="D225" s="55" t="s">
        <v>333</v>
      </c>
      <c r="E225" s="60"/>
      <c r="F225" s="60"/>
      <c r="G225" s="60"/>
      <c r="H225" s="60"/>
      <c r="I225" s="60"/>
    </row>
    <row r="226" customFormat="false" ht="15" hidden="false" customHeight="true" outlineLevel="0" collapsed="false">
      <c r="A226" s="58"/>
      <c r="B226" s="53" t="s">
        <v>397</v>
      </c>
      <c r="C226" s="54" t="n">
        <v>56</v>
      </c>
      <c r="D226" s="55" t="s">
        <v>333</v>
      </c>
      <c r="E226" s="107"/>
      <c r="F226" s="107"/>
      <c r="G226" s="107"/>
      <c r="H226" s="107"/>
      <c r="I226" s="107"/>
      <c r="J226" s="107"/>
      <c r="K226" s="107"/>
      <c r="L226" s="107"/>
      <c r="M226" s="107"/>
      <c r="N226" s="107"/>
      <c r="O226" s="107"/>
      <c r="P226" s="107"/>
      <c r="Q226" s="107"/>
      <c r="R226" s="107"/>
      <c r="S226" s="107"/>
      <c r="T226" s="107"/>
      <c r="U226" s="107"/>
      <c r="V226" s="107"/>
      <c r="W226" s="107"/>
      <c r="X226" s="107"/>
      <c r="Y226" s="107"/>
      <c r="Z226" s="107"/>
      <c r="AA226" s="107"/>
      <c r="AB226" s="107"/>
      <c r="AC226" s="107"/>
      <c r="AD226" s="107"/>
      <c r="AE226" s="107"/>
      <c r="AF226" s="107"/>
      <c r="AG226" s="107"/>
      <c r="AH226" s="107"/>
      <c r="AI226" s="107"/>
      <c r="AJ226" s="107"/>
      <c r="AK226" s="107"/>
      <c r="AL226" s="107"/>
      <c r="AM226" s="107"/>
      <c r="AN226" s="107"/>
      <c r="AO226" s="107"/>
      <c r="AP226" s="107"/>
      <c r="AQ226" s="107"/>
      <c r="AR226" s="107"/>
      <c r="AS226" s="107"/>
      <c r="AT226" s="107"/>
      <c r="AU226" s="107"/>
      <c r="AV226" s="107"/>
      <c r="AW226" s="107"/>
      <c r="AX226" s="107"/>
      <c r="AY226" s="107"/>
      <c r="AZ226" s="107"/>
      <c r="BA226" s="107"/>
      <c r="BB226" s="107"/>
      <c r="BC226" s="107"/>
      <c r="BD226" s="107"/>
      <c r="BE226" s="107"/>
      <c r="BF226" s="107"/>
      <c r="BG226" s="107"/>
      <c r="BH226" s="107"/>
      <c r="BI226" s="107"/>
      <c r="BJ226" s="107"/>
      <c r="BK226" s="107"/>
      <c r="BL226" s="107"/>
      <c r="BM226" s="107"/>
      <c r="BN226" s="107"/>
      <c r="BO226" s="107"/>
      <c r="BP226" s="107"/>
      <c r="BQ226" s="107"/>
      <c r="BR226" s="107"/>
      <c r="BS226" s="107"/>
      <c r="BT226" s="107"/>
      <c r="BU226" s="107"/>
      <c r="BV226" s="107"/>
      <c r="BW226" s="107"/>
      <c r="BX226" s="107"/>
      <c r="BY226" s="107"/>
      <c r="BZ226" s="107"/>
      <c r="CA226" s="107"/>
      <c r="CB226" s="107"/>
      <c r="CC226" s="107"/>
      <c r="CD226" s="107"/>
      <c r="CE226" s="107"/>
      <c r="CF226" s="107"/>
      <c r="CG226" s="107"/>
      <c r="CH226" s="107"/>
      <c r="CI226" s="107"/>
      <c r="CJ226" s="107"/>
      <c r="CK226" s="107"/>
      <c r="CL226" s="107"/>
      <c r="CM226" s="107"/>
      <c r="CN226" s="107"/>
      <c r="CO226" s="107"/>
      <c r="CP226" s="107"/>
      <c r="CQ226" s="107"/>
      <c r="CR226" s="107"/>
      <c r="CS226" s="107"/>
      <c r="CT226" s="107"/>
      <c r="CU226" s="107"/>
      <c r="CV226" s="107"/>
      <c r="CW226" s="107"/>
      <c r="CX226" s="107"/>
      <c r="CY226" s="107"/>
      <c r="CZ226" s="107"/>
      <c r="DA226" s="107"/>
      <c r="DB226" s="107"/>
      <c r="DC226" s="107"/>
      <c r="DD226" s="107"/>
      <c r="DE226" s="107"/>
      <c r="DF226" s="107"/>
      <c r="DG226" s="107"/>
      <c r="DH226" s="107"/>
      <c r="DI226" s="107"/>
      <c r="DJ226" s="107"/>
      <c r="DK226" s="107"/>
    </row>
    <row r="227" customFormat="false" ht="15" hidden="false" customHeight="true" outlineLevel="0" collapsed="false">
      <c r="A227" s="58"/>
      <c r="B227" s="53" t="s">
        <v>398</v>
      </c>
      <c r="C227" s="54" t="n">
        <v>57</v>
      </c>
      <c r="D227" s="55" t="s">
        <v>333</v>
      </c>
      <c r="E227" s="60"/>
      <c r="F227" s="60"/>
      <c r="G227" s="60"/>
      <c r="H227" s="60"/>
      <c r="I227" s="60"/>
    </row>
    <row r="228" customFormat="false" ht="15" hidden="false" customHeight="true" outlineLevel="0" collapsed="false">
      <c r="A228" s="58"/>
      <c r="B228" s="53" t="s">
        <v>399</v>
      </c>
      <c r="C228" s="54" t="n">
        <v>58</v>
      </c>
      <c r="D228" s="55" t="s">
        <v>333</v>
      </c>
      <c r="E228" s="60"/>
      <c r="F228" s="60"/>
      <c r="G228" s="60"/>
      <c r="H228" s="60"/>
      <c r="I228" s="60"/>
    </row>
    <row r="229" customFormat="false" ht="15" hidden="false" customHeight="true" outlineLevel="0" collapsed="false">
      <c r="A229" s="58"/>
      <c r="B229" s="53" t="s">
        <v>400</v>
      </c>
      <c r="C229" s="54" t="n">
        <v>59</v>
      </c>
      <c r="D229" s="55" t="s">
        <v>333</v>
      </c>
      <c r="E229" s="60"/>
      <c r="F229" s="60"/>
      <c r="G229" s="60"/>
      <c r="H229" s="60"/>
      <c r="I229" s="60"/>
    </row>
    <row r="230" customFormat="false" ht="15" hidden="false" customHeight="true" outlineLevel="0" collapsed="false">
      <c r="A230" s="58"/>
      <c r="B230" s="53" t="s">
        <v>401</v>
      </c>
      <c r="C230" s="54" t="n">
        <v>60</v>
      </c>
      <c r="D230" s="55" t="s">
        <v>333</v>
      </c>
      <c r="E230" s="60"/>
      <c r="F230" s="60"/>
      <c r="G230" s="60"/>
      <c r="H230" s="60"/>
      <c r="I230" s="60"/>
    </row>
    <row r="231" customFormat="false" ht="15" hidden="false" customHeight="true" outlineLevel="0" collapsed="false">
      <c r="A231" s="58"/>
      <c r="B231" s="53" t="s">
        <v>402</v>
      </c>
      <c r="C231" s="54" t="n">
        <v>61</v>
      </c>
      <c r="D231" s="55" t="s">
        <v>333</v>
      </c>
      <c r="E231" s="107"/>
      <c r="F231" s="107"/>
      <c r="G231" s="107"/>
      <c r="H231" s="107"/>
      <c r="I231" s="107"/>
      <c r="J231" s="107"/>
      <c r="K231" s="107"/>
      <c r="L231" s="107"/>
      <c r="M231" s="107"/>
      <c r="N231" s="107"/>
      <c r="O231" s="107"/>
      <c r="P231" s="107"/>
      <c r="Q231" s="107"/>
      <c r="R231" s="107"/>
      <c r="S231" s="107"/>
      <c r="T231" s="107"/>
      <c r="U231" s="107"/>
      <c r="V231" s="107"/>
      <c r="W231" s="107"/>
      <c r="X231" s="107"/>
      <c r="Y231" s="107"/>
      <c r="Z231" s="107"/>
      <c r="AA231" s="107"/>
      <c r="AB231" s="107"/>
      <c r="AC231" s="107"/>
      <c r="AD231" s="107"/>
      <c r="AE231" s="107"/>
      <c r="AF231" s="107"/>
      <c r="AG231" s="107"/>
      <c r="AH231" s="107"/>
      <c r="AI231" s="107"/>
      <c r="AJ231" s="107"/>
      <c r="AK231" s="107"/>
      <c r="AL231" s="107"/>
      <c r="AM231" s="107"/>
      <c r="AN231" s="107"/>
      <c r="AO231" s="107"/>
      <c r="AP231" s="107"/>
      <c r="AQ231" s="107"/>
      <c r="AR231" s="107"/>
      <c r="AS231" s="107"/>
      <c r="AT231" s="107"/>
      <c r="AU231" s="107"/>
      <c r="AV231" s="107"/>
      <c r="AW231" s="107"/>
      <c r="AX231" s="107"/>
      <c r="AY231" s="107"/>
      <c r="AZ231" s="107"/>
      <c r="BA231" s="107"/>
      <c r="BB231" s="107"/>
      <c r="BC231" s="107"/>
      <c r="BD231" s="107"/>
      <c r="BE231" s="107"/>
      <c r="BF231" s="107"/>
      <c r="BG231" s="107"/>
      <c r="BH231" s="107"/>
      <c r="BI231" s="107"/>
      <c r="BJ231" s="107"/>
      <c r="BK231" s="107"/>
      <c r="BL231" s="107"/>
      <c r="BM231" s="107"/>
      <c r="BN231" s="107"/>
      <c r="BO231" s="107"/>
      <c r="BP231" s="107"/>
      <c r="BQ231" s="107"/>
      <c r="BR231" s="107"/>
      <c r="BS231" s="107"/>
      <c r="BT231" s="107"/>
      <c r="BU231" s="107"/>
      <c r="BV231" s="107"/>
      <c r="BW231" s="107"/>
      <c r="BX231" s="107"/>
      <c r="BY231" s="107"/>
      <c r="BZ231" s="107"/>
      <c r="CA231" s="107"/>
      <c r="CB231" s="107"/>
      <c r="CC231" s="107"/>
      <c r="CD231" s="107"/>
      <c r="CE231" s="107"/>
      <c r="CF231" s="107"/>
      <c r="CG231" s="107"/>
      <c r="CH231" s="107"/>
      <c r="CI231" s="107"/>
      <c r="CJ231" s="107"/>
      <c r="CK231" s="107"/>
      <c r="CL231" s="107"/>
      <c r="CM231" s="107"/>
      <c r="CN231" s="107"/>
      <c r="CO231" s="107"/>
      <c r="CP231" s="107"/>
      <c r="CQ231" s="107"/>
      <c r="CR231" s="107"/>
      <c r="CS231" s="107"/>
      <c r="CT231" s="107"/>
      <c r="CU231" s="107"/>
      <c r="CV231" s="107"/>
      <c r="CW231" s="107"/>
      <c r="CX231" s="107"/>
      <c r="CY231" s="107"/>
      <c r="CZ231" s="107"/>
      <c r="DA231" s="107"/>
      <c r="DB231" s="107"/>
      <c r="DC231" s="107"/>
      <c r="DD231" s="107"/>
      <c r="DE231" s="107"/>
      <c r="DF231" s="107"/>
      <c r="DG231" s="107"/>
      <c r="DH231" s="107"/>
      <c r="DI231" s="107"/>
      <c r="DJ231" s="107"/>
      <c r="DK231" s="107"/>
    </row>
    <row r="232" customFormat="false" ht="15" hidden="false" customHeight="true" outlineLevel="0" collapsed="false">
      <c r="A232" s="58"/>
      <c r="B232" s="53" t="s">
        <v>403</v>
      </c>
      <c r="C232" s="54" t="n">
        <v>62</v>
      </c>
      <c r="D232" s="55" t="s">
        <v>333</v>
      </c>
      <c r="E232" s="107"/>
      <c r="F232" s="107"/>
      <c r="G232" s="107"/>
      <c r="H232" s="107"/>
      <c r="I232" s="107"/>
      <c r="J232" s="107"/>
      <c r="K232" s="107"/>
      <c r="L232" s="107"/>
      <c r="M232" s="107"/>
      <c r="N232" s="107"/>
      <c r="O232" s="107"/>
      <c r="P232" s="107"/>
      <c r="Q232" s="107"/>
      <c r="R232" s="107"/>
      <c r="S232" s="107"/>
      <c r="T232" s="107"/>
      <c r="U232" s="107"/>
      <c r="V232" s="107"/>
      <c r="W232" s="107"/>
      <c r="X232" s="107"/>
      <c r="Y232" s="107"/>
      <c r="Z232" s="107"/>
      <c r="AA232" s="107"/>
      <c r="AB232" s="107"/>
      <c r="AC232" s="107"/>
      <c r="AD232" s="107"/>
      <c r="AE232" s="107"/>
      <c r="AF232" s="107"/>
      <c r="AG232" s="107"/>
      <c r="AH232" s="107"/>
      <c r="AI232" s="107"/>
      <c r="AJ232" s="107"/>
      <c r="AK232" s="107"/>
      <c r="AL232" s="107"/>
      <c r="AM232" s="107"/>
      <c r="AN232" s="107"/>
      <c r="AO232" s="107"/>
      <c r="AP232" s="107"/>
      <c r="AQ232" s="107"/>
      <c r="AR232" s="107"/>
      <c r="AS232" s="107"/>
      <c r="AT232" s="107"/>
      <c r="AU232" s="107"/>
      <c r="AV232" s="107"/>
      <c r="AW232" s="107"/>
      <c r="AX232" s="107"/>
      <c r="AY232" s="107"/>
      <c r="AZ232" s="107"/>
      <c r="BA232" s="107"/>
      <c r="BB232" s="107"/>
      <c r="BC232" s="107"/>
      <c r="BD232" s="107"/>
      <c r="BE232" s="107"/>
      <c r="BF232" s="107"/>
      <c r="BG232" s="107"/>
      <c r="BH232" s="107"/>
      <c r="BI232" s="107"/>
      <c r="BJ232" s="107"/>
      <c r="BK232" s="107"/>
      <c r="BL232" s="107"/>
      <c r="BM232" s="107"/>
      <c r="BN232" s="107"/>
      <c r="BO232" s="107"/>
      <c r="BP232" s="107"/>
      <c r="BQ232" s="107"/>
      <c r="BR232" s="107"/>
      <c r="BS232" s="107"/>
      <c r="BT232" s="107"/>
      <c r="BU232" s="107"/>
      <c r="BV232" s="107"/>
      <c r="BW232" s="107"/>
      <c r="BX232" s="107"/>
      <c r="BY232" s="107"/>
      <c r="BZ232" s="107"/>
      <c r="CA232" s="107"/>
      <c r="CB232" s="107"/>
      <c r="CC232" s="107"/>
      <c r="CD232" s="107"/>
      <c r="CE232" s="107"/>
      <c r="CF232" s="107"/>
      <c r="CG232" s="107"/>
      <c r="CH232" s="107"/>
      <c r="CI232" s="107"/>
      <c r="CJ232" s="107"/>
      <c r="CK232" s="107"/>
      <c r="CL232" s="107"/>
      <c r="CM232" s="107"/>
      <c r="CN232" s="107"/>
      <c r="CO232" s="107"/>
      <c r="CP232" s="107"/>
      <c r="CQ232" s="107"/>
      <c r="CR232" s="107"/>
      <c r="CS232" s="107"/>
      <c r="CT232" s="107"/>
      <c r="CU232" s="107"/>
      <c r="CV232" s="107"/>
      <c r="CW232" s="107"/>
      <c r="CX232" s="107"/>
      <c r="CY232" s="107"/>
      <c r="CZ232" s="107"/>
      <c r="DA232" s="107"/>
      <c r="DB232" s="107"/>
      <c r="DC232" s="107"/>
      <c r="DD232" s="107"/>
      <c r="DE232" s="107"/>
      <c r="DF232" s="107"/>
      <c r="DG232" s="107"/>
      <c r="DH232" s="107"/>
      <c r="DI232" s="107"/>
      <c r="DJ232" s="107"/>
      <c r="DK232" s="107"/>
    </row>
    <row r="233" customFormat="false" ht="15" hidden="false" customHeight="true" outlineLevel="0" collapsed="false">
      <c r="A233" s="58"/>
      <c r="B233" s="53" t="s">
        <v>404</v>
      </c>
      <c r="C233" s="54" t="n">
        <v>63</v>
      </c>
      <c r="D233" s="55" t="s">
        <v>333</v>
      </c>
      <c r="E233" s="107"/>
      <c r="F233" s="107"/>
      <c r="G233" s="107"/>
      <c r="H233" s="107"/>
      <c r="I233" s="107"/>
      <c r="J233" s="107"/>
      <c r="K233" s="107"/>
      <c r="L233" s="107"/>
      <c r="M233" s="107"/>
      <c r="N233" s="107"/>
      <c r="O233" s="107"/>
      <c r="P233" s="107"/>
      <c r="Q233" s="107"/>
      <c r="R233" s="107"/>
      <c r="S233" s="107"/>
      <c r="T233" s="107"/>
      <c r="U233" s="107"/>
      <c r="V233" s="107"/>
      <c r="W233" s="107"/>
      <c r="X233" s="107"/>
      <c r="Y233" s="107"/>
      <c r="Z233" s="107"/>
      <c r="AA233" s="107"/>
      <c r="AB233" s="107"/>
      <c r="AC233" s="107"/>
      <c r="AD233" s="107"/>
      <c r="AE233" s="107"/>
      <c r="AF233" s="107"/>
      <c r="AG233" s="107"/>
      <c r="AH233" s="107"/>
      <c r="AI233" s="107"/>
      <c r="AJ233" s="107"/>
      <c r="AK233" s="107"/>
      <c r="AL233" s="107"/>
      <c r="AM233" s="107"/>
      <c r="AN233" s="107"/>
      <c r="AO233" s="107"/>
      <c r="AP233" s="107"/>
      <c r="AQ233" s="107"/>
      <c r="AR233" s="107"/>
      <c r="AS233" s="107"/>
      <c r="AT233" s="107"/>
      <c r="AU233" s="107"/>
      <c r="AV233" s="107"/>
      <c r="AW233" s="107"/>
      <c r="AX233" s="107"/>
      <c r="AY233" s="107"/>
      <c r="AZ233" s="107"/>
      <c r="BA233" s="107"/>
      <c r="BB233" s="107"/>
      <c r="BC233" s="107"/>
      <c r="BD233" s="107"/>
      <c r="BE233" s="107"/>
      <c r="BF233" s="107"/>
      <c r="BG233" s="107"/>
      <c r="BH233" s="107"/>
      <c r="BI233" s="107"/>
      <c r="BJ233" s="107"/>
      <c r="BK233" s="107"/>
      <c r="BL233" s="107"/>
      <c r="BM233" s="107"/>
      <c r="BN233" s="107"/>
      <c r="BO233" s="107"/>
      <c r="BP233" s="107"/>
      <c r="BQ233" s="107"/>
      <c r="BR233" s="107"/>
      <c r="BS233" s="107"/>
      <c r="BT233" s="107"/>
      <c r="BU233" s="107"/>
      <c r="BV233" s="107"/>
      <c r="BW233" s="107"/>
      <c r="BX233" s="107"/>
      <c r="BY233" s="107"/>
      <c r="BZ233" s="107"/>
      <c r="CA233" s="107"/>
      <c r="CB233" s="107"/>
      <c r="CC233" s="107"/>
      <c r="CD233" s="107"/>
      <c r="CE233" s="107"/>
      <c r="CF233" s="107"/>
      <c r="CG233" s="107"/>
      <c r="CH233" s="107"/>
      <c r="CI233" s="107"/>
      <c r="CJ233" s="107"/>
      <c r="CK233" s="107"/>
      <c r="CL233" s="107"/>
      <c r="CM233" s="107"/>
      <c r="CN233" s="107"/>
      <c r="CO233" s="107"/>
      <c r="CP233" s="107"/>
      <c r="CQ233" s="107"/>
      <c r="CR233" s="107"/>
      <c r="CS233" s="107"/>
      <c r="CT233" s="107"/>
      <c r="CU233" s="107"/>
      <c r="CV233" s="107"/>
      <c r="CW233" s="107"/>
      <c r="CX233" s="107"/>
      <c r="CY233" s="107"/>
      <c r="CZ233" s="107"/>
      <c r="DA233" s="107"/>
      <c r="DB233" s="107"/>
      <c r="DC233" s="107"/>
      <c r="DD233" s="107"/>
      <c r="DE233" s="107"/>
      <c r="DF233" s="107"/>
      <c r="DG233" s="107"/>
      <c r="DH233" s="107"/>
      <c r="DI233" s="107"/>
      <c r="DJ233" s="107"/>
      <c r="DK233" s="107"/>
    </row>
    <row r="234" customFormat="false" ht="15" hidden="false" customHeight="true" outlineLevel="0" collapsed="false">
      <c r="A234" s="58"/>
      <c r="B234" s="53" t="s">
        <v>405</v>
      </c>
      <c r="C234" s="54" t="n">
        <v>64</v>
      </c>
      <c r="D234" s="55" t="s">
        <v>333</v>
      </c>
      <c r="E234" s="107"/>
      <c r="F234" s="107"/>
      <c r="G234" s="107"/>
      <c r="H234" s="107"/>
      <c r="I234" s="107"/>
      <c r="J234" s="107"/>
      <c r="K234" s="107"/>
      <c r="L234" s="107"/>
      <c r="M234" s="107"/>
      <c r="N234" s="107"/>
      <c r="O234" s="107"/>
      <c r="P234" s="107"/>
      <c r="Q234" s="107"/>
      <c r="R234" s="107"/>
      <c r="S234" s="107"/>
      <c r="T234" s="107"/>
      <c r="U234" s="107"/>
      <c r="V234" s="107"/>
      <c r="W234" s="107"/>
      <c r="X234" s="107"/>
      <c r="Y234" s="107"/>
      <c r="Z234" s="107"/>
      <c r="AA234" s="107"/>
      <c r="AB234" s="107"/>
      <c r="AC234" s="107"/>
      <c r="AD234" s="107"/>
      <c r="AE234" s="107"/>
      <c r="AF234" s="107"/>
      <c r="AG234" s="107"/>
      <c r="AH234" s="107"/>
      <c r="AI234" s="107"/>
      <c r="AJ234" s="107"/>
      <c r="AK234" s="107"/>
      <c r="AL234" s="107"/>
      <c r="AM234" s="107"/>
      <c r="AN234" s="107"/>
      <c r="AO234" s="107"/>
      <c r="AP234" s="107"/>
      <c r="AQ234" s="107"/>
      <c r="AR234" s="107"/>
      <c r="AS234" s="107"/>
      <c r="AT234" s="107"/>
      <c r="AU234" s="107"/>
      <c r="AV234" s="107"/>
      <c r="AW234" s="107"/>
      <c r="AX234" s="107"/>
      <c r="AY234" s="107"/>
      <c r="AZ234" s="107"/>
      <c r="BA234" s="107"/>
      <c r="BB234" s="107"/>
      <c r="BC234" s="107"/>
      <c r="BD234" s="107"/>
      <c r="BE234" s="107"/>
      <c r="BF234" s="107"/>
      <c r="BG234" s="107"/>
      <c r="BH234" s="107"/>
      <c r="BI234" s="107"/>
      <c r="BJ234" s="107"/>
      <c r="BK234" s="107"/>
      <c r="BL234" s="107"/>
      <c r="BM234" s="107"/>
      <c r="BN234" s="107"/>
      <c r="BO234" s="107"/>
      <c r="BP234" s="107"/>
      <c r="BQ234" s="107"/>
      <c r="BR234" s="107"/>
      <c r="BS234" s="107"/>
      <c r="BT234" s="107"/>
      <c r="BU234" s="107"/>
      <c r="BV234" s="107"/>
      <c r="BW234" s="107"/>
      <c r="BX234" s="107"/>
      <c r="BY234" s="107"/>
      <c r="BZ234" s="107"/>
      <c r="CA234" s="107"/>
      <c r="CB234" s="107"/>
      <c r="CC234" s="107"/>
      <c r="CD234" s="107"/>
      <c r="CE234" s="107"/>
      <c r="CF234" s="107"/>
      <c r="CG234" s="107"/>
      <c r="CH234" s="107"/>
      <c r="CI234" s="107"/>
      <c r="CJ234" s="107"/>
      <c r="CK234" s="107"/>
      <c r="CL234" s="107"/>
      <c r="CM234" s="107"/>
      <c r="CN234" s="107"/>
      <c r="CO234" s="107"/>
      <c r="CP234" s="107"/>
      <c r="CQ234" s="107"/>
      <c r="CR234" s="107"/>
      <c r="CS234" s="107"/>
      <c r="CT234" s="107"/>
      <c r="CU234" s="107"/>
      <c r="CV234" s="107"/>
      <c r="CW234" s="107"/>
      <c r="CX234" s="107"/>
      <c r="CY234" s="107"/>
      <c r="CZ234" s="107"/>
      <c r="DA234" s="107"/>
      <c r="DB234" s="107"/>
      <c r="DC234" s="107"/>
      <c r="DD234" s="107"/>
      <c r="DE234" s="107"/>
      <c r="DF234" s="107"/>
      <c r="DG234" s="107"/>
      <c r="DH234" s="107"/>
      <c r="DI234" s="107"/>
      <c r="DJ234" s="107"/>
      <c r="DK234" s="107"/>
    </row>
    <row r="235" customFormat="false" ht="15" hidden="false" customHeight="true" outlineLevel="0" collapsed="false">
      <c r="A235" s="58"/>
      <c r="B235" s="53" t="s">
        <v>406</v>
      </c>
      <c r="C235" s="54" t="n">
        <v>65</v>
      </c>
      <c r="D235" s="55" t="s">
        <v>333</v>
      </c>
      <c r="E235" s="60"/>
      <c r="F235" s="60"/>
      <c r="G235" s="60"/>
      <c r="H235" s="60"/>
      <c r="I235" s="60"/>
    </row>
    <row r="236" customFormat="false" ht="15" hidden="false" customHeight="true" outlineLevel="0" collapsed="false">
      <c r="A236" s="58"/>
      <c r="B236" s="53" t="s">
        <v>407</v>
      </c>
      <c r="C236" s="54" t="n">
        <v>66</v>
      </c>
      <c r="D236" s="55" t="s">
        <v>333</v>
      </c>
      <c r="E236" s="107"/>
      <c r="F236" s="107"/>
      <c r="G236" s="107"/>
      <c r="H236" s="107"/>
      <c r="I236" s="107"/>
      <c r="J236" s="107"/>
      <c r="K236" s="107"/>
      <c r="L236" s="107"/>
      <c r="M236" s="107"/>
      <c r="N236" s="107"/>
      <c r="O236" s="107"/>
      <c r="P236" s="107"/>
      <c r="Q236" s="107"/>
      <c r="R236" s="107"/>
      <c r="S236" s="107"/>
      <c r="T236" s="107"/>
      <c r="U236" s="107"/>
      <c r="V236" s="107"/>
      <c r="W236" s="107"/>
      <c r="X236" s="107"/>
      <c r="Y236" s="107"/>
      <c r="Z236" s="107"/>
      <c r="AA236" s="107"/>
      <c r="AB236" s="107"/>
      <c r="AC236" s="107"/>
      <c r="AD236" s="107"/>
      <c r="AE236" s="107"/>
      <c r="AF236" s="107"/>
      <c r="AG236" s="107"/>
      <c r="AH236" s="107"/>
      <c r="AI236" s="107"/>
      <c r="AJ236" s="107"/>
      <c r="AK236" s="107"/>
      <c r="AL236" s="107"/>
      <c r="AM236" s="107"/>
      <c r="AN236" s="107"/>
      <c r="AO236" s="107"/>
      <c r="AP236" s="107"/>
      <c r="AQ236" s="107"/>
      <c r="AR236" s="107"/>
      <c r="AS236" s="107"/>
      <c r="AT236" s="107"/>
      <c r="AU236" s="107"/>
      <c r="AV236" s="107"/>
      <c r="AW236" s="107"/>
      <c r="AX236" s="107"/>
      <c r="AY236" s="107"/>
      <c r="AZ236" s="107"/>
      <c r="BA236" s="107"/>
      <c r="BB236" s="107"/>
      <c r="BC236" s="107"/>
      <c r="BD236" s="107"/>
      <c r="BE236" s="107"/>
      <c r="BF236" s="107"/>
      <c r="BG236" s="107"/>
      <c r="BH236" s="107"/>
      <c r="BI236" s="107"/>
      <c r="BJ236" s="107"/>
      <c r="BK236" s="107"/>
      <c r="BL236" s="107"/>
      <c r="BM236" s="107"/>
      <c r="BN236" s="107"/>
      <c r="BO236" s="107"/>
      <c r="BP236" s="107"/>
      <c r="BQ236" s="107"/>
      <c r="BR236" s="107"/>
      <c r="BS236" s="107"/>
      <c r="BT236" s="107"/>
      <c r="BU236" s="107"/>
      <c r="BV236" s="107"/>
      <c r="BW236" s="107"/>
      <c r="BX236" s="107"/>
      <c r="BY236" s="107"/>
      <c r="BZ236" s="107"/>
      <c r="CA236" s="107"/>
      <c r="CB236" s="107"/>
      <c r="CC236" s="107"/>
      <c r="CD236" s="107"/>
      <c r="CE236" s="107"/>
      <c r="CF236" s="107"/>
      <c r="CG236" s="107"/>
      <c r="CH236" s="107"/>
      <c r="CI236" s="107"/>
      <c r="CJ236" s="107"/>
      <c r="CK236" s="107"/>
      <c r="CL236" s="107"/>
      <c r="CM236" s="107"/>
      <c r="CN236" s="107"/>
      <c r="CO236" s="107"/>
      <c r="CP236" s="107"/>
      <c r="CQ236" s="107"/>
      <c r="CR236" s="107"/>
      <c r="CS236" s="107"/>
      <c r="CT236" s="107"/>
      <c r="CU236" s="107"/>
      <c r="CV236" s="107"/>
      <c r="CW236" s="107"/>
      <c r="CX236" s="107"/>
      <c r="CY236" s="107"/>
      <c r="CZ236" s="107"/>
      <c r="DA236" s="107"/>
      <c r="DB236" s="107"/>
      <c r="DC236" s="107"/>
      <c r="DD236" s="107"/>
      <c r="DE236" s="107"/>
      <c r="DF236" s="107"/>
      <c r="DG236" s="107"/>
      <c r="DH236" s="107"/>
      <c r="DI236" s="107"/>
      <c r="DJ236" s="107"/>
      <c r="DK236" s="107"/>
    </row>
    <row r="237" customFormat="false" ht="15" hidden="false" customHeight="true" outlineLevel="0" collapsed="false">
      <c r="A237" s="58"/>
      <c r="B237" s="53" t="s">
        <v>408</v>
      </c>
      <c r="C237" s="54" t="n">
        <v>67</v>
      </c>
      <c r="D237" s="55" t="s">
        <v>333</v>
      </c>
      <c r="E237" s="107"/>
      <c r="F237" s="107"/>
      <c r="G237" s="107"/>
      <c r="H237" s="107"/>
      <c r="I237" s="107"/>
      <c r="J237" s="107"/>
      <c r="K237" s="107"/>
      <c r="L237" s="107"/>
      <c r="M237" s="107"/>
      <c r="N237" s="107"/>
      <c r="O237" s="107"/>
      <c r="P237" s="107"/>
      <c r="Q237" s="107"/>
      <c r="R237" s="107"/>
      <c r="S237" s="107"/>
      <c r="T237" s="107"/>
      <c r="U237" s="107"/>
      <c r="V237" s="107"/>
      <c r="W237" s="107"/>
      <c r="X237" s="107"/>
      <c r="Y237" s="107"/>
      <c r="Z237" s="107"/>
      <c r="AA237" s="107"/>
      <c r="AB237" s="107"/>
      <c r="AC237" s="107"/>
      <c r="AD237" s="107"/>
      <c r="AE237" s="107"/>
      <c r="AF237" s="107"/>
      <c r="AG237" s="107"/>
      <c r="AH237" s="107"/>
      <c r="AI237" s="107"/>
      <c r="AJ237" s="107"/>
      <c r="AK237" s="107"/>
      <c r="AL237" s="107"/>
      <c r="AM237" s="107"/>
      <c r="AN237" s="107"/>
      <c r="AO237" s="107"/>
      <c r="AP237" s="107"/>
      <c r="AQ237" s="107"/>
      <c r="AR237" s="107"/>
      <c r="AS237" s="107"/>
      <c r="AT237" s="107"/>
      <c r="AU237" s="107"/>
      <c r="AV237" s="107"/>
      <c r="AW237" s="107"/>
      <c r="AX237" s="107"/>
      <c r="AY237" s="107"/>
      <c r="AZ237" s="107"/>
      <c r="BA237" s="107"/>
      <c r="BB237" s="107"/>
      <c r="BC237" s="107"/>
      <c r="BD237" s="107"/>
      <c r="BE237" s="107"/>
      <c r="BF237" s="107"/>
      <c r="BG237" s="107"/>
      <c r="BH237" s="107"/>
      <c r="BI237" s="107"/>
      <c r="BJ237" s="107"/>
      <c r="BK237" s="107"/>
      <c r="BL237" s="107"/>
      <c r="BM237" s="107"/>
      <c r="BN237" s="107"/>
      <c r="BO237" s="107"/>
      <c r="BP237" s="107"/>
      <c r="BQ237" s="107"/>
      <c r="BR237" s="107"/>
      <c r="BS237" s="107"/>
      <c r="BT237" s="107"/>
      <c r="BU237" s="107"/>
      <c r="BV237" s="107"/>
      <c r="BW237" s="107"/>
      <c r="BX237" s="107"/>
      <c r="BY237" s="107"/>
      <c r="BZ237" s="107"/>
      <c r="CA237" s="107"/>
      <c r="CB237" s="107"/>
      <c r="CC237" s="107"/>
      <c r="CD237" s="107"/>
      <c r="CE237" s="107"/>
      <c r="CF237" s="107"/>
      <c r="CG237" s="107"/>
      <c r="CH237" s="107"/>
      <c r="CI237" s="107"/>
      <c r="CJ237" s="107"/>
      <c r="CK237" s="107"/>
      <c r="CL237" s="107"/>
      <c r="CM237" s="107"/>
      <c r="CN237" s="107"/>
      <c r="CO237" s="107"/>
      <c r="CP237" s="107"/>
      <c r="CQ237" s="107"/>
      <c r="CR237" s="107"/>
      <c r="CS237" s="107"/>
      <c r="CT237" s="107"/>
      <c r="CU237" s="107"/>
      <c r="CV237" s="107"/>
      <c r="CW237" s="107"/>
      <c r="CX237" s="107"/>
      <c r="CY237" s="107"/>
      <c r="CZ237" s="107"/>
      <c r="DA237" s="107"/>
      <c r="DB237" s="107"/>
      <c r="DC237" s="107"/>
      <c r="DD237" s="107"/>
      <c r="DE237" s="107"/>
      <c r="DF237" s="107"/>
      <c r="DG237" s="107"/>
      <c r="DH237" s="107"/>
      <c r="DI237" s="107"/>
      <c r="DJ237" s="107"/>
      <c r="DK237" s="107"/>
    </row>
    <row r="238" customFormat="false" ht="15" hidden="false" customHeight="true" outlineLevel="0" collapsed="false">
      <c r="A238" s="58"/>
      <c r="B238" s="53" t="s">
        <v>409</v>
      </c>
      <c r="C238" s="54" t="n">
        <v>68</v>
      </c>
      <c r="D238" s="55" t="s">
        <v>333</v>
      </c>
      <c r="E238" s="107"/>
      <c r="F238" s="107"/>
      <c r="G238" s="107"/>
      <c r="H238" s="107"/>
      <c r="I238" s="107"/>
      <c r="J238" s="107"/>
      <c r="K238" s="107"/>
      <c r="L238" s="107"/>
      <c r="M238" s="107"/>
      <c r="N238" s="107"/>
      <c r="O238" s="107"/>
      <c r="P238" s="107"/>
      <c r="Q238" s="107"/>
      <c r="R238" s="107"/>
      <c r="S238" s="107"/>
      <c r="T238" s="107"/>
      <c r="U238" s="107"/>
      <c r="V238" s="107"/>
      <c r="W238" s="107"/>
      <c r="X238" s="107"/>
      <c r="Y238" s="107"/>
      <c r="Z238" s="107"/>
      <c r="AA238" s="107"/>
      <c r="AB238" s="107"/>
      <c r="AC238" s="107"/>
      <c r="AD238" s="107"/>
      <c r="AE238" s="107"/>
      <c r="AF238" s="107"/>
      <c r="AG238" s="107"/>
      <c r="AH238" s="107"/>
      <c r="AI238" s="107"/>
      <c r="AJ238" s="107"/>
      <c r="AK238" s="107"/>
      <c r="AL238" s="107"/>
      <c r="AM238" s="107"/>
      <c r="AN238" s="107"/>
      <c r="AO238" s="107"/>
      <c r="AP238" s="107"/>
      <c r="AQ238" s="107"/>
      <c r="AR238" s="107"/>
      <c r="AS238" s="107"/>
      <c r="AT238" s="107"/>
      <c r="AU238" s="107"/>
      <c r="AV238" s="107"/>
      <c r="AW238" s="107"/>
      <c r="AX238" s="107"/>
      <c r="AY238" s="107"/>
      <c r="AZ238" s="107"/>
      <c r="BA238" s="107"/>
      <c r="BB238" s="107"/>
      <c r="BC238" s="107"/>
      <c r="BD238" s="107"/>
      <c r="BE238" s="107"/>
      <c r="BF238" s="107"/>
      <c r="BG238" s="107"/>
      <c r="BH238" s="107"/>
      <c r="BI238" s="107"/>
      <c r="BJ238" s="107"/>
      <c r="BK238" s="107"/>
      <c r="BL238" s="107"/>
      <c r="BM238" s="107"/>
      <c r="BN238" s="107"/>
      <c r="BO238" s="107"/>
      <c r="BP238" s="107"/>
      <c r="BQ238" s="107"/>
      <c r="BR238" s="107"/>
      <c r="BS238" s="107"/>
      <c r="BT238" s="107"/>
      <c r="BU238" s="107"/>
      <c r="BV238" s="107"/>
      <c r="BW238" s="107"/>
      <c r="BX238" s="107"/>
      <c r="BY238" s="107"/>
      <c r="BZ238" s="107"/>
      <c r="CA238" s="107"/>
      <c r="CB238" s="107"/>
      <c r="CC238" s="107"/>
      <c r="CD238" s="107"/>
      <c r="CE238" s="107"/>
      <c r="CF238" s="107"/>
      <c r="CG238" s="107"/>
      <c r="CH238" s="107"/>
      <c r="CI238" s="107"/>
      <c r="CJ238" s="107"/>
      <c r="CK238" s="107"/>
      <c r="CL238" s="107"/>
      <c r="CM238" s="107"/>
      <c r="CN238" s="107"/>
      <c r="CO238" s="107"/>
      <c r="CP238" s="107"/>
      <c r="CQ238" s="107"/>
      <c r="CR238" s="107"/>
      <c r="CS238" s="107"/>
      <c r="CT238" s="107"/>
      <c r="CU238" s="107"/>
      <c r="CV238" s="107"/>
      <c r="CW238" s="107"/>
      <c r="CX238" s="107"/>
      <c r="CY238" s="107"/>
      <c r="CZ238" s="107"/>
      <c r="DA238" s="107"/>
      <c r="DB238" s="107"/>
      <c r="DC238" s="107"/>
      <c r="DD238" s="107"/>
      <c r="DE238" s="107"/>
      <c r="DF238" s="107"/>
      <c r="DG238" s="107"/>
      <c r="DH238" s="107"/>
      <c r="DI238" s="107"/>
      <c r="DJ238" s="107"/>
      <c r="DK238" s="107"/>
    </row>
    <row r="239" customFormat="false" ht="15" hidden="false" customHeight="true" outlineLevel="0" collapsed="false">
      <c r="A239" s="58"/>
      <c r="B239" s="53" t="s">
        <v>410</v>
      </c>
      <c r="C239" s="54" t="n">
        <v>69</v>
      </c>
      <c r="D239" s="55" t="s">
        <v>333</v>
      </c>
      <c r="E239" s="107"/>
      <c r="F239" s="107"/>
      <c r="G239" s="107"/>
      <c r="H239" s="107"/>
      <c r="I239" s="107"/>
      <c r="J239" s="107"/>
      <c r="K239" s="107"/>
      <c r="L239" s="107"/>
      <c r="M239" s="107"/>
      <c r="N239" s="107"/>
      <c r="O239" s="107"/>
      <c r="P239" s="107"/>
      <c r="Q239" s="107"/>
      <c r="R239" s="107"/>
      <c r="S239" s="107"/>
      <c r="T239" s="107"/>
      <c r="U239" s="107"/>
      <c r="V239" s="107"/>
      <c r="W239" s="107"/>
      <c r="X239" s="107"/>
      <c r="Y239" s="107"/>
      <c r="Z239" s="107"/>
      <c r="AA239" s="107"/>
      <c r="AB239" s="107"/>
      <c r="AC239" s="107"/>
      <c r="AD239" s="107"/>
      <c r="AE239" s="107"/>
      <c r="AF239" s="107"/>
      <c r="AG239" s="107"/>
      <c r="AH239" s="107"/>
      <c r="AI239" s="107"/>
      <c r="AJ239" s="107"/>
      <c r="AK239" s="107"/>
      <c r="AL239" s="107"/>
      <c r="AM239" s="107"/>
      <c r="AN239" s="107"/>
      <c r="AO239" s="107"/>
      <c r="AP239" s="107"/>
      <c r="AQ239" s="107"/>
      <c r="AR239" s="107"/>
      <c r="AS239" s="107"/>
      <c r="AT239" s="107"/>
      <c r="AU239" s="107"/>
      <c r="AV239" s="107"/>
      <c r="AW239" s="107"/>
      <c r="AX239" s="107"/>
      <c r="AY239" s="107"/>
      <c r="AZ239" s="107"/>
      <c r="BA239" s="107"/>
      <c r="BB239" s="107"/>
      <c r="BC239" s="107"/>
      <c r="BD239" s="107"/>
      <c r="BE239" s="107"/>
      <c r="BF239" s="107"/>
      <c r="BG239" s="107"/>
      <c r="BH239" s="107"/>
      <c r="BI239" s="107"/>
      <c r="BJ239" s="107"/>
      <c r="BK239" s="107"/>
      <c r="BL239" s="107"/>
      <c r="BM239" s="107"/>
      <c r="BN239" s="107"/>
      <c r="BO239" s="107"/>
      <c r="BP239" s="107"/>
      <c r="BQ239" s="107"/>
      <c r="BR239" s="107"/>
      <c r="BS239" s="107"/>
      <c r="BT239" s="107"/>
      <c r="BU239" s="107"/>
      <c r="BV239" s="107"/>
      <c r="BW239" s="107"/>
      <c r="BX239" s="107"/>
      <c r="BY239" s="107"/>
      <c r="BZ239" s="107"/>
      <c r="CA239" s="107"/>
      <c r="CB239" s="107"/>
      <c r="CC239" s="107"/>
      <c r="CD239" s="107"/>
      <c r="CE239" s="107"/>
      <c r="CF239" s="107"/>
      <c r="CG239" s="107"/>
      <c r="CH239" s="107"/>
      <c r="CI239" s="107"/>
      <c r="CJ239" s="107"/>
      <c r="CK239" s="107"/>
      <c r="CL239" s="107"/>
      <c r="CM239" s="107"/>
      <c r="CN239" s="107"/>
      <c r="CO239" s="107"/>
      <c r="CP239" s="107"/>
      <c r="CQ239" s="107"/>
      <c r="CR239" s="107"/>
      <c r="CS239" s="107"/>
      <c r="CT239" s="107"/>
      <c r="CU239" s="107"/>
      <c r="CV239" s="107"/>
      <c r="CW239" s="107"/>
      <c r="CX239" s="107"/>
      <c r="CY239" s="107"/>
      <c r="CZ239" s="107"/>
      <c r="DA239" s="107"/>
      <c r="DB239" s="107"/>
      <c r="DC239" s="107"/>
      <c r="DD239" s="107"/>
      <c r="DE239" s="107"/>
      <c r="DF239" s="107"/>
      <c r="DG239" s="107"/>
      <c r="DH239" s="107"/>
      <c r="DI239" s="107"/>
      <c r="DJ239" s="107"/>
      <c r="DK239" s="107"/>
    </row>
    <row r="240" customFormat="false" ht="15" hidden="false" customHeight="true" outlineLevel="0" collapsed="false">
      <c r="A240" s="58"/>
      <c r="B240" s="53" t="s">
        <v>411</v>
      </c>
      <c r="C240" s="54" t="n">
        <v>70</v>
      </c>
      <c r="D240" s="55" t="s">
        <v>333</v>
      </c>
      <c r="E240" s="107"/>
      <c r="F240" s="107"/>
      <c r="G240" s="107"/>
      <c r="H240" s="107"/>
      <c r="I240" s="107"/>
      <c r="J240" s="107"/>
      <c r="K240" s="107"/>
      <c r="L240" s="107"/>
      <c r="M240" s="107"/>
      <c r="N240" s="107"/>
      <c r="O240" s="107"/>
      <c r="P240" s="107"/>
      <c r="Q240" s="107"/>
      <c r="R240" s="107"/>
      <c r="S240" s="107"/>
      <c r="T240" s="107"/>
      <c r="U240" s="107"/>
      <c r="V240" s="107"/>
      <c r="W240" s="107"/>
      <c r="X240" s="107"/>
      <c r="Y240" s="107"/>
      <c r="Z240" s="107"/>
      <c r="AA240" s="107"/>
      <c r="AB240" s="107"/>
      <c r="AC240" s="107"/>
      <c r="AD240" s="107"/>
      <c r="AE240" s="107"/>
      <c r="AF240" s="107"/>
      <c r="AG240" s="107"/>
      <c r="AH240" s="107"/>
      <c r="AI240" s="107"/>
      <c r="AJ240" s="107"/>
      <c r="AK240" s="107"/>
      <c r="AL240" s="107"/>
      <c r="AM240" s="107"/>
      <c r="AN240" s="107"/>
      <c r="AO240" s="107"/>
      <c r="AP240" s="107"/>
      <c r="AQ240" s="107"/>
      <c r="AR240" s="107"/>
      <c r="AS240" s="107"/>
      <c r="AT240" s="107"/>
      <c r="AU240" s="107"/>
      <c r="AV240" s="107"/>
      <c r="AW240" s="107"/>
      <c r="AX240" s="107"/>
      <c r="AY240" s="107"/>
      <c r="AZ240" s="107"/>
      <c r="BA240" s="107"/>
      <c r="BB240" s="107"/>
      <c r="BC240" s="107"/>
      <c r="BD240" s="107"/>
      <c r="BE240" s="107"/>
      <c r="BF240" s="107"/>
      <c r="BG240" s="107"/>
      <c r="BH240" s="107"/>
      <c r="BI240" s="107"/>
      <c r="BJ240" s="107"/>
      <c r="BK240" s="107"/>
      <c r="BL240" s="107"/>
      <c r="BM240" s="107"/>
      <c r="BN240" s="107"/>
      <c r="BO240" s="107"/>
      <c r="BP240" s="107"/>
      <c r="BQ240" s="107"/>
      <c r="BR240" s="107"/>
      <c r="BS240" s="107"/>
      <c r="BT240" s="107"/>
      <c r="BU240" s="107"/>
      <c r="BV240" s="107"/>
      <c r="BW240" s="107"/>
      <c r="BX240" s="107"/>
      <c r="BY240" s="107"/>
      <c r="BZ240" s="107"/>
      <c r="CA240" s="107"/>
      <c r="CB240" s="107"/>
      <c r="CC240" s="107"/>
      <c r="CD240" s="107"/>
      <c r="CE240" s="107"/>
      <c r="CF240" s="107"/>
      <c r="CG240" s="107"/>
      <c r="CH240" s="107"/>
      <c r="CI240" s="107"/>
      <c r="CJ240" s="107"/>
      <c r="CK240" s="107"/>
      <c r="CL240" s="107"/>
      <c r="CM240" s="107"/>
      <c r="CN240" s="107"/>
      <c r="CO240" s="107"/>
      <c r="CP240" s="107"/>
      <c r="CQ240" s="107"/>
      <c r="CR240" s="107"/>
      <c r="CS240" s="107"/>
      <c r="CT240" s="107"/>
      <c r="CU240" s="107"/>
      <c r="CV240" s="107"/>
      <c r="CW240" s="107"/>
      <c r="CX240" s="107"/>
      <c r="CY240" s="107"/>
      <c r="CZ240" s="107"/>
      <c r="DA240" s="107"/>
      <c r="DB240" s="107"/>
      <c r="DC240" s="107"/>
      <c r="DD240" s="107"/>
      <c r="DE240" s="107"/>
      <c r="DF240" s="107"/>
      <c r="DG240" s="107"/>
      <c r="DH240" s="107"/>
      <c r="DI240" s="107"/>
      <c r="DJ240" s="107"/>
      <c r="DK240" s="107"/>
    </row>
    <row r="241" customFormat="false" ht="15" hidden="false" customHeight="true" outlineLevel="0" collapsed="false">
      <c r="A241" s="58"/>
      <c r="B241" s="53" t="s">
        <v>412</v>
      </c>
      <c r="C241" s="54" t="n">
        <v>71</v>
      </c>
      <c r="D241" s="55" t="s">
        <v>333</v>
      </c>
      <c r="E241" s="60"/>
      <c r="F241" s="60"/>
      <c r="G241" s="60"/>
      <c r="H241" s="60"/>
      <c r="I241" s="60"/>
    </row>
    <row r="242" customFormat="false" ht="15" hidden="false" customHeight="true" outlineLevel="0" collapsed="false">
      <c r="A242" s="58"/>
      <c r="B242" s="53" t="s">
        <v>413</v>
      </c>
      <c r="C242" s="54" t="n">
        <v>72</v>
      </c>
      <c r="D242" s="55" t="s">
        <v>333</v>
      </c>
      <c r="E242" s="60"/>
      <c r="F242" s="60"/>
      <c r="G242" s="60"/>
      <c r="H242" s="60"/>
      <c r="I242" s="60"/>
    </row>
    <row r="243" customFormat="false" ht="15" hidden="false" customHeight="true" outlineLevel="0" collapsed="false">
      <c r="A243" s="58"/>
      <c r="B243" s="53" t="s">
        <v>414</v>
      </c>
      <c r="C243" s="54" t="n">
        <v>73</v>
      </c>
      <c r="D243" s="55" t="s">
        <v>333</v>
      </c>
      <c r="E243" s="60"/>
      <c r="F243" s="60"/>
      <c r="G243" s="60"/>
      <c r="H243" s="60"/>
      <c r="I243" s="60"/>
    </row>
    <row r="244" customFormat="false" ht="15" hidden="false" customHeight="true" outlineLevel="0" collapsed="false">
      <c r="A244" s="58"/>
      <c r="B244" s="53" t="s">
        <v>415</v>
      </c>
      <c r="C244" s="54" t="n">
        <v>74</v>
      </c>
      <c r="D244" s="55" t="s">
        <v>333</v>
      </c>
      <c r="E244" s="60"/>
      <c r="F244" s="60"/>
      <c r="G244" s="60"/>
      <c r="H244" s="60"/>
      <c r="I244" s="60"/>
    </row>
    <row r="245" customFormat="false" ht="15" hidden="false" customHeight="true" outlineLevel="0" collapsed="false">
      <c r="A245" s="58"/>
      <c r="B245" s="53" t="s">
        <v>416</v>
      </c>
      <c r="C245" s="54" t="n">
        <v>75</v>
      </c>
      <c r="D245" s="55" t="s">
        <v>333</v>
      </c>
      <c r="E245" s="60"/>
      <c r="F245" s="60"/>
      <c r="G245" s="60"/>
      <c r="H245" s="60"/>
      <c r="I245" s="60"/>
    </row>
    <row r="246" customFormat="false" ht="15" hidden="false" customHeight="true" outlineLevel="0" collapsed="false">
      <c r="A246" s="58"/>
      <c r="B246" s="53" t="s">
        <v>417</v>
      </c>
      <c r="C246" s="54" t="n">
        <v>76</v>
      </c>
      <c r="D246" s="55" t="s">
        <v>333</v>
      </c>
      <c r="E246" s="107"/>
      <c r="F246" s="107"/>
      <c r="G246" s="107"/>
      <c r="H246" s="107"/>
      <c r="I246" s="107"/>
      <c r="J246" s="107"/>
      <c r="K246" s="107"/>
      <c r="L246" s="107"/>
      <c r="M246" s="107"/>
      <c r="N246" s="107"/>
      <c r="O246" s="107"/>
      <c r="P246" s="107"/>
      <c r="Q246" s="107"/>
      <c r="R246" s="107"/>
      <c r="S246" s="107"/>
      <c r="T246" s="107"/>
      <c r="U246" s="107"/>
      <c r="V246" s="107"/>
      <c r="W246" s="107"/>
      <c r="X246" s="107"/>
      <c r="Y246" s="107"/>
      <c r="Z246" s="107"/>
      <c r="AA246" s="107"/>
      <c r="AB246" s="107"/>
      <c r="AC246" s="107"/>
      <c r="AD246" s="107"/>
      <c r="AE246" s="107"/>
      <c r="AF246" s="107"/>
      <c r="AG246" s="107"/>
      <c r="AH246" s="107"/>
      <c r="AI246" s="107"/>
      <c r="AJ246" s="107"/>
      <c r="AK246" s="107"/>
      <c r="AL246" s="107"/>
      <c r="AM246" s="107"/>
      <c r="AN246" s="107"/>
      <c r="AO246" s="107"/>
      <c r="AP246" s="107"/>
      <c r="AQ246" s="107"/>
      <c r="AR246" s="107"/>
      <c r="AS246" s="107"/>
      <c r="AT246" s="107"/>
      <c r="AU246" s="107"/>
      <c r="AV246" s="107"/>
      <c r="AW246" s="107"/>
      <c r="AX246" s="107"/>
      <c r="AY246" s="107"/>
      <c r="AZ246" s="107"/>
      <c r="BA246" s="107"/>
      <c r="BB246" s="107"/>
      <c r="BC246" s="107"/>
      <c r="BD246" s="107"/>
      <c r="BE246" s="107"/>
      <c r="BF246" s="107"/>
      <c r="BG246" s="107"/>
      <c r="BH246" s="107"/>
      <c r="BI246" s="107"/>
      <c r="BJ246" s="107"/>
      <c r="BK246" s="107"/>
      <c r="BL246" s="107"/>
      <c r="BM246" s="107"/>
      <c r="BN246" s="107"/>
      <c r="BO246" s="107"/>
      <c r="BP246" s="107"/>
      <c r="BQ246" s="107"/>
      <c r="BR246" s="107"/>
      <c r="BS246" s="107"/>
      <c r="BT246" s="107"/>
      <c r="BU246" s="107"/>
      <c r="BV246" s="107"/>
      <c r="BW246" s="107"/>
      <c r="BX246" s="107"/>
      <c r="BY246" s="107"/>
      <c r="BZ246" s="107"/>
      <c r="CA246" s="107"/>
      <c r="CB246" s="107"/>
      <c r="CC246" s="107"/>
      <c r="CD246" s="107"/>
      <c r="CE246" s="107"/>
      <c r="CF246" s="107"/>
      <c r="CG246" s="107"/>
      <c r="CH246" s="107"/>
      <c r="CI246" s="107"/>
      <c r="CJ246" s="107"/>
      <c r="CK246" s="107"/>
      <c r="CL246" s="107"/>
      <c r="CM246" s="107"/>
      <c r="CN246" s="107"/>
      <c r="CO246" s="107"/>
      <c r="CP246" s="107"/>
      <c r="CQ246" s="107"/>
      <c r="CR246" s="107"/>
      <c r="CS246" s="107"/>
      <c r="CT246" s="107"/>
      <c r="CU246" s="107"/>
      <c r="CV246" s="107"/>
      <c r="CW246" s="107"/>
      <c r="CX246" s="107"/>
      <c r="CY246" s="107"/>
      <c r="CZ246" s="107"/>
      <c r="DA246" s="107"/>
      <c r="DB246" s="107"/>
      <c r="DC246" s="107"/>
      <c r="DD246" s="107"/>
      <c r="DE246" s="107"/>
      <c r="DF246" s="107"/>
      <c r="DG246" s="107"/>
      <c r="DH246" s="107"/>
      <c r="DI246" s="107"/>
      <c r="DJ246" s="107"/>
      <c r="DK246" s="107"/>
    </row>
    <row r="247" customFormat="false" ht="15" hidden="false" customHeight="true" outlineLevel="0" collapsed="false">
      <c r="A247" s="58"/>
      <c r="B247" s="53" t="s">
        <v>418</v>
      </c>
      <c r="C247" s="54" t="n">
        <v>77</v>
      </c>
      <c r="D247" s="55" t="s">
        <v>333</v>
      </c>
      <c r="E247" s="60"/>
      <c r="F247" s="60"/>
      <c r="G247" s="60"/>
      <c r="H247" s="60"/>
      <c r="I247" s="60"/>
    </row>
    <row r="248" customFormat="false" ht="15" hidden="false" customHeight="true" outlineLevel="0" collapsed="false">
      <c r="A248" s="58"/>
      <c r="B248" s="53" t="s">
        <v>419</v>
      </c>
      <c r="C248" s="54" t="n">
        <v>78</v>
      </c>
      <c r="D248" s="55" t="s">
        <v>333</v>
      </c>
      <c r="E248" s="60"/>
      <c r="F248" s="60"/>
      <c r="G248" s="60"/>
      <c r="H248" s="60"/>
      <c r="I248" s="60"/>
    </row>
    <row r="249" customFormat="false" ht="15" hidden="false" customHeight="true" outlineLevel="0" collapsed="false">
      <c r="A249" s="58"/>
      <c r="B249" s="53" t="s">
        <v>420</v>
      </c>
      <c r="C249" s="54" t="n">
        <v>79</v>
      </c>
      <c r="D249" s="55" t="s">
        <v>333</v>
      </c>
      <c r="E249" s="60"/>
      <c r="F249" s="60"/>
      <c r="G249" s="60"/>
      <c r="H249" s="60"/>
      <c r="I249" s="60"/>
    </row>
    <row r="250" customFormat="false" ht="15" hidden="false" customHeight="true" outlineLevel="0" collapsed="false">
      <c r="A250" s="58"/>
      <c r="B250" s="53" t="s">
        <v>421</v>
      </c>
      <c r="C250" s="54" t="n">
        <v>80</v>
      </c>
      <c r="D250" s="55" t="s">
        <v>333</v>
      </c>
      <c r="E250" s="60"/>
      <c r="F250" s="60"/>
      <c r="G250" s="60"/>
      <c r="H250" s="60"/>
      <c r="I250" s="60"/>
    </row>
    <row r="251" customFormat="false" ht="15" hidden="false" customHeight="true" outlineLevel="0" collapsed="false">
      <c r="A251" s="58"/>
      <c r="B251" s="53" t="s">
        <v>422</v>
      </c>
      <c r="C251" s="54" t="n">
        <v>81</v>
      </c>
      <c r="D251" s="55" t="s">
        <v>333</v>
      </c>
      <c r="E251" s="81"/>
      <c r="F251" s="81"/>
      <c r="G251" s="81"/>
      <c r="H251" s="81"/>
      <c r="I251" s="81"/>
      <c r="J251" s="81"/>
      <c r="K251" s="81"/>
      <c r="L251" s="81"/>
      <c r="M251" s="81"/>
      <c r="N251" s="81"/>
      <c r="O251" s="81"/>
      <c r="P251" s="81"/>
      <c r="Q251" s="81"/>
      <c r="R251" s="81"/>
      <c r="S251" s="81"/>
      <c r="T251" s="81"/>
      <c r="U251" s="81"/>
      <c r="V251" s="81"/>
      <c r="W251" s="81"/>
      <c r="X251" s="81"/>
      <c r="Y251" s="81"/>
      <c r="Z251" s="81"/>
      <c r="AA251" s="81"/>
      <c r="AB251" s="81"/>
      <c r="AC251" s="81"/>
      <c r="AD251" s="81"/>
      <c r="AE251" s="81"/>
      <c r="AF251" s="81"/>
      <c r="AG251" s="81"/>
      <c r="AH251" s="81"/>
      <c r="AI251" s="81"/>
      <c r="AJ251" s="81"/>
      <c r="AK251" s="81"/>
      <c r="AL251" s="81"/>
      <c r="AM251" s="81"/>
      <c r="AN251" s="81"/>
      <c r="AO251" s="81"/>
      <c r="AP251" s="81"/>
      <c r="AQ251" s="81"/>
      <c r="AR251" s="81"/>
      <c r="AS251" s="81"/>
      <c r="AT251" s="81"/>
      <c r="AU251" s="81"/>
      <c r="AV251" s="81"/>
      <c r="AW251" s="81"/>
      <c r="AX251" s="81"/>
      <c r="AY251" s="81"/>
      <c r="AZ251" s="81"/>
      <c r="BA251" s="81"/>
      <c r="BB251" s="81"/>
      <c r="BC251" s="81"/>
      <c r="BD251" s="81"/>
      <c r="BE251" s="81"/>
      <c r="BF251" s="81"/>
      <c r="BG251" s="81"/>
      <c r="BH251" s="81"/>
      <c r="BI251" s="81"/>
      <c r="BJ251" s="81"/>
      <c r="BK251" s="81"/>
      <c r="BL251" s="81"/>
      <c r="BM251" s="81"/>
      <c r="BN251" s="81"/>
      <c r="BO251" s="81"/>
      <c r="BP251" s="81"/>
      <c r="BQ251" s="81"/>
      <c r="BR251" s="81"/>
      <c r="BS251" s="81"/>
      <c r="BT251" s="81"/>
      <c r="BU251" s="81"/>
      <c r="BV251" s="81"/>
      <c r="BW251" s="81"/>
      <c r="BX251" s="81"/>
      <c r="BY251" s="81"/>
      <c r="BZ251" s="81"/>
      <c r="CA251" s="81"/>
      <c r="CB251" s="81"/>
      <c r="CC251" s="81"/>
      <c r="CD251" s="81"/>
      <c r="CE251" s="81"/>
      <c r="CF251" s="81"/>
      <c r="CG251" s="81"/>
      <c r="CH251" s="81"/>
      <c r="CI251" s="81"/>
      <c r="CJ251" s="81"/>
      <c r="CK251" s="81"/>
      <c r="CL251" s="81"/>
      <c r="CM251" s="81"/>
      <c r="CN251" s="81"/>
      <c r="CO251" s="81"/>
      <c r="CP251" s="81"/>
      <c r="CQ251" s="81"/>
      <c r="CR251" s="81"/>
      <c r="CS251" s="81"/>
      <c r="CT251" s="81"/>
      <c r="CU251" s="81"/>
      <c r="CV251" s="81"/>
      <c r="CW251" s="81"/>
      <c r="CX251" s="81"/>
      <c r="CY251" s="81"/>
      <c r="CZ251" s="81"/>
      <c r="DA251" s="81"/>
      <c r="DB251" s="81"/>
      <c r="DC251" s="81"/>
      <c r="DD251" s="81"/>
      <c r="DE251" s="81"/>
      <c r="DF251" s="81"/>
      <c r="DG251" s="81"/>
      <c r="DH251" s="81"/>
      <c r="DI251" s="81"/>
      <c r="DJ251" s="81"/>
      <c r="DK251" s="81"/>
    </row>
    <row r="252" customFormat="false" ht="15" hidden="false" customHeight="true" outlineLevel="0" collapsed="false">
      <c r="A252" s="58"/>
      <c r="B252" s="53" t="s">
        <v>423</v>
      </c>
      <c r="C252" s="54" t="n">
        <v>82</v>
      </c>
      <c r="D252" s="55" t="s">
        <v>333</v>
      </c>
      <c r="E252" s="60"/>
      <c r="F252" s="60"/>
      <c r="G252" s="60"/>
      <c r="H252" s="60"/>
      <c r="I252" s="60"/>
    </row>
    <row r="253" customFormat="false" ht="15" hidden="false" customHeight="true" outlineLevel="0" collapsed="false">
      <c r="A253" s="58"/>
      <c r="B253" s="53" t="s">
        <v>424</v>
      </c>
      <c r="C253" s="54" t="n">
        <v>83</v>
      </c>
      <c r="D253" s="55" t="s">
        <v>333</v>
      </c>
      <c r="E253" s="60"/>
      <c r="F253" s="60"/>
      <c r="G253" s="60"/>
      <c r="H253" s="60"/>
      <c r="I253" s="60"/>
    </row>
    <row r="254" customFormat="false" ht="15" hidden="false" customHeight="true" outlineLevel="0" collapsed="false">
      <c r="A254" s="58"/>
      <c r="B254" s="53" t="s">
        <v>425</v>
      </c>
      <c r="C254" s="54" t="n">
        <v>84</v>
      </c>
      <c r="D254" s="55" t="s">
        <v>333</v>
      </c>
      <c r="E254" s="60"/>
      <c r="F254" s="60"/>
      <c r="G254" s="60"/>
      <c r="H254" s="60"/>
      <c r="I254" s="60"/>
    </row>
    <row r="255" customFormat="false" ht="15" hidden="false" customHeight="true" outlineLevel="0" collapsed="false">
      <c r="A255" s="58"/>
      <c r="B255" s="53" t="s">
        <v>426</v>
      </c>
      <c r="C255" s="54" t="n">
        <v>85</v>
      </c>
      <c r="D255" s="55" t="s">
        <v>333</v>
      </c>
      <c r="E255" s="60"/>
      <c r="F255" s="60"/>
      <c r="G255" s="60"/>
      <c r="H255" s="60"/>
      <c r="I255" s="60"/>
    </row>
    <row r="256" customFormat="false" ht="15" hidden="false" customHeight="true" outlineLevel="0" collapsed="false">
      <c r="A256" s="58"/>
      <c r="B256" s="53" t="s">
        <v>427</v>
      </c>
      <c r="C256" s="54" t="n">
        <v>86</v>
      </c>
      <c r="D256" s="55" t="s">
        <v>333</v>
      </c>
      <c r="E256" s="81"/>
      <c r="F256" s="81"/>
      <c r="G256" s="81"/>
      <c r="H256" s="81"/>
      <c r="I256" s="81"/>
      <c r="J256" s="81"/>
      <c r="K256" s="81"/>
      <c r="L256" s="81"/>
      <c r="M256" s="81"/>
      <c r="N256" s="81"/>
      <c r="O256" s="81"/>
      <c r="P256" s="81"/>
      <c r="Q256" s="81"/>
      <c r="R256" s="81"/>
      <c r="S256" s="81"/>
      <c r="T256" s="81"/>
      <c r="U256" s="81"/>
      <c r="V256" s="81"/>
      <c r="W256" s="81"/>
      <c r="X256" s="81"/>
      <c r="Y256" s="81"/>
      <c r="Z256" s="81"/>
      <c r="AA256" s="81"/>
      <c r="AB256" s="81"/>
      <c r="AC256" s="81"/>
      <c r="AD256" s="81"/>
      <c r="AE256" s="81"/>
      <c r="AF256" s="81"/>
      <c r="AG256" s="81"/>
      <c r="AH256" s="81"/>
      <c r="AI256" s="81"/>
      <c r="AJ256" s="81"/>
      <c r="AK256" s="81"/>
      <c r="AL256" s="81"/>
      <c r="AM256" s="81"/>
      <c r="AN256" s="81"/>
      <c r="AO256" s="81"/>
      <c r="AP256" s="81"/>
      <c r="AQ256" s="81"/>
      <c r="AR256" s="81"/>
      <c r="AS256" s="81"/>
      <c r="AT256" s="81"/>
      <c r="AU256" s="81"/>
      <c r="AV256" s="81"/>
      <c r="AW256" s="81"/>
      <c r="AX256" s="81"/>
      <c r="AY256" s="81"/>
      <c r="AZ256" s="81"/>
      <c r="BA256" s="81"/>
      <c r="BB256" s="81"/>
      <c r="BC256" s="81"/>
      <c r="BD256" s="81"/>
      <c r="BE256" s="81"/>
      <c r="BF256" s="81"/>
      <c r="BG256" s="81"/>
      <c r="BH256" s="81"/>
      <c r="BI256" s="81"/>
      <c r="BJ256" s="81"/>
      <c r="BK256" s="81"/>
      <c r="BL256" s="81"/>
      <c r="BM256" s="81"/>
      <c r="BN256" s="81"/>
      <c r="BO256" s="81"/>
      <c r="BP256" s="81"/>
      <c r="BQ256" s="81"/>
      <c r="BR256" s="81"/>
      <c r="BS256" s="81"/>
      <c r="BT256" s="81"/>
      <c r="BU256" s="81"/>
      <c r="BV256" s="81"/>
      <c r="BW256" s="81"/>
      <c r="BX256" s="81"/>
      <c r="BY256" s="81"/>
      <c r="BZ256" s="81"/>
      <c r="CA256" s="81"/>
      <c r="CB256" s="81"/>
      <c r="CC256" s="81"/>
      <c r="CD256" s="81"/>
      <c r="CE256" s="81"/>
      <c r="CF256" s="81"/>
      <c r="CG256" s="81"/>
      <c r="CH256" s="81"/>
      <c r="CI256" s="81"/>
      <c r="CJ256" s="81"/>
      <c r="CK256" s="81"/>
      <c r="CL256" s="81"/>
      <c r="CM256" s="81"/>
      <c r="CN256" s="81"/>
      <c r="CO256" s="81"/>
      <c r="CP256" s="81"/>
      <c r="CQ256" s="81"/>
      <c r="CR256" s="81"/>
      <c r="CS256" s="81"/>
      <c r="CT256" s="81"/>
      <c r="CU256" s="81"/>
      <c r="CV256" s="81"/>
      <c r="CW256" s="81"/>
      <c r="CX256" s="81"/>
      <c r="CY256" s="81"/>
      <c r="CZ256" s="81"/>
      <c r="DA256" s="81"/>
      <c r="DB256" s="81"/>
      <c r="DC256" s="81"/>
      <c r="DD256" s="81"/>
      <c r="DE256" s="81"/>
      <c r="DF256" s="81"/>
      <c r="DG256" s="81"/>
      <c r="DH256" s="81"/>
      <c r="DI256" s="81"/>
      <c r="DJ256" s="81"/>
      <c r="DK256" s="81"/>
    </row>
    <row r="257" customFormat="false" ht="15" hidden="false" customHeight="true" outlineLevel="0" collapsed="false">
      <c r="A257" s="58"/>
      <c r="B257" s="53" t="s">
        <v>428</v>
      </c>
      <c r="C257" s="54" t="n">
        <v>87</v>
      </c>
      <c r="D257" s="55" t="s">
        <v>333</v>
      </c>
      <c r="E257" s="81"/>
      <c r="F257" s="81"/>
      <c r="G257" s="81"/>
      <c r="H257" s="81"/>
      <c r="I257" s="81"/>
      <c r="J257" s="81"/>
      <c r="K257" s="81"/>
      <c r="L257" s="81"/>
      <c r="M257" s="81"/>
      <c r="N257" s="81"/>
      <c r="O257" s="81"/>
      <c r="P257" s="81"/>
      <c r="Q257" s="81"/>
      <c r="R257" s="81"/>
      <c r="S257" s="81"/>
      <c r="T257" s="81"/>
      <c r="U257" s="81"/>
      <c r="V257" s="81"/>
      <c r="W257" s="81"/>
      <c r="X257" s="81"/>
      <c r="Y257" s="81"/>
      <c r="Z257" s="81"/>
      <c r="AA257" s="81"/>
      <c r="AB257" s="81"/>
      <c r="AC257" s="81"/>
      <c r="AD257" s="81"/>
      <c r="AE257" s="81"/>
      <c r="AF257" s="81"/>
      <c r="AG257" s="81"/>
      <c r="AH257" s="81"/>
      <c r="AI257" s="81"/>
      <c r="AJ257" s="81"/>
      <c r="AK257" s="81"/>
      <c r="AL257" s="81"/>
      <c r="AM257" s="81"/>
      <c r="AN257" s="81"/>
      <c r="AO257" s="81"/>
      <c r="AP257" s="81"/>
      <c r="AQ257" s="81"/>
      <c r="AR257" s="81"/>
      <c r="AS257" s="81"/>
      <c r="AT257" s="81"/>
      <c r="AU257" s="81"/>
      <c r="AV257" s="81"/>
      <c r="AW257" s="81"/>
      <c r="AX257" s="81"/>
      <c r="AY257" s="81"/>
      <c r="AZ257" s="81"/>
      <c r="BA257" s="81"/>
      <c r="BB257" s="81"/>
      <c r="BC257" s="81"/>
      <c r="BD257" s="81"/>
      <c r="BE257" s="81"/>
      <c r="BF257" s="81"/>
      <c r="BG257" s="81"/>
      <c r="BH257" s="81"/>
      <c r="BI257" s="81"/>
      <c r="BJ257" s="81"/>
      <c r="BK257" s="81"/>
      <c r="BL257" s="81"/>
      <c r="BM257" s="81"/>
      <c r="BN257" s="81"/>
      <c r="BO257" s="81"/>
      <c r="BP257" s="81"/>
      <c r="BQ257" s="81"/>
      <c r="BR257" s="81"/>
      <c r="BS257" s="81"/>
      <c r="BT257" s="81"/>
      <c r="BU257" s="81"/>
      <c r="BV257" s="81"/>
      <c r="BW257" s="81"/>
      <c r="BX257" s="81"/>
      <c r="BY257" s="81"/>
      <c r="BZ257" s="81"/>
      <c r="CA257" s="81"/>
      <c r="CB257" s="81"/>
      <c r="CC257" s="81"/>
      <c r="CD257" s="81"/>
      <c r="CE257" s="81"/>
      <c r="CF257" s="81"/>
      <c r="CG257" s="81"/>
      <c r="CH257" s="81"/>
      <c r="CI257" s="81"/>
      <c r="CJ257" s="81"/>
      <c r="CK257" s="81"/>
      <c r="CL257" s="81"/>
      <c r="CM257" s="81"/>
      <c r="CN257" s="81"/>
      <c r="CO257" s="81"/>
      <c r="CP257" s="81"/>
      <c r="CQ257" s="81"/>
      <c r="CR257" s="81"/>
      <c r="CS257" s="81"/>
      <c r="CT257" s="81"/>
      <c r="CU257" s="81"/>
      <c r="CV257" s="81"/>
      <c r="CW257" s="81"/>
      <c r="CX257" s="81"/>
      <c r="CY257" s="81"/>
      <c r="CZ257" s="81"/>
      <c r="DA257" s="81"/>
      <c r="DB257" s="81"/>
      <c r="DC257" s="81"/>
      <c r="DD257" s="81"/>
      <c r="DE257" s="81"/>
      <c r="DF257" s="81"/>
      <c r="DG257" s="81"/>
      <c r="DH257" s="81"/>
      <c r="DI257" s="81"/>
      <c r="DJ257" s="81"/>
      <c r="DK257" s="81"/>
    </row>
    <row r="258" customFormat="false" ht="15" hidden="false" customHeight="true" outlineLevel="0" collapsed="false">
      <c r="A258" s="58"/>
      <c r="B258" s="53" t="s">
        <v>429</v>
      </c>
      <c r="C258" s="54" t="n">
        <v>88</v>
      </c>
      <c r="D258" s="55" t="s">
        <v>333</v>
      </c>
      <c r="E258" s="81"/>
      <c r="F258" s="81"/>
      <c r="G258" s="81"/>
      <c r="H258" s="81"/>
      <c r="I258" s="81"/>
      <c r="J258" s="81"/>
      <c r="K258" s="81"/>
      <c r="L258" s="81"/>
      <c r="M258" s="81"/>
      <c r="N258" s="81"/>
      <c r="O258" s="81"/>
      <c r="P258" s="81"/>
      <c r="Q258" s="81"/>
      <c r="R258" s="81"/>
      <c r="S258" s="81"/>
      <c r="T258" s="81"/>
      <c r="U258" s="81"/>
      <c r="V258" s="81"/>
      <c r="W258" s="81"/>
      <c r="X258" s="81"/>
      <c r="Y258" s="81"/>
      <c r="Z258" s="81"/>
      <c r="AA258" s="81"/>
      <c r="AB258" s="81"/>
      <c r="AC258" s="81"/>
      <c r="AD258" s="81"/>
      <c r="AE258" s="81"/>
      <c r="AF258" s="81"/>
      <c r="AG258" s="81"/>
      <c r="AH258" s="81"/>
      <c r="AI258" s="81"/>
      <c r="AJ258" s="81"/>
      <c r="AK258" s="81"/>
      <c r="AL258" s="81"/>
      <c r="AM258" s="81"/>
      <c r="AN258" s="81"/>
      <c r="AO258" s="81"/>
      <c r="AP258" s="81"/>
      <c r="AQ258" s="81"/>
      <c r="AR258" s="81"/>
      <c r="AS258" s="81"/>
      <c r="AT258" s="81"/>
      <c r="AU258" s="81"/>
      <c r="AV258" s="81"/>
      <c r="AW258" s="81"/>
      <c r="AX258" s="81"/>
      <c r="AY258" s="81"/>
      <c r="AZ258" s="81"/>
      <c r="BA258" s="81"/>
      <c r="BB258" s="81"/>
      <c r="BC258" s="81"/>
      <c r="BD258" s="81"/>
      <c r="BE258" s="81"/>
      <c r="BF258" s="81"/>
      <c r="BG258" s="81"/>
      <c r="BH258" s="81"/>
      <c r="BI258" s="81"/>
      <c r="BJ258" s="81"/>
      <c r="BK258" s="81"/>
      <c r="BL258" s="81"/>
      <c r="BM258" s="81"/>
      <c r="BN258" s="81"/>
      <c r="BO258" s="81"/>
      <c r="BP258" s="81"/>
      <c r="BQ258" s="81"/>
      <c r="BR258" s="81"/>
      <c r="BS258" s="81"/>
      <c r="BT258" s="81"/>
      <c r="BU258" s="81"/>
      <c r="BV258" s="81"/>
      <c r="BW258" s="81"/>
      <c r="BX258" s="81"/>
      <c r="BY258" s="81"/>
      <c r="BZ258" s="81"/>
      <c r="CA258" s="81"/>
      <c r="CB258" s="81"/>
      <c r="CC258" s="81"/>
      <c r="CD258" s="81"/>
      <c r="CE258" s="81"/>
      <c r="CF258" s="81"/>
      <c r="CG258" s="81"/>
      <c r="CH258" s="81"/>
      <c r="CI258" s="81"/>
      <c r="CJ258" s="81"/>
      <c r="CK258" s="81"/>
      <c r="CL258" s="81"/>
      <c r="CM258" s="81"/>
      <c r="CN258" s="81"/>
      <c r="CO258" s="81"/>
      <c r="CP258" s="81"/>
      <c r="CQ258" s="81"/>
      <c r="CR258" s="81"/>
      <c r="CS258" s="81"/>
      <c r="CT258" s="81"/>
      <c r="CU258" s="81"/>
      <c r="CV258" s="81"/>
      <c r="CW258" s="81"/>
      <c r="CX258" s="81"/>
      <c r="CY258" s="81"/>
      <c r="CZ258" s="81"/>
      <c r="DA258" s="81"/>
      <c r="DB258" s="81"/>
      <c r="DC258" s="81"/>
      <c r="DD258" s="81"/>
      <c r="DE258" s="81"/>
      <c r="DF258" s="81"/>
      <c r="DG258" s="81"/>
      <c r="DH258" s="81"/>
      <c r="DI258" s="81"/>
      <c r="DJ258" s="81"/>
      <c r="DK258" s="81"/>
    </row>
    <row r="259" customFormat="false" ht="15" hidden="false" customHeight="true" outlineLevel="0" collapsed="false">
      <c r="A259" s="58"/>
      <c r="B259" s="53" t="s">
        <v>430</v>
      </c>
      <c r="C259" s="54" t="n">
        <v>89</v>
      </c>
      <c r="D259" s="55" t="s">
        <v>333</v>
      </c>
      <c r="E259" s="81"/>
      <c r="F259" s="81"/>
      <c r="G259" s="81"/>
      <c r="H259" s="81"/>
      <c r="I259" s="81"/>
      <c r="J259" s="81"/>
      <c r="K259" s="81"/>
      <c r="L259" s="81"/>
      <c r="M259" s="81"/>
      <c r="N259" s="81"/>
      <c r="O259" s="81"/>
      <c r="P259" s="81"/>
      <c r="Q259" s="81"/>
      <c r="R259" s="81"/>
      <c r="S259" s="81"/>
      <c r="T259" s="81"/>
      <c r="U259" s="81"/>
      <c r="V259" s="81"/>
      <c r="W259" s="81"/>
      <c r="X259" s="81"/>
      <c r="Y259" s="81"/>
      <c r="Z259" s="81"/>
      <c r="AA259" s="81"/>
      <c r="AB259" s="81"/>
      <c r="AC259" s="81"/>
      <c r="AD259" s="81"/>
      <c r="AE259" s="81"/>
      <c r="AF259" s="81"/>
      <c r="AG259" s="81"/>
      <c r="AH259" s="81"/>
      <c r="AI259" s="81"/>
      <c r="AJ259" s="81"/>
      <c r="AK259" s="81"/>
      <c r="AL259" s="81"/>
      <c r="AM259" s="81"/>
      <c r="AN259" s="81"/>
      <c r="AO259" s="81"/>
      <c r="AP259" s="81"/>
      <c r="AQ259" s="81"/>
      <c r="AR259" s="81"/>
      <c r="AS259" s="81"/>
      <c r="AT259" s="81"/>
      <c r="AU259" s="81"/>
      <c r="AV259" s="81"/>
      <c r="AW259" s="81"/>
      <c r="AX259" s="81"/>
      <c r="AY259" s="81"/>
      <c r="AZ259" s="81"/>
      <c r="BA259" s="81"/>
      <c r="BB259" s="81"/>
      <c r="BC259" s="81"/>
      <c r="BD259" s="81"/>
      <c r="BE259" s="81"/>
      <c r="BF259" s="81"/>
      <c r="BG259" s="81"/>
      <c r="BH259" s="81"/>
      <c r="BI259" s="81"/>
      <c r="BJ259" s="81"/>
      <c r="BK259" s="81"/>
      <c r="BL259" s="81"/>
      <c r="BM259" s="81"/>
      <c r="BN259" s="81"/>
      <c r="BO259" s="81"/>
      <c r="BP259" s="81"/>
      <c r="BQ259" s="81"/>
      <c r="BR259" s="81"/>
      <c r="BS259" s="81"/>
      <c r="BT259" s="81"/>
      <c r="BU259" s="81"/>
      <c r="BV259" s="81"/>
      <c r="BW259" s="81"/>
      <c r="BX259" s="81"/>
      <c r="BY259" s="81"/>
      <c r="BZ259" s="81"/>
      <c r="CA259" s="81"/>
      <c r="CB259" s="81"/>
      <c r="CC259" s="81"/>
      <c r="CD259" s="81"/>
      <c r="CE259" s="81"/>
      <c r="CF259" s="81"/>
      <c r="CG259" s="81"/>
      <c r="CH259" s="81"/>
      <c r="CI259" s="81"/>
      <c r="CJ259" s="81"/>
      <c r="CK259" s="81"/>
      <c r="CL259" s="81"/>
      <c r="CM259" s="81"/>
      <c r="CN259" s="81"/>
      <c r="CO259" s="81"/>
      <c r="CP259" s="81"/>
      <c r="CQ259" s="81"/>
      <c r="CR259" s="81"/>
      <c r="CS259" s="81"/>
      <c r="CT259" s="81"/>
      <c r="CU259" s="81"/>
      <c r="CV259" s="81"/>
      <c r="CW259" s="81"/>
      <c r="CX259" s="81"/>
      <c r="CY259" s="81"/>
      <c r="CZ259" s="81"/>
      <c r="DA259" s="81"/>
      <c r="DB259" s="81"/>
      <c r="DC259" s="81"/>
      <c r="DD259" s="81"/>
      <c r="DE259" s="81"/>
      <c r="DF259" s="81"/>
      <c r="DG259" s="81"/>
      <c r="DH259" s="81"/>
      <c r="DI259" s="81"/>
      <c r="DJ259" s="81"/>
      <c r="DK259" s="81"/>
    </row>
    <row r="260" customFormat="false" ht="15" hidden="false" customHeight="true" outlineLevel="0" collapsed="false">
      <c r="A260" s="58"/>
      <c r="B260" s="53" t="s">
        <v>431</v>
      </c>
      <c r="C260" s="54" t="n">
        <v>90</v>
      </c>
      <c r="D260" s="55" t="s">
        <v>333</v>
      </c>
      <c r="E260" s="81"/>
      <c r="F260" s="81"/>
      <c r="G260" s="81"/>
      <c r="H260" s="81"/>
      <c r="I260" s="81"/>
      <c r="J260" s="81"/>
      <c r="K260" s="81"/>
      <c r="L260" s="81"/>
      <c r="M260" s="81"/>
      <c r="N260" s="81"/>
      <c r="O260" s="81"/>
      <c r="P260" s="81"/>
      <c r="Q260" s="81"/>
      <c r="R260" s="81"/>
      <c r="S260" s="81"/>
      <c r="T260" s="81"/>
      <c r="U260" s="81"/>
      <c r="V260" s="81"/>
      <c r="W260" s="81"/>
      <c r="X260" s="81"/>
      <c r="Y260" s="81"/>
      <c r="Z260" s="81"/>
      <c r="AA260" s="81"/>
      <c r="AB260" s="81"/>
      <c r="AC260" s="81"/>
      <c r="AD260" s="81"/>
      <c r="AE260" s="81"/>
      <c r="AF260" s="81"/>
      <c r="AG260" s="81"/>
      <c r="AH260" s="81"/>
      <c r="AI260" s="81"/>
      <c r="AJ260" s="81"/>
      <c r="AK260" s="81"/>
      <c r="AL260" s="81"/>
      <c r="AM260" s="81"/>
      <c r="AN260" s="81"/>
      <c r="AO260" s="81"/>
      <c r="AP260" s="81"/>
      <c r="AQ260" s="81"/>
      <c r="AR260" s="81"/>
      <c r="AS260" s="81"/>
      <c r="AT260" s="81"/>
      <c r="AU260" s="81"/>
      <c r="AV260" s="81"/>
      <c r="AW260" s="81"/>
      <c r="AX260" s="81"/>
      <c r="AY260" s="81"/>
      <c r="AZ260" s="81"/>
      <c r="BA260" s="81"/>
      <c r="BB260" s="81"/>
      <c r="BC260" s="81"/>
      <c r="BD260" s="81"/>
      <c r="BE260" s="81"/>
      <c r="BF260" s="81"/>
      <c r="BG260" s="81"/>
      <c r="BH260" s="81"/>
      <c r="BI260" s="81"/>
      <c r="BJ260" s="81"/>
      <c r="BK260" s="81"/>
      <c r="BL260" s="81"/>
      <c r="BM260" s="81"/>
      <c r="BN260" s="81"/>
      <c r="BO260" s="81"/>
      <c r="BP260" s="81"/>
      <c r="BQ260" s="81"/>
      <c r="BR260" s="81"/>
      <c r="BS260" s="81"/>
      <c r="BT260" s="81"/>
      <c r="BU260" s="81"/>
      <c r="BV260" s="81"/>
      <c r="BW260" s="81"/>
      <c r="BX260" s="81"/>
      <c r="BY260" s="81"/>
      <c r="BZ260" s="81"/>
      <c r="CA260" s="81"/>
      <c r="CB260" s="81"/>
      <c r="CC260" s="81"/>
      <c r="CD260" s="81"/>
      <c r="CE260" s="81"/>
      <c r="CF260" s="81"/>
      <c r="CG260" s="81"/>
      <c r="CH260" s="81"/>
      <c r="CI260" s="81"/>
      <c r="CJ260" s="81"/>
      <c r="CK260" s="81"/>
      <c r="CL260" s="81"/>
      <c r="CM260" s="81"/>
      <c r="CN260" s="81"/>
      <c r="CO260" s="81"/>
      <c r="CP260" s="81"/>
      <c r="CQ260" s="81"/>
      <c r="CR260" s="81"/>
      <c r="CS260" s="81"/>
      <c r="CT260" s="81"/>
      <c r="CU260" s="81"/>
      <c r="CV260" s="81"/>
      <c r="CW260" s="81"/>
      <c r="CX260" s="81"/>
      <c r="CY260" s="81"/>
      <c r="CZ260" s="81"/>
      <c r="DA260" s="81"/>
      <c r="DB260" s="81"/>
      <c r="DC260" s="81"/>
      <c r="DD260" s="81"/>
      <c r="DE260" s="81"/>
      <c r="DF260" s="81"/>
      <c r="DG260" s="81"/>
      <c r="DH260" s="81"/>
      <c r="DI260" s="81"/>
      <c r="DJ260" s="81"/>
      <c r="DK260" s="81"/>
    </row>
    <row r="261" customFormat="false" ht="15" hidden="false" customHeight="true" outlineLevel="0" collapsed="false">
      <c r="A261" s="58"/>
      <c r="B261" s="53" t="s">
        <v>432</v>
      </c>
      <c r="C261" s="54" t="n">
        <v>91</v>
      </c>
      <c r="D261" s="55" t="s">
        <v>333</v>
      </c>
      <c r="E261" s="81"/>
      <c r="F261" s="81"/>
      <c r="G261" s="81"/>
      <c r="H261" s="81"/>
      <c r="I261" s="81"/>
      <c r="J261" s="81"/>
      <c r="K261" s="81"/>
      <c r="L261" s="81"/>
      <c r="M261" s="81"/>
      <c r="N261" s="81"/>
      <c r="O261" s="81"/>
      <c r="P261" s="81"/>
      <c r="Q261" s="81"/>
      <c r="R261" s="81"/>
      <c r="S261" s="81"/>
      <c r="T261" s="81"/>
      <c r="U261" s="81"/>
      <c r="V261" s="81"/>
      <c r="W261" s="81"/>
      <c r="X261" s="81"/>
      <c r="Y261" s="81"/>
      <c r="Z261" s="81"/>
      <c r="AA261" s="81"/>
      <c r="AB261" s="81"/>
      <c r="AC261" s="81"/>
      <c r="AD261" s="81"/>
      <c r="AE261" s="81"/>
      <c r="AF261" s="81"/>
      <c r="AG261" s="81"/>
      <c r="AH261" s="81"/>
      <c r="AI261" s="81"/>
      <c r="AJ261" s="81"/>
      <c r="AK261" s="81"/>
      <c r="AL261" s="81"/>
      <c r="AM261" s="81"/>
      <c r="AN261" s="81"/>
      <c r="AO261" s="81"/>
      <c r="AP261" s="81"/>
      <c r="AQ261" s="81"/>
      <c r="AR261" s="81"/>
      <c r="AS261" s="81"/>
      <c r="AT261" s="81"/>
      <c r="AU261" s="81"/>
      <c r="AV261" s="81"/>
      <c r="AW261" s="81"/>
      <c r="AX261" s="81"/>
      <c r="AY261" s="81"/>
      <c r="AZ261" s="81"/>
      <c r="BA261" s="81"/>
      <c r="BB261" s="81"/>
      <c r="BC261" s="81"/>
      <c r="BD261" s="81"/>
      <c r="BE261" s="81"/>
      <c r="BF261" s="81"/>
      <c r="BG261" s="81"/>
      <c r="BH261" s="81"/>
      <c r="BI261" s="81"/>
      <c r="BJ261" s="81"/>
      <c r="BK261" s="81"/>
      <c r="BL261" s="81"/>
      <c r="BM261" s="81"/>
      <c r="BN261" s="81"/>
      <c r="BO261" s="81"/>
      <c r="BP261" s="81"/>
      <c r="BQ261" s="81"/>
      <c r="BR261" s="81"/>
      <c r="BS261" s="81"/>
      <c r="BT261" s="81"/>
      <c r="BU261" s="81"/>
      <c r="BV261" s="81"/>
      <c r="BW261" s="81"/>
      <c r="BX261" s="81"/>
      <c r="BY261" s="81"/>
      <c r="BZ261" s="81"/>
      <c r="CA261" s="81"/>
      <c r="CB261" s="81"/>
      <c r="CC261" s="81"/>
      <c r="CD261" s="81"/>
      <c r="CE261" s="81"/>
      <c r="CF261" s="81"/>
      <c r="CG261" s="81"/>
      <c r="CH261" s="81"/>
      <c r="CI261" s="81"/>
      <c r="CJ261" s="81"/>
      <c r="CK261" s="81"/>
      <c r="CL261" s="81"/>
      <c r="CM261" s="81"/>
      <c r="CN261" s="81"/>
      <c r="CO261" s="81"/>
      <c r="CP261" s="81"/>
      <c r="CQ261" s="81"/>
      <c r="CR261" s="81"/>
      <c r="CS261" s="81"/>
      <c r="CT261" s="81"/>
      <c r="CU261" s="81"/>
      <c r="CV261" s="81"/>
      <c r="CW261" s="81"/>
      <c r="CX261" s="81"/>
      <c r="CY261" s="81"/>
      <c r="CZ261" s="81"/>
      <c r="DA261" s="81"/>
      <c r="DB261" s="81"/>
      <c r="DC261" s="81"/>
      <c r="DD261" s="81"/>
      <c r="DE261" s="81"/>
      <c r="DF261" s="81"/>
      <c r="DG261" s="81"/>
      <c r="DH261" s="81"/>
      <c r="DI261" s="81"/>
      <c r="DJ261" s="81"/>
      <c r="DK261" s="81"/>
    </row>
    <row r="262" customFormat="false" ht="15" hidden="false" customHeight="true" outlineLevel="0" collapsed="false">
      <c r="A262" s="58"/>
      <c r="B262" s="53" t="s">
        <v>433</v>
      </c>
      <c r="C262" s="54" t="n">
        <v>92</v>
      </c>
      <c r="D262" s="55" t="s">
        <v>333</v>
      </c>
      <c r="E262" s="81"/>
      <c r="F262" s="81"/>
      <c r="G262" s="81"/>
      <c r="H262" s="81"/>
      <c r="I262" s="81"/>
      <c r="J262" s="81"/>
      <c r="K262" s="81"/>
      <c r="L262" s="81"/>
      <c r="M262" s="81"/>
      <c r="N262" s="81"/>
      <c r="O262" s="81"/>
      <c r="P262" s="81"/>
      <c r="Q262" s="81"/>
      <c r="R262" s="81"/>
      <c r="S262" s="81"/>
      <c r="T262" s="81"/>
      <c r="U262" s="81"/>
      <c r="V262" s="81"/>
      <c r="W262" s="81"/>
      <c r="X262" s="81"/>
      <c r="Y262" s="81"/>
      <c r="Z262" s="81"/>
      <c r="AA262" s="81"/>
      <c r="AB262" s="81"/>
      <c r="AC262" s="81"/>
      <c r="AD262" s="81"/>
      <c r="AE262" s="81"/>
      <c r="AF262" s="81"/>
      <c r="AG262" s="81"/>
      <c r="AH262" s="81"/>
      <c r="AI262" s="81"/>
      <c r="AJ262" s="81"/>
      <c r="AK262" s="81"/>
      <c r="AL262" s="81"/>
      <c r="AM262" s="81"/>
      <c r="AN262" s="81"/>
      <c r="AO262" s="81"/>
      <c r="AP262" s="81"/>
      <c r="AQ262" s="81"/>
      <c r="AR262" s="81"/>
      <c r="AS262" s="81"/>
      <c r="AT262" s="81"/>
      <c r="AU262" s="81"/>
      <c r="AV262" s="81"/>
      <c r="AW262" s="81"/>
      <c r="AX262" s="81"/>
      <c r="AY262" s="81"/>
      <c r="AZ262" s="81"/>
      <c r="BA262" s="81"/>
      <c r="BB262" s="81"/>
      <c r="BC262" s="81"/>
      <c r="BD262" s="81"/>
      <c r="BE262" s="81"/>
      <c r="BF262" s="81"/>
      <c r="BG262" s="81"/>
      <c r="BH262" s="81"/>
      <c r="BI262" s="81"/>
      <c r="BJ262" s="81"/>
      <c r="BK262" s="81"/>
      <c r="BL262" s="81"/>
      <c r="BM262" s="81"/>
      <c r="BN262" s="81"/>
      <c r="BO262" s="81"/>
      <c r="BP262" s="81"/>
      <c r="BQ262" s="81"/>
      <c r="BR262" s="81"/>
      <c r="BS262" s="81"/>
      <c r="BT262" s="81"/>
      <c r="BU262" s="81"/>
      <c r="BV262" s="81"/>
      <c r="BW262" s="81"/>
      <c r="BX262" s="81"/>
      <c r="BY262" s="81"/>
      <c r="BZ262" s="81"/>
      <c r="CA262" s="81"/>
      <c r="CB262" s="81"/>
      <c r="CC262" s="81"/>
      <c r="CD262" s="81"/>
      <c r="CE262" s="81"/>
      <c r="CF262" s="81"/>
      <c r="CG262" s="81"/>
      <c r="CH262" s="81"/>
      <c r="CI262" s="81"/>
      <c r="CJ262" s="81"/>
      <c r="CK262" s="81"/>
      <c r="CL262" s="81"/>
      <c r="CM262" s="81"/>
      <c r="CN262" s="81"/>
      <c r="CO262" s="81"/>
      <c r="CP262" s="81"/>
      <c r="CQ262" s="81"/>
      <c r="CR262" s="81"/>
      <c r="CS262" s="81"/>
      <c r="CT262" s="81"/>
      <c r="CU262" s="81"/>
      <c r="CV262" s="81"/>
      <c r="CW262" s="81"/>
      <c r="CX262" s="81"/>
      <c r="CY262" s="81"/>
      <c r="CZ262" s="81"/>
      <c r="DA262" s="81"/>
      <c r="DB262" s="81"/>
      <c r="DC262" s="81"/>
      <c r="DD262" s="81"/>
      <c r="DE262" s="81"/>
      <c r="DF262" s="81"/>
      <c r="DG262" s="81"/>
      <c r="DH262" s="81"/>
      <c r="DI262" s="81"/>
      <c r="DJ262" s="81"/>
      <c r="DK262" s="81"/>
    </row>
    <row r="263" customFormat="false" ht="15" hidden="false" customHeight="true" outlineLevel="0" collapsed="false">
      <c r="A263" s="58"/>
      <c r="B263" s="53" t="s">
        <v>434</v>
      </c>
      <c r="C263" s="54" t="n">
        <v>93</v>
      </c>
      <c r="D263" s="55" t="s">
        <v>333</v>
      </c>
      <c r="E263" s="81"/>
      <c r="F263" s="81"/>
      <c r="G263" s="81"/>
      <c r="H263" s="81"/>
      <c r="I263" s="81"/>
      <c r="J263" s="81"/>
      <c r="K263" s="81"/>
      <c r="L263" s="81"/>
      <c r="M263" s="81"/>
      <c r="N263" s="81"/>
      <c r="O263" s="81"/>
      <c r="P263" s="81"/>
      <c r="Q263" s="81"/>
      <c r="R263" s="81"/>
      <c r="S263" s="81"/>
      <c r="T263" s="81"/>
      <c r="U263" s="81"/>
      <c r="V263" s="81"/>
      <c r="W263" s="81"/>
      <c r="X263" s="81"/>
      <c r="Y263" s="81"/>
      <c r="Z263" s="81"/>
      <c r="AA263" s="81"/>
      <c r="AB263" s="81"/>
      <c r="AC263" s="81"/>
      <c r="AD263" s="81"/>
      <c r="AE263" s="81"/>
      <c r="AF263" s="81"/>
      <c r="AG263" s="81"/>
      <c r="AH263" s="81"/>
      <c r="AI263" s="81"/>
      <c r="AJ263" s="81"/>
      <c r="AK263" s="81"/>
      <c r="AL263" s="81"/>
      <c r="AM263" s="81"/>
      <c r="AN263" s="81"/>
      <c r="AO263" s="81"/>
      <c r="AP263" s="81"/>
      <c r="AQ263" s="81"/>
      <c r="AR263" s="81"/>
      <c r="AS263" s="81"/>
      <c r="AT263" s="81"/>
      <c r="AU263" s="81"/>
      <c r="AV263" s="81"/>
      <c r="AW263" s="81"/>
      <c r="AX263" s="81"/>
      <c r="AY263" s="81"/>
      <c r="AZ263" s="81"/>
      <c r="BA263" s="81"/>
      <c r="BB263" s="81"/>
      <c r="BC263" s="81"/>
      <c r="BD263" s="81"/>
      <c r="BE263" s="81"/>
      <c r="BF263" s="81"/>
      <c r="BG263" s="81"/>
      <c r="BH263" s="81"/>
      <c r="BI263" s="81"/>
      <c r="BJ263" s="81"/>
      <c r="BK263" s="81"/>
      <c r="BL263" s="81"/>
      <c r="BM263" s="81"/>
      <c r="BN263" s="81"/>
      <c r="BO263" s="81"/>
      <c r="BP263" s="81"/>
      <c r="BQ263" s="81"/>
      <c r="BR263" s="81"/>
      <c r="BS263" s="81"/>
      <c r="BT263" s="81"/>
      <c r="BU263" s="81"/>
      <c r="BV263" s="81"/>
      <c r="BW263" s="81"/>
      <c r="BX263" s="81"/>
      <c r="BY263" s="81"/>
      <c r="BZ263" s="81"/>
      <c r="CA263" s="81"/>
      <c r="CB263" s="81"/>
      <c r="CC263" s="81"/>
      <c r="CD263" s="81"/>
      <c r="CE263" s="81"/>
      <c r="CF263" s="81"/>
      <c r="CG263" s="81"/>
      <c r="CH263" s="81"/>
      <c r="CI263" s="81"/>
      <c r="CJ263" s="81"/>
      <c r="CK263" s="81"/>
      <c r="CL263" s="81"/>
      <c r="CM263" s="81"/>
      <c r="CN263" s="81"/>
      <c r="CO263" s="81"/>
      <c r="CP263" s="81"/>
      <c r="CQ263" s="81"/>
      <c r="CR263" s="81"/>
      <c r="CS263" s="81"/>
      <c r="CT263" s="81"/>
      <c r="CU263" s="81"/>
      <c r="CV263" s="81"/>
      <c r="CW263" s="81"/>
      <c r="CX263" s="81"/>
      <c r="CY263" s="81"/>
      <c r="CZ263" s="81"/>
      <c r="DA263" s="81"/>
      <c r="DB263" s="81"/>
      <c r="DC263" s="81"/>
      <c r="DD263" s="81"/>
      <c r="DE263" s="81"/>
      <c r="DF263" s="81"/>
      <c r="DG263" s="81"/>
      <c r="DH263" s="81"/>
      <c r="DI263" s="81"/>
      <c r="DJ263" s="81"/>
      <c r="DK263" s="81"/>
    </row>
    <row r="264" customFormat="false" ht="15" hidden="false" customHeight="true" outlineLevel="0" collapsed="false">
      <c r="A264" s="58"/>
      <c r="B264" s="53" t="s">
        <v>435</v>
      </c>
      <c r="C264" s="54" t="n">
        <v>94</v>
      </c>
      <c r="D264" s="55" t="s">
        <v>333</v>
      </c>
      <c r="E264" s="81"/>
      <c r="F264" s="81"/>
      <c r="G264" s="81"/>
      <c r="H264" s="81"/>
      <c r="I264" s="81"/>
      <c r="J264" s="81"/>
      <c r="K264" s="81"/>
      <c r="L264" s="81"/>
      <c r="M264" s="81"/>
      <c r="N264" s="81"/>
      <c r="O264" s="81"/>
      <c r="P264" s="81"/>
      <c r="Q264" s="81"/>
      <c r="R264" s="81"/>
      <c r="S264" s="81"/>
      <c r="T264" s="81"/>
      <c r="U264" s="81"/>
      <c r="V264" s="81"/>
      <c r="W264" s="81"/>
      <c r="X264" s="81"/>
      <c r="Y264" s="81"/>
      <c r="Z264" s="81"/>
      <c r="AA264" s="81"/>
      <c r="AB264" s="81"/>
      <c r="AC264" s="81"/>
      <c r="AD264" s="81"/>
      <c r="AE264" s="81"/>
      <c r="AF264" s="81"/>
      <c r="AG264" s="81"/>
      <c r="AH264" s="81"/>
      <c r="AI264" s="81"/>
      <c r="AJ264" s="81"/>
      <c r="AK264" s="81"/>
      <c r="AL264" s="81"/>
      <c r="AM264" s="81"/>
      <c r="AN264" s="81"/>
      <c r="AO264" s="81"/>
      <c r="AP264" s="81"/>
      <c r="AQ264" s="81"/>
      <c r="AR264" s="81"/>
      <c r="AS264" s="81"/>
      <c r="AT264" s="81"/>
      <c r="AU264" s="81"/>
      <c r="AV264" s="81"/>
      <c r="AW264" s="81"/>
      <c r="AX264" s="81"/>
      <c r="AY264" s="81"/>
      <c r="AZ264" s="81"/>
      <c r="BA264" s="81"/>
      <c r="BB264" s="81"/>
      <c r="BC264" s="81"/>
      <c r="BD264" s="81"/>
      <c r="BE264" s="81"/>
      <c r="BF264" s="81"/>
      <c r="BG264" s="81"/>
      <c r="BH264" s="81"/>
      <c r="BI264" s="81"/>
      <c r="BJ264" s="81"/>
      <c r="BK264" s="81"/>
      <c r="BL264" s="81"/>
      <c r="BM264" s="81"/>
      <c r="BN264" s="81"/>
      <c r="BO264" s="81"/>
      <c r="BP264" s="81"/>
      <c r="BQ264" s="81"/>
      <c r="BR264" s="81"/>
      <c r="BS264" s="81"/>
      <c r="BT264" s="81"/>
      <c r="BU264" s="81"/>
      <c r="BV264" s="81"/>
      <c r="BW264" s="81"/>
      <c r="BX264" s="81"/>
      <c r="BY264" s="81"/>
      <c r="BZ264" s="81"/>
      <c r="CA264" s="81"/>
      <c r="CB264" s="81"/>
      <c r="CC264" s="81"/>
      <c r="CD264" s="81"/>
      <c r="CE264" s="81"/>
      <c r="CF264" s="81"/>
      <c r="CG264" s="81"/>
      <c r="CH264" s="81"/>
      <c r="CI264" s="81"/>
      <c r="CJ264" s="81"/>
      <c r="CK264" s="81"/>
      <c r="CL264" s="81"/>
      <c r="CM264" s="81"/>
      <c r="CN264" s="81"/>
      <c r="CO264" s="81"/>
      <c r="CP264" s="81"/>
      <c r="CQ264" s="81"/>
      <c r="CR264" s="81"/>
      <c r="CS264" s="81"/>
      <c r="CT264" s="81"/>
      <c r="CU264" s="81"/>
      <c r="CV264" s="81"/>
      <c r="CW264" s="81"/>
      <c r="CX264" s="81"/>
      <c r="CY264" s="81"/>
      <c r="CZ264" s="81"/>
      <c r="DA264" s="81"/>
      <c r="DB264" s="81"/>
      <c r="DC264" s="81"/>
      <c r="DD264" s="81"/>
      <c r="DE264" s="81"/>
      <c r="DF264" s="81"/>
      <c r="DG264" s="81"/>
      <c r="DH264" s="81"/>
      <c r="DI264" s="81"/>
      <c r="DJ264" s="81"/>
      <c r="DK264" s="81"/>
    </row>
    <row r="265" customFormat="false" ht="15" hidden="false" customHeight="true" outlineLevel="0" collapsed="false">
      <c r="A265" s="58"/>
      <c r="B265" s="53" t="s">
        <v>436</v>
      </c>
      <c r="C265" s="54" t="n">
        <v>95</v>
      </c>
      <c r="D265" s="55" t="s">
        <v>333</v>
      </c>
      <c r="E265" s="81"/>
      <c r="F265" s="81"/>
      <c r="G265" s="81"/>
      <c r="H265" s="81"/>
      <c r="I265" s="81"/>
      <c r="J265" s="81"/>
      <c r="K265" s="81"/>
      <c r="L265" s="81"/>
      <c r="M265" s="81"/>
      <c r="N265" s="81"/>
      <c r="O265" s="81"/>
      <c r="P265" s="81"/>
      <c r="Q265" s="81"/>
      <c r="R265" s="81"/>
      <c r="S265" s="81"/>
      <c r="T265" s="81"/>
      <c r="U265" s="81"/>
      <c r="V265" s="81"/>
      <c r="W265" s="81"/>
      <c r="X265" s="81"/>
      <c r="Y265" s="81"/>
      <c r="Z265" s="81"/>
      <c r="AA265" s="81"/>
      <c r="AB265" s="81"/>
      <c r="AC265" s="81"/>
      <c r="AD265" s="81"/>
      <c r="AE265" s="81"/>
      <c r="AF265" s="81"/>
      <c r="AG265" s="81"/>
      <c r="AH265" s="81"/>
      <c r="AI265" s="81"/>
      <c r="AJ265" s="81"/>
      <c r="AK265" s="81"/>
      <c r="AL265" s="81"/>
      <c r="AM265" s="81"/>
      <c r="AN265" s="81"/>
      <c r="AO265" s="81"/>
      <c r="AP265" s="81"/>
      <c r="AQ265" s="81"/>
      <c r="AR265" s="81"/>
      <c r="AS265" s="81"/>
      <c r="AT265" s="81"/>
      <c r="AU265" s="81"/>
      <c r="AV265" s="81"/>
      <c r="AW265" s="81"/>
      <c r="AX265" s="81"/>
      <c r="AY265" s="81"/>
      <c r="AZ265" s="81"/>
      <c r="BA265" s="81"/>
      <c r="BB265" s="81"/>
      <c r="BC265" s="81"/>
      <c r="BD265" s="81"/>
      <c r="BE265" s="81"/>
      <c r="BF265" s="81"/>
      <c r="BG265" s="81"/>
      <c r="BH265" s="81"/>
      <c r="BI265" s="81"/>
      <c r="BJ265" s="81"/>
      <c r="BK265" s="81"/>
      <c r="BL265" s="81"/>
      <c r="BM265" s="81"/>
      <c r="BN265" s="81"/>
      <c r="BO265" s="81"/>
      <c r="BP265" s="81"/>
      <c r="BQ265" s="81"/>
      <c r="BR265" s="81"/>
      <c r="BS265" s="81"/>
      <c r="BT265" s="81"/>
      <c r="BU265" s="81"/>
      <c r="BV265" s="81"/>
      <c r="BW265" s="81"/>
      <c r="BX265" s="81"/>
      <c r="BY265" s="81"/>
      <c r="BZ265" s="81"/>
      <c r="CA265" s="81"/>
      <c r="CB265" s="81"/>
      <c r="CC265" s="81"/>
      <c r="CD265" s="81"/>
      <c r="CE265" s="81"/>
      <c r="CF265" s="81"/>
      <c r="CG265" s="81"/>
      <c r="CH265" s="81"/>
      <c r="CI265" s="81"/>
      <c r="CJ265" s="81"/>
      <c r="CK265" s="81"/>
      <c r="CL265" s="81"/>
      <c r="CM265" s="81"/>
      <c r="CN265" s="81"/>
      <c r="CO265" s="81"/>
      <c r="CP265" s="81"/>
      <c r="CQ265" s="81"/>
      <c r="CR265" s="81"/>
      <c r="CS265" s="81"/>
      <c r="CT265" s="81"/>
      <c r="CU265" s="81"/>
      <c r="CV265" s="81"/>
      <c r="CW265" s="81"/>
      <c r="CX265" s="81"/>
      <c r="CY265" s="81"/>
      <c r="CZ265" s="81"/>
      <c r="DA265" s="81"/>
      <c r="DB265" s="81"/>
      <c r="DC265" s="81"/>
      <c r="DD265" s="81"/>
      <c r="DE265" s="81"/>
      <c r="DF265" s="81"/>
      <c r="DG265" s="81"/>
      <c r="DH265" s="81"/>
      <c r="DI265" s="81"/>
      <c r="DJ265" s="81"/>
      <c r="DK265" s="81"/>
    </row>
    <row r="266" customFormat="false" ht="15" hidden="false" customHeight="true" outlineLevel="0" collapsed="false">
      <c r="A266" s="58"/>
      <c r="B266" s="53" t="s">
        <v>437</v>
      </c>
      <c r="C266" s="54" t="n">
        <v>96</v>
      </c>
      <c r="D266" s="55" t="s">
        <v>333</v>
      </c>
      <c r="E266" s="60"/>
      <c r="F266" s="60"/>
      <c r="G266" s="60"/>
      <c r="H266" s="60"/>
      <c r="I266" s="60"/>
    </row>
    <row r="267" customFormat="false" ht="15" hidden="false" customHeight="true" outlineLevel="0" collapsed="false">
      <c r="A267" s="58"/>
      <c r="B267" s="53" t="s">
        <v>438</v>
      </c>
      <c r="C267" s="54" t="n">
        <v>97</v>
      </c>
      <c r="D267" s="55" t="s">
        <v>333</v>
      </c>
      <c r="E267" s="60"/>
      <c r="F267" s="60"/>
      <c r="G267" s="60"/>
      <c r="H267" s="60"/>
      <c r="I267" s="60"/>
    </row>
    <row r="268" customFormat="false" ht="15" hidden="false" customHeight="true" outlineLevel="0" collapsed="false">
      <c r="A268" s="58"/>
      <c r="B268" s="53" t="s">
        <v>439</v>
      </c>
      <c r="C268" s="54" t="n">
        <v>98</v>
      </c>
      <c r="D268" s="55" t="s">
        <v>333</v>
      </c>
      <c r="E268" s="60"/>
      <c r="F268" s="60"/>
      <c r="G268" s="60"/>
      <c r="H268" s="60"/>
      <c r="I268" s="60"/>
    </row>
    <row r="269" customFormat="false" ht="15" hidden="false" customHeight="true" outlineLevel="0" collapsed="false">
      <c r="A269" s="58"/>
      <c r="B269" s="53" t="s">
        <v>440</v>
      </c>
      <c r="C269" s="54" t="n">
        <v>99</v>
      </c>
      <c r="D269" s="55" t="s">
        <v>333</v>
      </c>
      <c r="E269" s="60"/>
      <c r="F269" s="60"/>
      <c r="G269" s="60"/>
      <c r="H269" s="60"/>
      <c r="I269" s="60"/>
    </row>
    <row r="270" customFormat="false" ht="15" hidden="false" customHeight="true" outlineLevel="0" collapsed="false">
      <c r="A270" s="58"/>
      <c r="B270" s="53" t="s">
        <v>441</v>
      </c>
      <c r="C270" s="54" t="n">
        <v>100</v>
      </c>
      <c r="D270" s="55" t="s">
        <v>333</v>
      </c>
      <c r="E270" s="60"/>
      <c r="F270" s="60"/>
      <c r="G270" s="60"/>
      <c r="H270" s="60"/>
      <c r="I270" s="60"/>
    </row>
    <row r="271" customFormat="false" ht="15" hidden="false" customHeight="true" outlineLevel="0" collapsed="false">
      <c r="A271" s="58"/>
      <c r="B271" s="53" t="s">
        <v>442</v>
      </c>
      <c r="C271" s="54" t="n">
        <v>101</v>
      </c>
      <c r="D271" s="55" t="s">
        <v>333</v>
      </c>
      <c r="E271" s="107"/>
      <c r="F271" s="107"/>
      <c r="G271" s="107"/>
      <c r="H271" s="107"/>
      <c r="I271" s="107"/>
      <c r="J271" s="107"/>
      <c r="K271" s="107"/>
      <c r="L271" s="107"/>
      <c r="M271" s="107"/>
      <c r="N271" s="107"/>
      <c r="O271" s="107"/>
      <c r="P271" s="107"/>
      <c r="Q271" s="107"/>
      <c r="R271" s="107"/>
      <c r="S271" s="107"/>
      <c r="T271" s="107"/>
      <c r="U271" s="107"/>
      <c r="V271" s="107"/>
      <c r="W271" s="107"/>
      <c r="X271" s="107"/>
      <c r="Y271" s="107"/>
      <c r="Z271" s="107"/>
      <c r="AA271" s="107"/>
      <c r="AB271" s="107"/>
      <c r="AC271" s="107"/>
      <c r="AD271" s="107"/>
      <c r="AE271" s="107"/>
      <c r="AF271" s="107"/>
      <c r="AG271" s="107"/>
      <c r="AH271" s="107"/>
      <c r="AI271" s="107"/>
      <c r="AJ271" s="107"/>
      <c r="AK271" s="107"/>
      <c r="AL271" s="107"/>
      <c r="AM271" s="107"/>
      <c r="AN271" s="107"/>
      <c r="AO271" s="107"/>
      <c r="AP271" s="107"/>
      <c r="AQ271" s="107"/>
      <c r="AR271" s="107"/>
      <c r="AS271" s="107"/>
      <c r="AT271" s="107"/>
      <c r="AU271" s="107"/>
      <c r="AV271" s="107"/>
      <c r="AW271" s="107"/>
      <c r="AX271" s="107"/>
      <c r="AY271" s="107"/>
      <c r="AZ271" s="107"/>
      <c r="BA271" s="107"/>
      <c r="BB271" s="107"/>
      <c r="BC271" s="107"/>
      <c r="BD271" s="107"/>
      <c r="BE271" s="107"/>
      <c r="BF271" s="107"/>
      <c r="BG271" s="107"/>
      <c r="BH271" s="107"/>
      <c r="BI271" s="107"/>
      <c r="BJ271" s="107"/>
      <c r="BK271" s="107"/>
      <c r="BL271" s="107"/>
      <c r="BM271" s="107"/>
      <c r="BN271" s="107"/>
      <c r="BO271" s="107"/>
      <c r="BP271" s="107"/>
      <c r="BQ271" s="107"/>
      <c r="BR271" s="107"/>
      <c r="BS271" s="107"/>
      <c r="BT271" s="107"/>
      <c r="BU271" s="107"/>
      <c r="BV271" s="107"/>
      <c r="BW271" s="107"/>
      <c r="BX271" s="107"/>
      <c r="BY271" s="107"/>
      <c r="BZ271" s="107"/>
      <c r="CA271" s="107"/>
      <c r="CB271" s="107"/>
      <c r="CC271" s="107"/>
      <c r="CD271" s="107"/>
      <c r="CE271" s="107"/>
      <c r="CF271" s="107"/>
      <c r="CG271" s="107"/>
      <c r="CH271" s="107"/>
      <c r="CI271" s="107"/>
      <c r="CJ271" s="107"/>
      <c r="CK271" s="107"/>
      <c r="CL271" s="107"/>
      <c r="CM271" s="107"/>
      <c r="CN271" s="107"/>
      <c r="CO271" s="107"/>
      <c r="CP271" s="107"/>
      <c r="CQ271" s="107"/>
      <c r="CR271" s="107"/>
      <c r="CS271" s="107"/>
      <c r="CT271" s="107"/>
      <c r="CU271" s="107"/>
      <c r="CV271" s="107"/>
      <c r="CW271" s="107"/>
      <c r="CX271" s="107"/>
      <c r="CY271" s="107"/>
      <c r="CZ271" s="107"/>
      <c r="DA271" s="107"/>
      <c r="DB271" s="107"/>
      <c r="DC271" s="107"/>
      <c r="DD271" s="107"/>
      <c r="DE271" s="107"/>
      <c r="DF271" s="107"/>
      <c r="DG271" s="107"/>
      <c r="DH271" s="107"/>
      <c r="DI271" s="107"/>
      <c r="DJ271" s="107"/>
      <c r="DK271" s="107"/>
    </row>
    <row r="272" customFormat="false" ht="15" hidden="false" customHeight="true" outlineLevel="0" collapsed="false">
      <c r="A272" s="58"/>
      <c r="B272" s="53" t="s">
        <v>443</v>
      </c>
      <c r="C272" s="54" t="n">
        <v>102</v>
      </c>
      <c r="D272" s="55" t="s">
        <v>333</v>
      </c>
      <c r="E272" s="107"/>
      <c r="F272" s="107"/>
      <c r="G272" s="107"/>
      <c r="H272" s="107"/>
      <c r="I272" s="107"/>
      <c r="J272" s="107"/>
      <c r="K272" s="107"/>
      <c r="L272" s="107"/>
      <c r="M272" s="107"/>
      <c r="N272" s="107"/>
      <c r="O272" s="107"/>
      <c r="P272" s="107"/>
      <c r="Q272" s="107"/>
      <c r="R272" s="107"/>
      <c r="S272" s="107"/>
      <c r="T272" s="107"/>
      <c r="U272" s="107"/>
      <c r="V272" s="107"/>
      <c r="W272" s="107"/>
      <c r="X272" s="107"/>
      <c r="Y272" s="107"/>
      <c r="Z272" s="107"/>
      <c r="AA272" s="107"/>
      <c r="AB272" s="107"/>
      <c r="AC272" s="107"/>
      <c r="AD272" s="107"/>
      <c r="AE272" s="107"/>
      <c r="AF272" s="107"/>
      <c r="AG272" s="107"/>
      <c r="AH272" s="107"/>
      <c r="AI272" s="107"/>
      <c r="AJ272" s="107"/>
      <c r="AK272" s="107"/>
      <c r="AL272" s="107"/>
      <c r="AM272" s="107"/>
      <c r="AN272" s="107"/>
      <c r="AO272" s="107"/>
      <c r="AP272" s="107"/>
      <c r="AQ272" s="107"/>
      <c r="AR272" s="107"/>
      <c r="AS272" s="107"/>
      <c r="AT272" s="107"/>
      <c r="AU272" s="107"/>
      <c r="AV272" s="107"/>
      <c r="AW272" s="107"/>
      <c r="AX272" s="107"/>
      <c r="AY272" s="107"/>
      <c r="AZ272" s="107"/>
      <c r="BA272" s="107"/>
      <c r="BB272" s="107"/>
      <c r="BC272" s="107"/>
      <c r="BD272" s="107"/>
      <c r="BE272" s="107"/>
      <c r="BF272" s="107"/>
      <c r="BG272" s="107"/>
      <c r="BH272" s="107"/>
      <c r="BI272" s="107"/>
      <c r="BJ272" s="107"/>
      <c r="BK272" s="107"/>
      <c r="BL272" s="107"/>
      <c r="BM272" s="107"/>
      <c r="BN272" s="107"/>
      <c r="BO272" s="107"/>
      <c r="BP272" s="107"/>
      <c r="BQ272" s="107"/>
      <c r="BR272" s="107"/>
      <c r="BS272" s="107"/>
      <c r="BT272" s="107"/>
      <c r="BU272" s="107"/>
      <c r="BV272" s="107"/>
      <c r="BW272" s="107"/>
      <c r="BX272" s="107"/>
      <c r="BY272" s="107"/>
      <c r="BZ272" s="107"/>
      <c r="CA272" s="107"/>
      <c r="CB272" s="107"/>
      <c r="CC272" s="107"/>
      <c r="CD272" s="107"/>
      <c r="CE272" s="107"/>
      <c r="CF272" s="107"/>
      <c r="CG272" s="107"/>
      <c r="CH272" s="107"/>
      <c r="CI272" s="107"/>
      <c r="CJ272" s="107"/>
      <c r="CK272" s="107"/>
      <c r="CL272" s="107"/>
      <c r="CM272" s="107"/>
      <c r="CN272" s="107"/>
      <c r="CO272" s="107"/>
      <c r="CP272" s="107"/>
      <c r="CQ272" s="107"/>
      <c r="CR272" s="107"/>
      <c r="CS272" s="107"/>
      <c r="CT272" s="107"/>
      <c r="CU272" s="107"/>
      <c r="CV272" s="107"/>
      <c r="CW272" s="107"/>
      <c r="CX272" s="107"/>
      <c r="CY272" s="107"/>
      <c r="CZ272" s="107"/>
      <c r="DA272" s="107"/>
      <c r="DB272" s="107"/>
      <c r="DC272" s="107"/>
      <c r="DD272" s="107"/>
      <c r="DE272" s="107"/>
      <c r="DF272" s="107"/>
      <c r="DG272" s="107"/>
      <c r="DH272" s="107"/>
      <c r="DI272" s="107"/>
      <c r="DJ272" s="107"/>
      <c r="DK272" s="107"/>
    </row>
    <row r="273" customFormat="false" ht="15" hidden="false" customHeight="true" outlineLevel="0" collapsed="false">
      <c r="A273" s="58"/>
      <c r="B273" s="53" t="s">
        <v>444</v>
      </c>
      <c r="C273" s="54" t="n">
        <v>103</v>
      </c>
      <c r="D273" s="55" t="s">
        <v>333</v>
      </c>
      <c r="E273" s="107"/>
      <c r="F273" s="107"/>
      <c r="G273" s="107"/>
      <c r="H273" s="107"/>
      <c r="I273" s="107"/>
      <c r="J273" s="107"/>
      <c r="K273" s="107"/>
      <c r="L273" s="107"/>
      <c r="M273" s="107"/>
      <c r="N273" s="107"/>
      <c r="O273" s="107"/>
      <c r="P273" s="107"/>
      <c r="Q273" s="107"/>
      <c r="R273" s="107"/>
      <c r="S273" s="107"/>
      <c r="T273" s="107"/>
      <c r="U273" s="107"/>
      <c r="V273" s="107"/>
      <c r="W273" s="107"/>
      <c r="X273" s="107"/>
      <c r="Y273" s="107"/>
      <c r="Z273" s="107"/>
      <c r="AA273" s="107"/>
      <c r="AB273" s="107"/>
      <c r="AC273" s="107"/>
      <c r="AD273" s="107"/>
      <c r="AE273" s="107"/>
      <c r="AF273" s="107"/>
      <c r="AG273" s="107"/>
      <c r="AH273" s="107"/>
      <c r="AI273" s="107"/>
      <c r="AJ273" s="107"/>
      <c r="AK273" s="107"/>
      <c r="AL273" s="107"/>
      <c r="AM273" s="107"/>
      <c r="AN273" s="107"/>
      <c r="AO273" s="107"/>
      <c r="AP273" s="107"/>
      <c r="AQ273" s="107"/>
      <c r="AR273" s="107"/>
      <c r="AS273" s="107"/>
      <c r="AT273" s="107"/>
      <c r="AU273" s="107"/>
      <c r="AV273" s="107"/>
      <c r="AW273" s="107"/>
      <c r="AX273" s="107"/>
      <c r="AY273" s="107"/>
      <c r="AZ273" s="107"/>
      <c r="BA273" s="107"/>
      <c r="BB273" s="107"/>
      <c r="BC273" s="107"/>
      <c r="BD273" s="107"/>
      <c r="BE273" s="107"/>
      <c r="BF273" s="107"/>
      <c r="BG273" s="107"/>
      <c r="BH273" s="107"/>
      <c r="BI273" s="107"/>
      <c r="BJ273" s="107"/>
      <c r="BK273" s="107"/>
      <c r="BL273" s="107"/>
      <c r="BM273" s="107"/>
      <c r="BN273" s="107"/>
      <c r="BO273" s="107"/>
      <c r="BP273" s="107"/>
      <c r="BQ273" s="107"/>
      <c r="BR273" s="107"/>
      <c r="BS273" s="107"/>
      <c r="BT273" s="107"/>
      <c r="BU273" s="107"/>
      <c r="BV273" s="107"/>
      <c r="BW273" s="107"/>
      <c r="BX273" s="107"/>
      <c r="BY273" s="107"/>
      <c r="BZ273" s="107"/>
      <c r="CA273" s="107"/>
      <c r="CB273" s="107"/>
      <c r="CC273" s="107"/>
      <c r="CD273" s="107"/>
      <c r="CE273" s="107"/>
      <c r="CF273" s="107"/>
      <c r="CG273" s="107"/>
      <c r="CH273" s="107"/>
      <c r="CI273" s="107"/>
      <c r="CJ273" s="107"/>
      <c r="CK273" s="107"/>
      <c r="CL273" s="107"/>
      <c r="CM273" s="107"/>
      <c r="CN273" s="107"/>
      <c r="CO273" s="107"/>
      <c r="CP273" s="107"/>
      <c r="CQ273" s="107"/>
      <c r="CR273" s="107"/>
      <c r="CS273" s="107"/>
      <c r="CT273" s="107"/>
      <c r="CU273" s="107"/>
      <c r="CV273" s="107"/>
      <c r="CW273" s="107"/>
      <c r="CX273" s="107"/>
      <c r="CY273" s="107"/>
      <c r="CZ273" s="107"/>
      <c r="DA273" s="107"/>
      <c r="DB273" s="107"/>
      <c r="DC273" s="107"/>
      <c r="DD273" s="107"/>
      <c r="DE273" s="107"/>
      <c r="DF273" s="107"/>
      <c r="DG273" s="107"/>
      <c r="DH273" s="107"/>
      <c r="DI273" s="107"/>
      <c r="DJ273" s="107"/>
      <c r="DK273" s="107"/>
    </row>
    <row r="274" customFormat="false" ht="15" hidden="false" customHeight="true" outlineLevel="0" collapsed="false">
      <c r="A274" s="58"/>
      <c r="B274" s="53" t="s">
        <v>445</v>
      </c>
      <c r="C274" s="54" t="n">
        <v>104</v>
      </c>
      <c r="D274" s="55" t="s">
        <v>333</v>
      </c>
      <c r="E274" s="107"/>
      <c r="F274" s="107"/>
      <c r="G274" s="107"/>
      <c r="H274" s="107"/>
      <c r="I274" s="107"/>
      <c r="J274" s="107"/>
      <c r="K274" s="107"/>
      <c r="L274" s="107"/>
      <c r="M274" s="107"/>
      <c r="N274" s="107"/>
      <c r="O274" s="107"/>
      <c r="P274" s="107"/>
      <c r="Q274" s="107"/>
      <c r="R274" s="107"/>
      <c r="S274" s="107"/>
      <c r="T274" s="107"/>
      <c r="U274" s="107"/>
      <c r="V274" s="107"/>
      <c r="W274" s="107"/>
      <c r="X274" s="107"/>
      <c r="Y274" s="107"/>
      <c r="Z274" s="107"/>
      <c r="AA274" s="107"/>
      <c r="AB274" s="107"/>
      <c r="AC274" s="107"/>
      <c r="AD274" s="107"/>
      <c r="AE274" s="107"/>
      <c r="AF274" s="107"/>
      <c r="AG274" s="107"/>
      <c r="AH274" s="107"/>
      <c r="AI274" s="107"/>
      <c r="AJ274" s="107"/>
      <c r="AK274" s="107"/>
      <c r="AL274" s="107"/>
      <c r="AM274" s="107"/>
      <c r="AN274" s="107"/>
      <c r="AO274" s="107"/>
      <c r="AP274" s="107"/>
      <c r="AQ274" s="107"/>
      <c r="AR274" s="107"/>
      <c r="AS274" s="107"/>
      <c r="AT274" s="107"/>
      <c r="AU274" s="107"/>
      <c r="AV274" s="107"/>
      <c r="AW274" s="107"/>
      <c r="AX274" s="107"/>
      <c r="AY274" s="107"/>
      <c r="AZ274" s="107"/>
      <c r="BA274" s="107"/>
      <c r="BB274" s="107"/>
      <c r="BC274" s="107"/>
      <c r="BD274" s="107"/>
      <c r="BE274" s="107"/>
      <c r="BF274" s="107"/>
      <c r="BG274" s="107"/>
      <c r="BH274" s="107"/>
      <c r="BI274" s="107"/>
      <c r="BJ274" s="107"/>
      <c r="BK274" s="107"/>
      <c r="BL274" s="107"/>
      <c r="BM274" s="107"/>
      <c r="BN274" s="107"/>
      <c r="BO274" s="107"/>
      <c r="BP274" s="107"/>
      <c r="BQ274" s="107"/>
      <c r="BR274" s="107"/>
      <c r="BS274" s="107"/>
      <c r="BT274" s="107"/>
      <c r="BU274" s="107"/>
      <c r="BV274" s="107"/>
      <c r="BW274" s="107"/>
      <c r="BX274" s="107"/>
      <c r="BY274" s="107"/>
      <c r="BZ274" s="107"/>
      <c r="CA274" s="107"/>
      <c r="CB274" s="107"/>
      <c r="CC274" s="107"/>
      <c r="CD274" s="107"/>
      <c r="CE274" s="107"/>
      <c r="CF274" s="107"/>
      <c r="CG274" s="107"/>
      <c r="CH274" s="107"/>
      <c r="CI274" s="107"/>
      <c r="CJ274" s="107"/>
      <c r="CK274" s="107"/>
      <c r="CL274" s="107"/>
      <c r="CM274" s="107"/>
      <c r="CN274" s="107"/>
      <c r="CO274" s="107"/>
      <c r="CP274" s="107"/>
      <c r="CQ274" s="107"/>
      <c r="CR274" s="107"/>
      <c r="CS274" s="107"/>
      <c r="CT274" s="107"/>
      <c r="CU274" s="107"/>
      <c r="CV274" s="107"/>
      <c r="CW274" s="107"/>
      <c r="CX274" s="107"/>
      <c r="CY274" s="107"/>
      <c r="CZ274" s="107"/>
      <c r="DA274" s="107"/>
      <c r="DB274" s="107"/>
      <c r="DC274" s="107"/>
      <c r="DD274" s="107"/>
      <c r="DE274" s="107"/>
      <c r="DF274" s="107"/>
      <c r="DG274" s="107"/>
      <c r="DH274" s="107"/>
      <c r="DI274" s="107"/>
      <c r="DJ274" s="107"/>
      <c r="DK274" s="107"/>
    </row>
    <row r="275" customFormat="false" ht="15" hidden="false" customHeight="true" outlineLevel="0" collapsed="false">
      <c r="A275" s="58"/>
      <c r="B275" s="53" t="s">
        <v>446</v>
      </c>
      <c r="C275" s="54" t="n">
        <v>105</v>
      </c>
      <c r="D275" s="55" t="s">
        <v>333</v>
      </c>
      <c r="E275" s="107"/>
      <c r="F275" s="107"/>
      <c r="G275" s="107"/>
      <c r="H275" s="107"/>
      <c r="I275" s="107"/>
      <c r="J275" s="107"/>
      <c r="K275" s="107"/>
      <c r="L275" s="107"/>
      <c r="M275" s="107"/>
      <c r="N275" s="107"/>
      <c r="O275" s="107"/>
      <c r="P275" s="107"/>
      <c r="Q275" s="107"/>
      <c r="R275" s="107"/>
      <c r="S275" s="107"/>
      <c r="T275" s="107"/>
      <c r="U275" s="107"/>
      <c r="V275" s="107"/>
      <c r="W275" s="107"/>
      <c r="X275" s="107"/>
      <c r="Y275" s="107"/>
      <c r="Z275" s="107"/>
      <c r="AA275" s="107"/>
      <c r="AB275" s="107"/>
      <c r="AC275" s="107"/>
      <c r="AD275" s="107"/>
      <c r="AE275" s="107"/>
      <c r="AF275" s="107"/>
      <c r="AG275" s="107"/>
      <c r="AH275" s="107"/>
      <c r="AI275" s="107"/>
      <c r="AJ275" s="107"/>
      <c r="AK275" s="107"/>
      <c r="AL275" s="107"/>
      <c r="AM275" s="107"/>
      <c r="AN275" s="107"/>
      <c r="AO275" s="107"/>
      <c r="AP275" s="107"/>
      <c r="AQ275" s="107"/>
      <c r="AR275" s="107"/>
      <c r="AS275" s="107"/>
      <c r="AT275" s="107"/>
      <c r="AU275" s="107"/>
      <c r="AV275" s="107"/>
      <c r="AW275" s="107"/>
      <c r="AX275" s="107"/>
      <c r="AY275" s="107"/>
      <c r="AZ275" s="107"/>
      <c r="BA275" s="107"/>
      <c r="BB275" s="107"/>
      <c r="BC275" s="107"/>
      <c r="BD275" s="107"/>
      <c r="BE275" s="107"/>
      <c r="BF275" s="107"/>
      <c r="BG275" s="107"/>
      <c r="BH275" s="107"/>
      <c r="BI275" s="107"/>
      <c r="BJ275" s="107"/>
      <c r="BK275" s="107"/>
      <c r="BL275" s="107"/>
      <c r="BM275" s="107"/>
      <c r="BN275" s="107"/>
      <c r="BO275" s="107"/>
      <c r="BP275" s="107"/>
      <c r="BQ275" s="107"/>
      <c r="BR275" s="107"/>
      <c r="BS275" s="107"/>
      <c r="BT275" s="107"/>
      <c r="BU275" s="107"/>
      <c r="BV275" s="107"/>
      <c r="BW275" s="107"/>
      <c r="BX275" s="107"/>
      <c r="BY275" s="107"/>
      <c r="BZ275" s="107"/>
      <c r="CA275" s="107"/>
      <c r="CB275" s="107"/>
      <c r="CC275" s="107"/>
      <c r="CD275" s="107"/>
      <c r="CE275" s="107"/>
      <c r="CF275" s="107"/>
      <c r="CG275" s="107"/>
      <c r="CH275" s="107"/>
      <c r="CI275" s="107"/>
      <c r="CJ275" s="107"/>
      <c r="CK275" s="107"/>
      <c r="CL275" s="107"/>
      <c r="CM275" s="107"/>
      <c r="CN275" s="107"/>
      <c r="CO275" s="107"/>
      <c r="CP275" s="107"/>
      <c r="CQ275" s="107"/>
      <c r="CR275" s="107"/>
      <c r="CS275" s="107"/>
      <c r="CT275" s="107"/>
      <c r="CU275" s="107"/>
      <c r="CV275" s="107"/>
      <c r="CW275" s="107"/>
      <c r="CX275" s="107"/>
      <c r="CY275" s="107"/>
      <c r="CZ275" s="107"/>
      <c r="DA275" s="107"/>
      <c r="DB275" s="107"/>
      <c r="DC275" s="107"/>
      <c r="DD275" s="107"/>
      <c r="DE275" s="107"/>
      <c r="DF275" s="107"/>
      <c r="DG275" s="107"/>
      <c r="DH275" s="107"/>
      <c r="DI275" s="107"/>
      <c r="DJ275" s="107"/>
      <c r="DK275" s="107"/>
    </row>
    <row r="276" customFormat="false" ht="15" hidden="false" customHeight="true" outlineLevel="0" collapsed="false">
      <c r="A276" s="58"/>
      <c r="B276" s="53" t="s">
        <v>447</v>
      </c>
      <c r="C276" s="54" t="n">
        <v>106</v>
      </c>
      <c r="D276" s="55" t="s">
        <v>333</v>
      </c>
      <c r="E276" s="107"/>
      <c r="F276" s="107"/>
      <c r="G276" s="107"/>
      <c r="H276" s="107"/>
      <c r="I276" s="107"/>
      <c r="J276" s="107"/>
      <c r="K276" s="107"/>
      <c r="L276" s="107"/>
      <c r="M276" s="107"/>
      <c r="N276" s="107"/>
      <c r="O276" s="107"/>
      <c r="P276" s="107"/>
      <c r="Q276" s="107"/>
      <c r="R276" s="107"/>
      <c r="S276" s="107"/>
      <c r="T276" s="107"/>
      <c r="U276" s="107"/>
      <c r="V276" s="107"/>
      <c r="W276" s="107"/>
      <c r="X276" s="107"/>
      <c r="Y276" s="107"/>
      <c r="Z276" s="107"/>
      <c r="AA276" s="107"/>
      <c r="AB276" s="107"/>
      <c r="AC276" s="107"/>
      <c r="AD276" s="107"/>
      <c r="AE276" s="107"/>
      <c r="AF276" s="107"/>
      <c r="AG276" s="107"/>
      <c r="AH276" s="107"/>
      <c r="AI276" s="107"/>
      <c r="AJ276" s="107"/>
      <c r="AK276" s="107"/>
      <c r="AL276" s="107"/>
      <c r="AM276" s="107"/>
      <c r="AN276" s="107"/>
      <c r="AO276" s="107"/>
      <c r="AP276" s="107"/>
      <c r="AQ276" s="107"/>
      <c r="AR276" s="107"/>
      <c r="AS276" s="107"/>
      <c r="AT276" s="107"/>
      <c r="AU276" s="107"/>
      <c r="AV276" s="107"/>
      <c r="AW276" s="107"/>
      <c r="AX276" s="107"/>
      <c r="AY276" s="107"/>
      <c r="AZ276" s="107"/>
      <c r="BA276" s="107"/>
      <c r="BB276" s="107"/>
      <c r="BC276" s="107"/>
      <c r="BD276" s="107"/>
      <c r="BE276" s="107"/>
      <c r="BF276" s="107"/>
      <c r="BG276" s="107"/>
      <c r="BH276" s="107"/>
      <c r="BI276" s="107"/>
      <c r="BJ276" s="107"/>
      <c r="BK276" s="107"/>
      <c r="BL276" s="107"/>
      <c r="BM276" s="107"/>
      <c r="BN276" s="107"/>
      <c r="BO276" s="107"/>
      <c r="BP276" s="107"/>
      <c r="BQ276" s="107"/>
      <c r="BR276" s="107"/>
      <c r="BS276" s="107"/>
      <c r="BT276" s="107"/>
      <c r="BU276" s="107"/>
      <c r="BV276" s="107"/>
      <c r="BW276" s="107"/>
      <c r="BX276" s="107"/>
      <c r="BY276" s="107"/>
      <c r="BZ276" s="107"/>
      <c r="CA276" s="107"/>
      <c r="CB276" s="107"/>
      <c r="CC276" s="107"/>
      <c r="CD276" s="107"/>
      <c r="CE276" s="107"/>
      <c r="CF276" s="107"/>
      <c r="CG276" s="107"/>
      <c r="CH276" s="107"/>
      <c r="CI276" s="107"/>
      <c r="CJ276" s="107"/>
      <c r="CK276" s="107"/>
      <c r="CL276" s="107"/>
      <c r="CM276" s="107"/>
      <c r="CN276" s="107"/>
      <c r="CO276" s="107"/>
      <c r="CP276" s="107"/>
      <c r="CQ276" s="107"/>
      <c r="CR276" s="107"/>
      <c r="CS276" s="107"/>
      <c r="CT276" s="107"/>
      <c r="CU276" s="107"/>
      <c r="CV276" s="107"/>
      <c r="CW276" s="107"/>
      <c r="CX276" s="107"/>
      <c r="CY276" s="107"/>
      <c r="CZ276" s="107"/>
      <c r="DA276" s="107"/>
      <c r="DB276" s="107"/>
      <c r="DC276" s="107"/>
      <c r="DD276" s="107"/>
      <c r="DE276" s="107"/>
      <c r="DF276" s="107"/>
      <c r="DG276" s="107"/>
      <c r="DH276" s="107"/>
      <c r="DI276" s="107"/>
      <c r="DJ276" s="107"/>
      <c r="DK276" s="107"/>
    </row>
    <row r="277" customFormat="false" ht="15" hidden="false" customHeight="true" outlineLevel="0" collapsed="false">
      <c r="A277" s="58"/>
      <c r="B277" s="53" t="s">
        <v>448</v>
      </c>
      <c r="C277" s="54" t="n">
        <v>107</v>
      </c>
      <c r="D277" s="55" t="s">
        <v>333</v>
      </c>
      <c r="E277" s="107"/>
      <c r="F277" s="107"/>
      <c r="G277" s="107"/>
      <c r="H277" s="107"/>
      <c r="I277" s="107"/>
      <c r="J277" s="107"/>
      <c r="K277" s="107"/>
      <c r="L277" s="107"/>
      <c r="M277" s="107"/>
      <c r="N277" s="107"/>
      <c r="O277" s="107"/>
      <c r="P277" s="107"/>
      <c r="Q277" s="107"/>
      <c r="R277" s="107"/>
      <c r="S277" s="107"/>
      <c r="T277" s="107"/>
      <c r="U277" s="107"/>
      <c r="V277" s="107"/>
      <c r="W277" s="107"/>
      <c r="X277" s="107"/>
      <c r="Y277" s="107"/>
      <c r="Z277" s="107"/>
      <c r="AA277" s="107"/>
      <c r="AB277" s="107"/>
      <c r="AC277" s="107"/>
      <c r="AD277" s="107"/>
      <c r="AE277" s="107"/>
      <c r="AF277" s="107"/>
      <c r="AG277" s="107"/>
      <c r="AH277" s="107"/>
      <c r="AI277" s="107"/>
      <c r="AJ277" s="107"/>
      <c r="AK277" s="107"/>
      <c r="AL277" s="107"/>
      <c r="AM277" s="107"/>
      <c r="AN277" s="107"/>
      <c r="AO277" s="107"/>
      <c r="AP277" s="107"/>
      <c r="AQ277" s="107"/>
      <c r="AR277" s="107"/>
      <c r="AS277" s="107"/>
      <c r="AT277" s="107"/>
      <c r="AU277" s="107"/>
      <c r="AV277" s="107"/>
      <c r="AW277" s="107"/>
      <c r="AX277" s="107"/>
      <c r="AY277" s="107"/>
      <c r="AZ277" s="107"/>
      <c r="BA277" s="107"/>
      <c r="BB277" s="107"/>
      <c r="BC277" s="107"/>
      <c r="BD277" s="107"/>
      <c r="BE277" s="107"/>
      <c r="BF277" s="107"/>
      <c r="BG277" s="107"/>
      <c r="BH277" s="107"/>
      <c r="BI277" s="107"/>
      <c r="BJ277" s="107"/>
      <c r="BK277" s="107"/>
      <c r="BL277" s="107"/>
      <c r="BM277" s="107"/>
      <c r="BN277" s="107"/>
      <c r="BO277" s="107"/>
      <c r="BP277" s="107"/>
      <c r="BQ277" s="107"/>
      <c r="BR277" s="107"/>
      <c r="BS277" s="107"/>
      <c r="BT277" s="107"/>
      <c r="BU277" s="107"/>
      <c r="BV277" s="107"/>
      <c r="BW277" s="107"/>
      <c r="BX277" s="107"/>
      <c r="BY277" s="107"/>
      <c r="BZ277" s="107"/>
      <c r="CA277" s="107"/>
      <c r="CB277" s="107"/>
      <c r="CC277" s="107"/>
      <c r="CD277" s="107"/>
      <c r="CE277" s="107"/>
      <c r="CF277" s="107"/>
      <c r="CG277" s="107"/>
      <c r="CH277" s="107"/>
      <c r="CI277" s="107"/>
      <c r="CJ277" s="107"/>
      <c r="CK277" s="107"/>
      <c r="CL277" s="107"/>
      <c r="CM277" s="107"/>
      <c r="CN277" s="107"/>
      <c r="CO277" s="107"/>
      <c r="CP277" s="107"/>
      <c r="CQ277" s="107"/>
      <c r="CR277" s="107"/>
      <c r="CS277" s="107"/>
      <c r="CT277" s="107"/>
      <c r="CU277" s="107"/>
      <c r="CV277" s="107"/>
      <c r="CW277" s="107"/>
      <c r="CX277" s="107"/>
      <c r="CY277" s="107"/>
      <c r="CZ277" s="107"/>
      <c r="DA277" s="107"/>
      <c r="DB277" s="107"/>
      <c r="DC277" s="107"/>
      <c r="DD277" s="107"/>
      <c r="DE277" s="107"/>
      <c r="DF277" s="107"/>
      <c r="DG277" s="107"/>
      <c r="DH277" s="107"/>
      <c r="DI277" s="107"/>
      <c r="DJ277" s="107"/>
      <c r="DK277" s="107"/>
    </row>
    <row r="278" customFormat="false" ht="15" hidden="false" customHeight="true" outlineLevel="0" collapsed="false">
      <c r="A278" s="58"/>
      <c r="B278" s="53" t="s">
        <v>449</v>
      </c>
      <c r="C278" s="54" t="n">
        <v>108</v>
      </c>
      <c r="D278" s="55" t="s">
        <v>333</v>
      </c>
      <c r="E278" s="107"/>
      <c r="F278" s="107"/>
      <c r="G278" s="107"/>
      <c r="H278" s="107"/>
      <c r="I278" s="107"/>
      <c r="J278" s="107"/>
      <c r="K278" s="107"/>
      <c r="L278" s="107"/>
      <c r="M278" s="107"/>
      <c r="N278" s="107"/>
      <c r="O278" s="107"/>
      <c r="P278" s="107"/>
      <c r="Q278" s="107"/>
      <c r="R278" s="107"/>
      <c r="S278" s="107"/>
      <c r="T278" s="107"/>
      <c r="U278" s="107"/>
      <c r="V278" s="107"/>
      <c r="W278" s="107"/>
      <c r="X278" s="107"/>
      <c r="Y278" s="107"/>
      <c r="Z278" s="107"/>
      <c r="AA278" s="107"/>
      <c r="AB278" s="107"/>
      <c r="AC278" s="107"/>
      <c r="AD278" s="107"/>
      <c r="AE278" s="107"/>
      <c r="AF278" s="107"/>
      <c r="AG278" s="107"/>
      <c r="AH278" s="107"/>
      <c r="AI278" s="107"/>
      <c r="AJ278" s="107"/>
      <c r="AK278" s="107"/>
      <c r="AL278" s="107"/>
      <c r="AM278" s="107"/>
      <c r="AN278" s="107"/>
      <c r="AO278" s="107"/>
      <c r="AP278" s="107"/>
      <c r="AQ278" s="107"/>
      <c r="AR278" s="107"/>
      <c r="AS278" s="107"/>
      <c r="AT278" s="107"/>
      <c r="AU278" s="107"/>
      <c r="AV278" s="107"/>
      <c r="AW278" s="107"/>
      <c r="AX278" s="107"/>
      <c r="AY278" s="107"/>
      <c r="AZ278" s="107"/>
      <c r="BA278" s="107"/>
      <c r="BB278" s="107"/>
      <c r="BC278" s="107"/>
      <c r="BD278" s="107"/>
      <c r="BE278" s="107"/>
      <c r="BF278" s="107"/>
      <c r="BG278" s="107"/>
      <c r="BH278" s="107"/>
      <c r="BI278" s="107"/>
      <c r="BJ278" s="107"/>
      <c r="BK278" s="107"/>
      <c r="BL278" s="107"/>
      <c r="BM278" s="107"/>
      <c r="BN278" s="107"/>
      <c r="BO278" s="107"/>
      <c r="BP278" s="107"/>
      <c r="BQ278" s="107"/>
      <c r="BR278" s="107"/>
      <c r="BS278" s="107"/>
      <c r="BT278" s="107"/>
      <c r="BU278" s="107"/>
      <c r="BV278" s="107"/>
      <c r="BW278" s="107"/>
      <c r="BX278" s="107"/>
      <c r="BY278" s="107"/>
      <c r="BZ278" s="107"/>
      <c r="CA278" s="107"/>
      <c r="CB278" s="107"/>
      <c r="CC278" s="107"/>
      <c r="CD278" s="107"/>
      <c r="CE278" s="107"/>
      <c r="CF278" s="107"/>
      <c r="CG278" s="107"/>
      <c r="CH278" s="107"/>
      <c r="CI278" s="107"/>
      <c r="CJ278" s="107"/>
      <c r="CK278" s="107"/>
      <c r="CL278" s="107"/>
      <c r="CM278" s="107"/>
      <c r="CN278" s="107"/>
      <c r="CO278" s="107"/>
      <c r="CP278" s="107"/>
      <c r="CQ278" s="107"/>
      <c r="CR278" s="107"/>
      <c r="CS278" s="107"/>
      <c r="CT278" s="107"/>
      <c r="CU278" s="107"/>
      <c r="CV278" s="107"/>
      <c r="CW278" s="107"/>
      <c r="CX278" s="107"/>
      <c r="CY278" s="107"/>
      <c r="CZ278" s="107"/>
      <c r="DA278" s="107"/>
      <c r="DB278" s="107"/>
      <c r="DC278" s="107"/>
      <c r="DD278" s="107"/>
      <c r="DE278" s="107"/>
      <c r="DF278" s="107"/>
      <c r="DG278" s="107"/>
      <c r="DH278" s="107"/>
      <c r="DI278" s="107"/>
      <c r="DJ278" s="107"/>
      <c r="DK278" s="107"/>
    </row>
    <row r="279" customFormat="false" ht="15" hidden="false" customHeight="true" outlineLevel="0" collapsed="false">
      <c r="A279" s="58"/>
      <c r="B279" s="53" t="s">
        <v>450</v>
      </c>
      <c r="C279" s="54" t="n">
        <v>109</v>
      </c>
      <c r="D279" s="55" t="s">
        <v>333</v>
      </c>
      <c r="E279" s="107"/>
      <c r="F279" s="107"/>
      <c r="G279" s="107"/>
      <c r="H279" s="107"/>
      <c r="I279" s="107"/>
      <c r="J279" s="107"/>
      <c r="K279" s="107"/>
      <c r="L279" s="107"/>
      <c r="M279" s="107"/>
      <c r="N279" s="107"/>
      <c r="O279" s="107"/>
      <c r="P279" s="107"/>
      <c r="Q279" s="107"/>
      <c r="R279" s="107"/>
      <c r="S279" s="107"/>
      <c r="T279" s="107"/>
      <c r="U279" s="107"/>
      <c r="V279" s="107"/>
      <c r="W279" s="107"/>
      <c r="X279" s="107"/>
      <c r="Y279" s="107"/>
      <c r="Z279" s="107"/>
      <c r="AA279" s="107"/>
      <c r="AB279" s="107"/>
      <c r="AC279" s="107"/>
      <c r="AD279" s="107"/>
      <c r="AE279" s="107"/>
      <c r="AF279" s="107"/>
      <c r="AG279" s="107"/>
      <c r="AH279" s="107"/>
      <c r="AI279" s="107"/>
      <c r="AJ279" s="107"/>
      <c r="AK279" s="107"/>
      <c r="AL279" s="107"/>
      <c r="AM279" s="107"/>
      <c r="AN279" s="107"/>
      <c r="AO279" s="107"/>
      <c r="AP279" s="107"/>
      <c r="AQ279" s="107"/>
      <c r="AR279" s="107"/>
      <c r="AS279" s="107"/>
      <c r="AT279" s="107"/>
      <c r="AU279" s="107"/>
      <c r="AV279" s="107"/>
      <c r="AW279" s="107"/>
      <c r="AX279" s="107"/>
      <c r="AY279" s="107"/>
      <c r="AZ279" s="107"/>
      <c r="BA279" s="107"/>
      <c r="BB279" s="107"/>
      <c r="BC279" s="107"/>
      <c r="BD279" s="107"/>
      <c r="BE279" s="107"/>
      <c r="BF279" s="107"/>
      <c r="BG279" s="107"/>
      <c r="BH279" s="107"/>
      <c r="BI279" s="107"/>
      <c r="BJ279" s="107"/>
      <c r="BK279" s="107"/>
      <c r="BL279" s="107"/>
      <c r="BM279" s="107"/>
      <c r="BN279" s="107"/>
      <c r="BO279" s="107"/>
      <c r="BP279" s="107"/>
      <c r="BQ279" s="107"/>
      <c r="BR279" s="107"/>
      <c r="BS279" s="107"/>
      <c r="BT279" s="107"/>
      <c r="BU279" s="107"/>
      <c r="BV279" s="107"/>
      <c r="BW279" s="107"/>
      <c r="BX279" s="107"/>
      <c r="BY279" s="107"/>
      <c r="BZ279" s="107"/>
      <c r="CA279" s="107"/>
      <c r="CB279" s="107"/>
      <c r="CC279" s="107"/>
      <c r="CD279" s="107"/>
      <c r="CE279" s="107"/>
      <c r="CF279" s="107"/>
      <c r="CG279" s="107"/>
      <c r="CH279" s="107"/>
      <c r="CI279" s="107"/>
      <c r="CJ279" s="107"/>
      <c r="CK279" s="107"/>
      <c r="CL279" s="107"/>
      <c r="CM279" s="107"/>
      <c r="CN279" s="107"/>
      <c r="CO279" s="107"/>
      <c r="CP279" s="107"/>
      <c r="CQ279" s="107"/>
      <c r="CR279" s="107"/>
      <c r="CS279" s="107"/>
      <c r="CT279" s="107"/>
      <c r="CU279" s="107"/>
      <c r="CV279" s="107"/>
      <c r="CW279" s="107"/>
      <c r="CX279" s="107"/>
      <c r="CY279" s="107"/>
      <c r="CZ279" s="107"/>
      <c r="DA279" s="107"/>
      <c r="DB279" s="107"/>
      <c r="DC279" s="107"/>
      <c r="DD279" s="107"/>
      <c r="DE279" s="107"/>
      <c r="DF279" s="107"/>
      <c r="DG279" s="107"/>
      <c r="DH279" s="107"/>
      <c r="DI279" s="107"/>
      <c r="DJ279" s="107"/>
      <c r="DK279" s="107"/>
    </row>
    <row r="280" customFormat="false" ht="15" hidden="false" customHeight="true" outlineLevel="0" collapsed="false">
      <c r="A280" s="58"/>
      <c r="B280" s="53" t="s">
        <v>451</v>
      </c>
      <c r="C280" s="54" t="n">
        <v>110</v>
      </c>
      <c r="D280" s="55" t="s">
        <v>333</v>
      </c>
    </row>
    <row r="281" customFormat="false" ht="15" hidden="false" customHeight="true" outlineLevel="0" collapsed="false">
      <c r="A281" s="58"/>
      <c r="B281" s="53" t="s">
        <v>452</v>
      </c>
      <c r="C281" s="54" t="n">
        <v>111</v>
      </c>
      <c r="D281" s="55" t="s">
        <v>333</v>
      </c>
    </row>
    <row r="282" customFormat="false" ht="15" hidden="false" customHeight="true" outlineLevel="0" collapsed="false">
      <c r="A282" s="58"/>
      <c r="B282" s="53" t="s">
        <v>453</v>
      </c>
      <c r="C282" s="54" t="n">
        <v>112</v>
      </c>
      <c r="D282" s="55" t="s">
        <v>333</v>
      </c>
    </row>
    <row r="283" customFormat="false" ht="15" hidden="false" customHeight="true" outlineLevel="0" collapsed="false">
      <c r="A283" s="58"/>
      <c r="B283" s="53" t="s">
        <v>454</v>
      </c>
      <c r="C283" s="54" t="n">
        <v>113</v>
      </c>
      <c r="D283" s="55" t="s">
        <v>333</v>
      </c>
    </row>
    <row r="284" customFormat="false" ht="15" hidden="false" customHeight="true" outlineLevel="0" collapsed="false">
      <c r="A284" s="58"/>
      <c r="B284" s="53" t="s">
        <v>455</v>
      </c>
      <c r="C284" s="54" t="n">
        <v>114</v>
      </c>
      <c r="D284" s="55" t="s">
        <v>333</v>
      </c>
    </row>
    <row r="285" customFormat="false" ht="15" hidden="false" customHeight="true" outlineLevel="0" collapsed="false">
      <c r="A285" s="58"/>
      <c r="B285" s="53" t="s">
        <v>456</v>
      </c>
      <c r="C285" s="54" t="n">
        <v>115</v>
      </c>
      <c r="D285" s="55" t="s">
        <v>333</v>
      </c>
    </row>
    <row r="286" customFormat="false" ht="15" hidden="false" customHeight="true" outlineLevel="0" collapsed="false">
      <c r="A286" s="58"/>
      <c r="B286" s="53" t="s">
        <v>457</v>
      </c>
      <c r="C286" s="54" t="n">
        <v>116</v>
      </c>
      <c r="D286" s="55" t="s">
        <v>333</v>
      </c>
    </row>
    <row r="287" customFormat="false" ht="15" hidden="false" customHeight="true" outlineLevel="0" collapsed="false">
      <c r="A287" s="58"/>
      <c r="B287" s="53" t="s">
        <v>458</v>
      </c>
      <c r="C287" s="54" t="n">
        <v>117</v>
      </c>
      <c r="D287" s="55" t="s">
        <v>333</v>
      </c>
    </row>
    <row r="288" customFormat="false" ht="15" hidden="false" customHeight="true" outlineLevel="0" collapsed="false">
      <c r="A288" s="58"/>
      <c r="B288" s="53" t="s">
        <v>459</v>
      </c>
      <c r="C288" s="54" t="n">
        <v>118</v>
      </c>
      <c r="D288" s="55" t="s">
        <v>333</v>
      </c>
    </row>
    <row r="289" customFormat="false" ht="15" hidden="false" customHeight="true" outlineLevel="0" collapsed="false">
      <c r="A289" s="58"/>
      <c r="B289" s="53" t="s">
        <v>460</v>
      </c>
      <c r="C289" s="54" t="n">
        <v>119</v>
      </c>
      <c r="D289" s="55" t="s">
        <v>333</v>
      </c>
    </row>
    <row r="290" customFormat="false" ht="15" hidden="false" customHeight="true" outlineLevel="0" collapsed="false">
      <c r="A290" s="58"/>
      <c r="B290" s="53" t="s">
        <v>461</v>
      </c>
      <c r="C290" s="54" t="n">
        <v>120</v>
      </c>
      <c r="D290" s="55" t="s">
        <v>333</v>
      </c>
    </row>
    <row r="291" customFormat="false" ht="15" hidden="false" customHeight="true" outlineLevel="0" collapsed="false">
      <c r="A291" s="58"/>
      <c r="B291" s="53" t="s">
        <v>462</v>
      </c>
      <c r="C291" s="54" t="n">
        <v>121</v>
      </c>
      <c r="D291" s="55" t="s">
        <v>333</v>
      </c>
    </row>
    <row r="292" customFormat="false" ht="15" hidden="false" customHeight="true" outlineLevel="0" collapsed="false">
      <c r="A292" s="58"/>
      <c r="B292" s="53" t="s">
        <v>463</v>
      </c>
      <c r="C292" s="54" t="n">
        <v>122</v>
      </c>
      <c r="D292" s="55" t="s">
        <v>333</v>
      </c>
    </row>
    <row r="293" customFormat="false" ht="15" hidden="false" customHeight="true" outlineLevel="0" collapsed="false">
      <c r="A293" s="58"/>
      <c r="B293" s="53" t="s">
        <v>464</v>
      </c>
      <c r="C293" s="54" t="n">
        <v>123</v>
      </c>
      <c r="D293" s="55" t="s">
        <v>333</v>
      </c>
    </row>
    <row r="294" customFormat="false" ht="15" hidden="false" customHeight="true" outlineLevel="0" collapsed="false">
      <c r="A294" s="58"/>
      <c r="B294" s="53" t="s">
        <v>465</v>
      </c>
      <c r="C294" s="54" t="n">
        <v>124</v>
      </c>
      <c r="D294" s="55" t="s">
        <v>333</v>
      </c>
    </row>
    <row r="295" customFormat="false" ht="15" hidden="false" customHeight="true" outlineLevel="0" collapsed="false">
      <c r="A295" s="58"/>
      <c r="B295" s="53" t="s">
        <v>466</v>
      </c>
      <c r="C295" s="54" t="n">
        <v>125</v>
      </c>
      <c r="D295" s="55" t="s">
        <v>333</v>
      </c>
    </row>
    <row r="296" customFormat="false" ht="15" hidden="false" customHeight="true" outlineLevel="0" collapsed="false">
      <c r="A296" s="58"/>
      <c r="B296" s="53" t="s">
        <v>467</v>
      </c>
      <c r="C296" s="54" t="n">
        <v>126</v>
      </c>
      <c r="D296" s="55" t="s">
        <v>333</v>
      </c>
    </row>
    <row r="297" customFormat="false" ht="15" hidden="false" customHeight="true" outlineLevel="0" collapsed="false">
      <c r="A297" s="58"/>
      <c r="B297" s="53" t="s">
        <v>468</v>
      </c>
      <c r="C297" s="54" t="n">
        <v>127</v>
      </c>
      <c r="D297" s="55" t="s">
        <v>333</v>
      </c>
    </row>
    <row r="298" customFormat="false" ht="15" hidden="false" customHeight="true" outlineLevel="0" collapsed="false">
      <c r="A298" s="58"/>
      <c r="B298" s="53" t="s">
        <v>469</v>
      </c>
      <c r="C298" s="54" t="n">
        <v>128</v>
      </c>
      <c r="D298" s="55" t="s">
        <v>333</v>
      </c>
    </row>
    <row r="299" customFormat="false" ht="15" hidden="false" customHeight="true" outlineLevel="0" collapsed="false">
      <c r="A299" s="58"/>
      <c r="B299" s="53" t="s">
        <v>470</v>
      </c>
      <c r="C299" s="54" t="n">
        <v>129</v>
      </c>
      <c r="D299" s="55" t="s">
        <v>333</v>
      </c>
    </row>
    <row r="300" customFormat="false" ht="15" hidden="false" customHeight="true" outlineLevel="0" collapsed="false">
      <c r="A300" s="58"/>
      <c r="B300" s="53" t="s">
        <v>471</v>
      </c>
      <c r="C300" s="54" t="n">
        <v>130</v>
      </c>
      <c r="D300" s="55" t="s">
        <v>333</v>
      </c>
    </row>
    <row r="301" customFormat="false" ht="15" hidden="false" customHeight="true" outlineLevel="0" collapsed="false">
      <c r="A301" s="58"/>
      <c r="B301" s="53" t="s">
        <v>472</v>
      </c>
      <c r="C301" s="54" t="n">
        <v>131</v>
      </c>
      <c r="D301" s="55" t="s">
        <v>333</v>
      </c>
      <c r="E301" s="81"/>
      <c r="F301" s="81"/>
      <c r="G301" s="81"/>
      <c r="H301" s="81"/>
      <c r="I301" s="81"/>
      <c r="J301" s="81"/>
      <c r="K301" s="81"/>
      <c r="L301" s="81"/>
      <c r="M301" s="81"/>
      <c r="N301" s="81"/>
      <c r="O301" s="81"/>
      <c r="P301" s="81"/>
      <c r="Q301" s="81"/>
      <c r="R301" s="81"/>
      <c r="S301" s="81"/>
      <c r="T301" s="81"/>
      <c r="U301" s="81"/>
      <c r="V301" s="81"/>
      <c r="W301" s="81"/>
      <c r="X301" s="81"/>
      <c r="Y301" s="81"/>
      <c r="Z301" s="81"/>
      <c r="AA301" s="81"/>
      <c r="AB301" s="81"/>
      <c r="AC301" s="81"/>
      <c r="AD301" s="81"/>
      <c r="AE301" s="81"/>
      <c r="AF301" s="81"/>
      <c r="AG301" s="81"/>
      <c r="AH301" s="81"/>
      <c r="AI301" s="81"/>
      <c r="AJ301" s="81"/>
      <c r="AK301" s="81"/>
      <c r="AL301" s="81"/>
      <c r="AM301" s="81"/>
      <c r="AN301" s="81"/>
      <c r="AO301" s="81"/>
      <c r="AP301" s="81"/>
      <c r="AQ301" s="81"/>
      <c r="AR301" s="81"/>
      <c r="AS301" s="81"/>
      <c r="AT301" s="81"/>
      <c r="AU301" s="81"/>
      <c r="AV301" s="81"/>
      <c r="AW301" s="81"/>
      <c r="AX301" s="81"/>
      <c r="AY301" s="81"/>
      <c r="AZ301" s="81"/>
      <c r="BA301" s="81"/>
      <c r="BB301" s="81"/>
      <c r="BC301" s="81"/>
      <c r="BD301" s="81"/>
      <c r="BE301" s="81"/>
      <c r="BF301" s="81"/>
      <c r="BG301" s="81"/>
      <c r="BH301" s="81"/>
      <c r="BI301" s="81"/>
      <c r="BJ301" s="81"/>
      <c r="BK301" s="81"/>
      <c r="BL301" s="81"/>
      <c r="BM301" s="81"/>
      <c r="BN301" s="81"/>
      <c r="BO301" s="81"/>
      <c r="BP301" s="81"/>
      <c r="BQ301" s="81"/>
      <c r="BR301" s="81"/>
      <c r="BS301" s="81"/>
      <c r="BT301" s="81"/>
      <c r="BU301" s="81"/>
      <c r="BV301" s="81"/>
      <c r="BW301" s="81"/>
      <c r="BX301" s="81"/>
      <c r="BY301" s="81"/>
      <c r="BZ301" s="81"/>
      <c r="CA301" s="81"/>
      <c r="CB301" s="81"/>
      <c r="CC301" s="81"/>
      <c r="CD301" s="81"/>
      <c r="CE301" s="81"/>
      <c r="CF301" s="81"/>
      <c r="CG301" s="81"/>
      <c r="CH301" s="81"/>
      <c r="CI301" s="81"/>
      <c r="CJ301" s="81"/>
      <c r="CK301" s="81"/>
      <c r="CL301" s="81"/>
      <c r="CM301" s="81"/>
      <c r="CN301" s="81"/>
      <c r="CO301" s="81"/>
      <c r="CP301" s="81"/>
      <c r="CQ301" s="81"/>
      <c r="CR301" s="81"/>
      <c r="CS301" s="81"/>
      <c r="CT301" s="81"/>
      <c r="CU301" s="81"/>
      <c r="CV301" s="81"/>
      <c r="CW301" s="81"/>
      <c r="CX301" s="81"/>
      <c r="CY301" s="81"/>
      <c r="CZ301" s="81"/>
      <c r="DA301" s="81"/>
      <c r="DB301" s="81"/>
      <c r="DC301" s="81"/>
      <c r="DD301" s="81"/>
      <c r="DE301" s="81"/>
      <c r="DF301" s="81"/>
      <c r="DG301" s="81"/>
      <c r="DH301" s="81"/>
      <c r="DI301" s="81"/>
      <c r="DJ301" s="81"/>
      <c r="DK301" s="81"/>
    </row>
    <row r="302" customFormat="false" ht="15" hidden="false" customHeight="true" outlineLevel="0" collapsed="false">
      <c r="A302" s="58"/>
      <c r="B302" s="53" t="s">
        <v>473</v>
      </c>
      <c r="C302" s="54" t="n">
        <v>132</v>
      </c>
      <c r="D302" s="55" t="s">
        <v>333</v>
      </c>
      <c r="E302" s="81"/>
      <c r="F302" s="81"/>
      <c r="G302" s="81"/>
      <c r="H302" s="81"/>
      <c r="I302" s="81"/>
      <c r="J302" s="81"/>
      <c r="K302" s="81"/>
      <c r="L302" s="81"/>
      <c r="M302" s="81"/>
      <c r="N302" s="81"/>
      <c r="O302" s="81"/>
      <c r="P302" s="81"/>
      <c r="Q302" s="81"/>
      <c r="R302" s="81"/>
      <c r="S302" s="81"/>
      <c r="T302" s="81"/>
      <c r="U302" s="81"/>
      <c r="V302" s="81"/>
      <c r="W302" s="81"/>
      <c r="X302" s="81"/>
      <c r="Y302" s="81"/>
      <c r="Z302" s="81"/>
      <c r="AA302" s="81"/>
      <c r="AB302" s="81"/>
      <c r="AC302" s="81"/>
      <c r="AD302" s="81"/>
      <c r="AE302" s="81"/>
      <c r="AF302" s="81"/>
      <c r="AG302" s="81"/>
      <c r="AH302" s="81"/>
      <c r="AI302" s="81"/>
      <c r="AJ302" s="81"/>
      <c r="AK302" s="81"/>
      <c r="AL302" s="81"/>
      <c r="AM302" s="81"/>
      <c r="AN302" s="81"/>
      <c r="AO302" s="81"/>
      <c r="AP302" s="81"/>
      <c r="AQ302" s="81"/>
      <c r="AR302" s="81"/>
      <c r="AS302" s="81"/>
      <c r="AT302" s="81"/>
      <c r="AU302" s="81"/>
      <c r="AV302" s="81"/>
      <c r="AW302" s="81"/>
      <c r="AX302" s="81"/>
      <c r="AY302" s="81"/>
      <c r="AZ302" s="81"/>
      <c r="BA302" s="81"/>
      <c r="BB302" s="81"/>
      <c r="BC302" s="81"/>
      <c r="BD302" s="81"/>
      <c r="BE302" s="81"/>
      <c r="BF302" s="81"/>
      <c r="BG302" s="81"/>
      <c r="BH302" s="81"/>
      <c r="BI302" s="81"/>
      <c r="BJ302" s="81"/>
      <c r="BK302" s="81"/>
      <c r="BL302" s="81"/>
      <c r="BM302" s="81"/>
      <c r="BN302" s="81"/>
      <c r="BO302" s="81"/>
      <c r="BP302" s="81"/>
      <c r="BQ302" s="81"/>
      <c r="BR302" s="81"/>
      <c r="BS302" s="81"/>
      <c r="BT302" s="81"/>
      <c r="BU302" s="81"/>
      <c r="BV302" s="81"/>
      <c r="BW302" s="81"/>
      <c r="BX302" s="81"/>
      <c r="BY302" s="81"/>
      <c r="BZ302" s="81"/>
      <c r="CA302" s="81"/>
      <c r="CB302" s="81"/>
      <c r="CC302" s="81"/>
      <c r="CD302" s="81"/>
      <c r="CE302" s="81"/>
      <c r="CF302" s="81"/>
      <c r="CG302" s="81"/>
      <c r="CH302" s="81"/>
      <c r="CI302" s="81"/>
      <c r="CJ302" s="81"/>
      <c r="CK302" s="81"/>
      <c r="CL302" s="81"/>
      <c r="CM302" s="81"/>
      <c r="CN302" s="81"/>
      <c r="CO302" s="81"/>
      <c r="CP302" s="81"/>
      <c r="CQ302" s="81"/>
      <c r="CR302" s="81"/>
      <c r="CS302" s="81"/>
      <c r="CT302" s="81"/>
      <c r="CU302" s="81"/>
      <c r="CV302" s="81"/>
      <c r="CW302" s="81"/>
      <c r="CX302" s="81"/>
      <c r="CY302" s="81"/>
      <c r="CZ302" s="81"/>
      <c r="DA302" s="81"/>
      <c r="DB302" s="81"/>
      <c r="DC302" s="81"/>
      <c r="DD302" s="81"/>
      <c r="DE302" s="81"/>
      <c r="DF302" s="81"/>
      <c r="DG302" s="81"/>
      <c r="DH302" s="81"/>
      <c r="DI302" s="81"/>
      <c r="DJ302" s="81"/>
      <c r="DK302" s="81"/>
    </row>
    <row r="303" customFormat="false" ht="15" hidden="false" customHeight="true" outlineLevel="0" collapsed="false">
      <c r="A303" s="58"/>
      <c r="B303" s="53" t="s">
        <v>474</v>
      </c>
      <c r="C303" s="54" t="n">
        <v>133</v>
      </c>
      <c r="D303" s="55" t="s">
        <v>333</v>
      </c>
      <c r="E303" s="81"/>
      <c r="F303" s="81"/>
      <c r="G303" s="81"/>
      <c r="H303" s="81"/>
      <c r="I303" s="81"/>
      <c r="J303" s="81"/>
      <c r="K303" s="81"/>
      <c r="L303" s="81"/>
      <c r="M303" s="81"/>
      <c r="N303" s="81"/>
      <c r="O303" s="81"/>
      <c r="P303" s="81"/>
      <c r="Q303" s="81"/>
      <c r="R303" s="81"/>
      <c r="S303" s="81"/>
      <c r="T303" s="81"/>
      <c r="U303" s="81"/>
      <c r="V303" s="81"/>
      <c r="W303" s="81"/>
      <c r="X303" s="81"/>
      <c r="Y303" s="81"/>
      <c r="Z303" s="81"/>
      <c r="AA303" s="81"/>
      <c r="AB303" s="81"/>
      <c r="AC303" s="81"/>
      <c r="AD303" s="81"/>
      <c r="AE303" s="81"/>
      <c r="AF303" s="81"/>
      <c r="AG303" s="81"/>
      <c r="AH303" s="81"/>
      <c r="AI303" s="81"/>
      <c r="AJ303" s="81"/>
      <c r="AK303" s="81"/>
      <c r="AL303" s="81"/>
      <c r="AM303" s="81"/>
      <c r="AN303" s="81"/>
      <c r="AO303" s="81"/>
      <c r="AP303" s="81"/>
      <c r="AQ303" s="81"/>
      <c r="AR303" s="81"/>
      <c r="AS303" s="81"/>
      <c r="AT303" s="81"/>
      <c r="AU303" s="81"/>
      <c r="AV303" s="81"/>
      <c r="AW303" s="81"/>
      <c r="AX303" s="81"/>
      <c r="AY303" s="81"/>
      <c r="AZ303" s="81"/>
      <c r="BA303" s="81"/>
      <c r="BB303" s="81"/>
      <c r="BC303" s="81"/>
      <c r="BD303" s="81"/>
      <c r="BE303" s="81"/>
      <c r="BF303" s="81"/>
      <c r="BG303" s="81"/>
      <c r="BH303" s="81"/>
      <c r="BI303" s="81"/>
      <c r="BJ303" s="81"/>
      <c r="BK303" s="81"/>
      <c r="BL303" s="81"/>
      <c r="BM303" s="81"/>
      <c r="BN303" s="81"/>
      <c r="BO303" s="81"/>
      <c r="BP303" s="81"/>
      <c r="BQ303" s="81"/>
      <c r="BR303" s="81"/>
      <c r="BS303" s="81"/>
      <c r="BT303" s="81"/>
      <c r="BU303" s="81"/>
      <c r="BV303" s="81"/>
      <c r="BW303" s="81"/>
      <c r="BX303" s="81"/>
      <c r="BY303" s="81"/>
      <c r="BZ303" s="81"/>
      <c r="CA303" s="81"/>
      <c r="CB303" s="81"/>
      <c r="CC303" s="81"/>
      <c r="CD303" s="81"/>
      <c r="CE303" s="81"/>
      <c r="CF303" s="81"/>
      <c r="CG303" s="81"/>
      <c r="CH303" s="81"/>
      <c r="CI303" s="81"/>
      <c r="CJ303" s="81"/>
      <c r="CK303" s="81"/>
      <c r="CL303" s="81"/>
      <c r="CM303" s="81"/>
      <c r="CN303" s="81"/>
      <c r="CO303" s="81"/>
      <c r="CP303" s="81"/>
      <c r="CQ303" s="81"/>
      <c r="CR303" s="81"/>
      <c r="CS303" s="81"/>
      <c r="CT303" s="81"/>
      <c r="CU303" s="81"/>
      <c r="CV303" s="81"/>
      <c r="CW303" s="81"/>
      <c r="CX303" s="81"/>
      <c r="CY303" s="81"/>
      <c r="CZ303" s="81"/>
      <c r="DA303" s="81"/>
      <c r="DB303" s="81"/>
      <c r="DC303" s="81"/>
      <c r="DD303" s="81"/>
      <c r="DE303" s="81"/>
      <c r="DF303" s="81"/>
      <c r="DG303" s="81"/>
      <c r="DH303" s="81"/>
      <c r="DI303" s="81"/>
      <c r="DJ303" s="81"/>
      <c r="DK303" s="81"/>
    </row>
    <row r="304" customFormat="false" ht="15" hidden="false" customHeight="true" outlineLevel="0" collapsed="false">
      <c r="A304" s="58"/>
      <c r="B304" s="53" t="s">
        <v>475</v>
      </c>
      <c r="C304" s="54" t="n">
        <v>134</v>
      </c>
      <c r="D304" s="55" t="s">
        <v>333</v>
      </c>
      <c r="E304" s="81"/>
      <c r="F304" s="81"/>
      <c r="G304" s="81"/>
      <c r="H304" s="81"/>
      <c r="I304" s="81"/>
      <c r="J304" s="81"/>
      <c r="K304" s="81"/>
      <c r="L304" s="81"/>
      <c r="M304" s="81"/>
      <c r="N304" s="81"/>
      <c r="O304" s="81"/>
      <c r="P304" s="81"/>
      <c r="Q304" s="81"/>
      <c r="R304" s="81"/>
      <c r="S304" s="81"/>
      <c r="T304" s="81"/>
      <c r="U304" s="81"/>
      <c r="V304" s="81"/>
      <c r="W304" s="81"/>
      <c r="X304" s="81"/>
      <c r="Y304" s="81"/>
      <c r="Z304" s="81"/>
      <c r="AA304" s="81"/>
      <c r="AB304" s="81"/>
      <c r="AC304" s="81"/>
      <c r="AD304" s="81"/>
      <c r="AE304" s="81"/>
      <c r="AF304" s="81"/>
      <c r="AG304" s="81"/>
      <c r="AH304" s="81"/>
      <c r="AI304" s="81"/>
      <c r="AJ304" s="81"/>
      <c r="AK304" s="81"/>
      <c r="AL304" s="81"/>
      <c r="AM304" s="81"/>
      <c r="AN304" s="81"/>
      <c r="AO304" s="81"/>
      <c r="AP304" s="81"/>
      <c r="AQ304" s="81"/>
      <c r="AR304" s="81"/>
      <c r="AS304" s="81"/>
      <c r="AT304" s="81"/>
      <c r="AU304" s="81"/>
      <c r="AV304" s="81"/>
      <c r="AW304" s="81"/>
      <c r="AX304" s="81"/>
      <c r="AY304" s="81"/>
      <c r="AZ304" s="81"/>
      <c r="BA304" s="81"/>
      <c r="BB304" s="81"/>
      <c r="BC304" s="81"/>
      <c r="BD304" s="81"/>
      <c r="BE304" s="81"/>
      <c r="BF304" s="81"/>
      <c r="BG304" s="81"/>
      <c r="BH304" s="81"/>
      <c r="BI304" s="81"/>
      <c r="BJ304" s="81"/>
      <c r="BK304" s="81"/>
      <c r="BL304" s="81"/>
      <c r="BM304" s="81"/>
      <c r="BN304" s="81"/>
      <c r="BO304" s="81"/>
      <c r="BP304" s="81"/>
      <c r="BQ304" s="81"/>
      <c r="BR304" s="81"/>
      <c r="BS304" s="81"/>
      <c r="BT304" s="81"/>
      <c r="BU304" s="81"/>
      <c r="BV304" s="81"/>
      <c r="BW304" s="81"/>
      <c r="BX304" s="81"/>
      <c r="BY304" s="81"/>
      <c r="BZ304" s="81"/>
      <c r="CA304" s="81"/>
      <c r="CB304" s="81"/>
      <c r="CC304" s="81"/>
      <c r="CD304" s="81"/>
      <c r="CE304" s="81"/>
      <c r="CF304" s="81"/>
      <c r="CG304" s="81"/>
      <c r="CH304" s="81"/>
      <c r="CI304" s="81"/>
      <c r="CJ304" s="81"/>
      <c r="CK304" s="81"/>
      <c r="CL304" s="81"/>
      <c r="CM304" s="81"/>
      <c r="CN304" s="81"/>
      <c r="CO304" s="81"/>
      <c r="CP304" s="81"/>
      <c r="CQ304" s="81"/>
      <c r="CR304" s="81"/>
      <c r="CS304" s="81"/>
      <c r="CT304" s="81"/>
      <c r="CU304" s="81"/>
      <c r="CV304" s="81"/>
      <c r="CW304" s="81"/>
      <c r="CX304" s="81"/>
      <c r="CY304" s="81"/>
      <c r="CZ304" s="81"/>
      <c r="DA304" s="81"/>
      <c r="DB304" s="81"/>
      <c r="DC304" s="81"/>
      <c r="DD304" s="81"/>
      <c r="DE304" s="81"/>
      <c r="DF304" s="81"/>
      <c r="DG304" s="81"/>
      <c r="DH304" s="81"/>
      <c r="DI304" s="81"/>
      <c r="DJ304" s="81"/>
      <c r="DK304" s="81"/>
    </row>
    <row r="305" customFormat="false" ht="15" hidden="false" customHeight="true" outlineLevel="0" collapsed="false">
      <c r="A305" s="58"/>
      <c r="B305" s="53" t="s">
        <v>476</v>
      </c>
      <c r="C305" s="54" t="n">
        <v>135</v>
      </c>
      <c r="D305" s="55" t="s">
        <v>333</v>
      </c>
      <c r="E305" s="81"/>
      <c r="F305" s="81"/>
      <c r="G305" s="81"/>
      <c r="H305" s="81"/>
      <c r="I305" s="81"/>
      <c r="J305" s="81"/>
      <c r="K305" s="81"/>
      <c r="L305" s="81"/>
      <c r="M305" s="81"/>
      <c r="N305" s="81"/>
      <c r="O305" s="81"/>
      <c r="P305" s="81"/>
      <c r="Q305" s="81"/>
      <c r="R305" s="81"/>
      <c r="S305" s="81"/>
      <c r="T305" s="81"/>
      <c r="U305" s="81"/>
      <c r="V305" s="81"/>
      <c r="W305" s="81"/>
      <c r="X305" s="81"/>
      <c r="Y305" s="81"/>
      <c r="Z305" s="81"/>
      <c r="AA305" s="81"/>
      <c r="AB305" s="81"/>
      <c r="AC305" s="81"/>
      <c r="AD305" s="81"/>
      <c r="AE305" s="81"/>
      <c r="AF305" s="81"/>
      <c r="AG305" s="81"/>
      <c r="AH305" s="81"/>
      <c r="AI305" s="81"/>
      <c r="AJ305" s="81"/>
      <c r="AK305" s="81"/>
      <c r="AL305" s="81"/>
      <c r="AM305" s="81"/>
      <c r="AN305" s="81"/>
      <c r="AO305" s="81"/>
      <c r="AP305" s="81"/>
      <c r="AQ305" s="81"/>
      <c r="AR305" s="81"/>
      <c r="AS305" s="81"/>
      <c r="AT305" s="81"/>
      <c r="AU305" s="81"/>
      <c r="AV305" s="81"/>
      <c r="AW305" s="81"/>
      <c r="AX305" s="81"/>
      <c r="AY305" s="81"/>
      <c r="AZ305" s="81"/>
      <c r="BA305" s="81"/>
      <c r="BB305" s="81"/>
      <c r="BC305" s="81"/>
      <c r="BD305" s="81"/>
      <c r="BE305" s="81"/>
      <c r="BF305" s="81"/>
      <c r="BG305" s="81"/>
      <c r="BH305" s="81"/>
      <c r="BI305" s="81"/>
      <c r="BJ305" s="81"/>
      <c r="BK305" s="81"/>
      <c r="BL305" s="81"/>
      <c r="BM305" s="81"/>
      <c r="BN305" s="81"/>
      <c r="BO305" s="81"/>
      <c r="BP305" s="81"/>
      <c r="BQ305" s="81"/>
      <c r="BR305" s="81"/>
      <c r="BS305" s="81"/>
      <c r="BT305" s="81"/>
      <c r="BU305" s="81"/>
      <c r="BV305" s="81"/>
      <c r="BW305" s="81"/>
      <c r="BX305" s="81"/>
      <c r="BY305" s="81"/>
      <c r="BZ305" s="81"/>
      <c r="CA305" s="81"/>
      <c r="CB305" s="81"/>
      <c r="CC305" s="81"/>
      <c r="CD305" s="81"/>
      <c r="CE305" s="81"/>
      <c r="CF305" s="81"/>
      <c r="CG305" s="81"/>
      <c r="CH305" s="81"/>
      <c r="CI305" s="81"/>
      <c r="CJ305" s="81"/>
      <c r="CK305" s="81"/>
      <c r="CL305" s="81"/>
      <c r="CM305" s="81"/>
      <c r="CN305" s="81"/>
      <c r="CO305" s="81"/>
      <c r="CP305" s="81"/>
      <c r="CQ305" s="81"/>
      <c r="CR305" s="81"/>
      <c r="CS305" s="81"/>
      <c r="CT305" s="81"/>
      <c r="CU305" s="81"/>
      <c r="CV305" s="81"/>
      <c r="CW305" s="81"/>
      <c r="CX305" s="81"/>
      <c r="CY305" s="81"/>
      <c r="CZ305" s="81"/>
      <c r="DA305" s="81"/>
      <c r="DB305" s="81"/>
      <c r="DC305" s="81"/>
      <c r="DD305" s="81"/>
      <c r="DE305" s="81"/>
      <c r="DF305" s="81"/>
      <c r="DG305" s="81"/>
      <c r="DH305" s="81"/>
      <c r="DI305" s="81"/>
      <c r="DJ305" s="81"/>
      <c r="DK305" s="81"/>
    </row>
    <row r="306" customFormat="false" ht="15" hidden="false" customHeight="true" outlineLevel="0" collapsed="false">
      <c r="A306" s="58"/>
      <c r="B306" s="53" t="s">
        <v>477</v>
      </c>
      <c r="C306" s="54" t="n">
        <v>136</v>
      </c>
      <c r="D306" s="55" t="s">
        <v>333</v>
      </c>
      <c r="E306" s="81"/>
      <c r="F306" s="81"/>
      <c r="G306" s="81"/>
      <c r="H306" s="81"/>
      <c r="I306" s="81"/>
      <c r="J306" s="81"/>
      <c r="K306" s="81"/>
      <c r="L306" s="81"/>
      <c r="M306" s="81"/>
      <c r="N306" s="81"/>
      <c r="O306" s="81"/>
      <c r="P306" s="81"/>
      <c r="Q306" s="81"/>
      <c r="R306" s="81"/>
      <c r="S306" s="81"/>
      <c r="T306" s="81"/>
      <c r="U306" s="81"/>
      <c r="V306" s="81"/>
      <c r="W306" s="81"/>
      <c r="X306" s="81"/>
      <c r="Y306" s="81"/>
      <c r="Z306" s="81"/>
      <c r="AA306" s="81"/>
      <c r="AB306" s="81"/>
      <c r="AC306" s="81"/>
      <c r="AD306" s="81"/>
      <c r="AE306" s="81"/>
      <c r="AF306" s="81"/>
      <c r="AG306" s="81"/>
      <c r="AH306" s="81"/>
      <c r="AI306" s="81"/>
      <c r="AJ306" s="81"/>
      <c r="AK306" s="81"/>
      <c r="AL306" s="81"/>
      <c r="AM306" s="81"/>
      <c r="AN306" s="81"/>
      <c r="AO306" s="81"/>
      <c r="AP306" s="81"/>
      <c r="AQ306" s="81"/>
      <c r="AR306" s="81"/>
      <c r="AS306" s="81"/>
      <c r="AT306" s="81"/>
      <c r="AU306" s="81"/>
      <c r="AV306" s="81"/>
      <c r="AW306" s="81"/>
      <c r="AX306" s="81"/>
      <c r="AY306" s="81"/>
      <c r="AZ306" s="81"/>
      <c r="BA306" s="81"/>
      <c r="BB306" s="81"/>
      <c r="BC306" s="81"/>
      <c r="BD306" s="81"/>
      <c r="BE306" s="81"/>
      <c r="BF306" s="81"/>
      <c r="BG306" s="81"/>
      <c r="BH306" s="81"/>
      <c r="BI306" s="81"/>
      <c r="BJ306" s="81"/>
      <c r="BK306" s="81"/>
      <c r="BL306" s="81"/>
      <c r="BM306" s="81"/>
      <c r="BN306" s="81"/>
      <c r="BO306" s="81"/>
      <c r="BP306" s="81"/>
      <c r="BQ306" s="81"/>
      <c r="BR306" s="81"/>
      <c r="BS306" s="81"/>
      <c r="BT306" s="81"/>
      <c r="BU306" s="81"/>
      <c r="BV306" s="81"/>
      <c r="BW306" s="81"/>
      <c r="BX306" s="81"/>
      <c r="BY306" s="81"/>
      <c r="BZ306" s="81"/>
      <c r="CA306" s="81"/>
      <c r="CB306" s="81"/>
      <c r="CC306" s="81"/>
      <c r="CD306" s="81"/>
      <c r="CE306" s="81"/>
      <c r="CF306" s="81"/>
      <c r="CG306" s="81"/>
      <c r="CH306" s="81"/>
      <c r="CI306" s="81"/>
      <c r="CJ306" s="81"/>
      <c r="CK306" s="81"/>
      <c r="CL306" s="81"/>
      <c r="CM306" s="81"/>
      <c r="CN306" s="81"/>
      <c r="CO306" s="81"/>
      <c r="CP306" s="81"/>
      <c r="CQ306" s="81"/>
      <c r="CR306" s="81"/>
      <c r="CS306" s="81"/>
      <c r="CT306" s="81"/>
      <c r="CU306" s="81"/>
      <c r="CV306" s="81"/>
      <c r="CW306" s="81"/>
      <c r="CX306" s="81"/>
      <c r="CY306" s="81"/>
      <c r="CZ306" s="81"/>
      <c r="DA306" s="81"/>
      <c r="DB306" s="81"/>
      <c r="DC306" s="81"/>
      <c r="DD306" s="81"/>
      <c r="DE306" s="81"/>
      <c r="DF306" s="81"/>
      <c r="DG306" s="81"/>
      <c r="DH306" s="81"/>
      <c r="DI306" s="81"/>
      <c r="DJ306" s="81"/>
      <c r="DK306" s="81"/>
    </row>
    <row r="307" customFormat="false" ht="15" hidden="false" customHeight="true" outlineLevel="0" collapsed="false">
      <c r="A307" s="58"/>
      <c r="B307" s="53" t="s">
        <v>478</v>
      </c>
      <c r="C307" s="54" t="n">
        <v>137</v>
      </c>
      <c r="D307" s="55" t="s">
        <v>333</v>
      </c>
      <c r="E307" s="81"/>
      <c r="F307" s="81"/>
      <c r="G307" s="81"/>
      <c r="H307" s="81"/>
      <c r="I307" s="81"/>
      <c r="J307" s="81"/>
      <c r="K307" s="81"/>
      <c r="L307" s="81"/>
      <c r="M307" s="81"/>
      <c r="N307" s="81"/>
      <c r="O307" s="81"/>
      <c r="P307" s="81"/>
      <c r="Q307" s="81"/>
      <c r="R307" s="81"/>
      <c r="S307" s="81"/>
      <c r="T307" s="81"/>
      <c r="U307" s="81"/>
      <c r="V307" s="81"/>
      <c r="W307" s="81"/>
      <c r="X307" s="81"/>
      <c r="Y307" s="81"/>
      <c r="Z307" s="81"/>
      <c r="AA307" s="81"/>
      <c r="AB307" s="81"/>
      <c r="AC307" s="81"/>
      <c r="AD307" s="81"/>
      <c r="AE307" s="81"/>
      <c r="AF307" s="81"/>
      <c r="AG307" s="81"/>
      <c r="AH307" s="81"/>
      <c r="AI307" s="81"/>
      <c r="AJ307" s="81"/>
      <c r="AK307" s="81"/>
      <c r="AL307" s="81"/>
      <c r="AM307" s="81"/>
      <c r="AN307" s="81"/>
      <c r="AO307" s="81"/>
      <c r="AP307" s="81"/>
      <c r="AQ307" s="81"/>
      <c r="AR307" s="81"/>
      <c r="AS307" s="81"/>
      <c r="AT307" s="81"/>
      <c r="AU307" s="81"/>
      <c r="AV307" s="81"/>
      <c r="AW307" s="81"/>
      <c r="AX307" s="81"/>
      <c r="AY307" s="81"/>
      <c r="AZ307" s="81"/>
      <c r="BA307" s="81"/>
      <c r="BB307" s="81"/>
      <c r="BC307" s="81"/>
      <c r="BD307" s="81"/>
      <c r="BE307" s="81"/>
      <c r="BF307" s="81"/>
      <c r="BG307" s="81"/>
      <c r="BH307" s="81"/>
      <c r="BI307" s="81"/>
      <c r="BJ307" s="81"/>
      <c r="BK307" s="81"/>
      <c r="BL307" s="81"/>
      <c r="BM307" s="81"/>
      <c r="BN307" s="81"/>
      <c r="BO307" s="81"/>
      <c r="BP307" s="81"/>
      <c r="BQ307" s="81"/>
      <c r="BR307" s="81"/>
      <c r="BS307" s="81"/>
      <c r="BT307" s="81"/>
      <c r="BU307" s="81"/>
      <c r="BV307" s="81"/>
      <c r="BW307" s="81"/>
      <c r="BX307" s="81"/>
      <c r="BY307" s="81"/>
      <c r="BZ307" s="81"/>
      <c r="CA307" s="81"/>
      <c r="CB307" s="81"/>
      <c r="CC307" s="81"/>
      <c r="CD307" s="81"/>
      <c r="CE307" s="81"/>
      <c r="CF307" s="81"/>
      <c r="CG307" s="81"/>
      <c r="CH307" s="81"/>
      <c r="CI307" s="81"/>
      <c r="CJ307" s="81"/>
      <c r="CK307" s="81"/>
      <c r="CL307" s="81"/>
      <c r="CM307" s="81"/>
      <c r="CN307" s="81"/>
      <c r="CO307" s="81"/>
      <c r="CP307" s="81"/>
      <c r="CQ307" s="81"/>
      <c r="CR307" s="81"/>
      <c r="CS307" s="81"/>
      <c r="CT307" s="81"/>
      <c r="CU307" s="81"/>
      <c r="CV307" s="81"/>
      <c r="CW307" s="81"/>
      <c r="CX307" s="81"/>
      <c r="CY307" s="81"/>
      <c r="CZ307" s="81"/>
      <c r="DA307" s="81"/>
      <c r="DB307" s="81"/>
      <c r="DC307" s="81"/>
      <c r="DD307" s="81"/>
      <c r="DE307" s="81"/>
      <c r="DF307" s="81"/>
      <c r="DG307" s="81"/>
      <c r="DH307" s="81"/>
      <c r="DI307" s="81"/>
      <c r="DJ307" s="81"/>
      <c r="DK307" s="81"/>
    </row>
    <row r="308" customFormat="false" ht="15" hidden="false" customHeight="true" outlineLevel="0" collapsed="false">
      <c r="A308" s="58"/>
      <c r="B308" s="53" t="s">
        <v>479</v>
      </c>
      <c r="C308" s="54" t="n">
        <v>138</v>
      </c>
      <c r="D308" s="55" t="s">
        <v>333</v>
      </c>
      <c r="E308" s="81"/>
      <c r="F308" s="81"/>
      <c r="G308" s="81"/>
      <c r="H308" s="81"/>
      <c r="I308" s="81"/>
      <c r="J308" s="81"/>
      <c r="K308" s="81"/>
      <c r="L308" s="81"/>
      <c r="M308" s="81"/>
      <c r="N308" s="81"/>
      <c r="O308" s="81"/>
      <c r="P308" s="81"/>
      <c r="Q308" s="81"/>
      <c r="R308" s="81"/>
      <c r="S308" s="81"/>
      <c r="T308" s="81"/>
      <c r="U308" s="81"/>
      <c r="V308" s="81"/>
      <c r="W308" s="81"/>
      <c r="X308" s="81"/>
      <c r="Y308" s="81"/>
      <c r="Z308" s="81"/>
      <c r="AA308" s="81"/>
      <c r="AB308" s="81"/>
      <c r="AC308" s="81"/>
      <c r="AD308" s="81"/>
      <c r="AE308" s="81"/>
      <c r="AF308" s="81"/>
      <c r="AG308" s="81"/>
      <c r="AH308" s="81"/>
      <c r="AI308" s="81"/>
      <c r="AJ308" s="81"/>
      <c r="AK308" s="81"/>
      <c r="AL308" s="81"/>
      <c r="AM308" s="81"/>
      <c r="AN308" s="81"/>
      <c r="AO308" s="81"/>
      <c r="AP308" s="81"/>
      <c r="AQ308" s="81"/>
      <c r="AR308" s="81"/>
      <c r="AS308" s="81"/>
      <c r="AT308" s="81"/>
      <c r="AU308" s="81"/>
      <c r="AV308" s="81"/>
      <c r="AW308" s="81"/>
      <c r="AX308" s="81"/>
      <c r="AY308" s="81"/>
      <c r="AZ308" s="81"/>
      <c r="BA308" s="81"/>
      <c r="BB308" s="81"/>
      <c r="BC308" s="81"/>
      <c r="BD308" s="81"/>
      <c r="BE308" s="81"/>
      <c r="BF308" s="81"/>
      <c r="BG308" s="81"/>
      <c r="BH308" s="81"/>
      <c r="BI308" s="81"/>
      <c r="BJ308" s="81"/>
      <c r="BK308" s="81"/>
      <c r="BL308" s="81"/>
      <c r="BM308" s="81"/>
      <c r="BN308" s="81"/>
      <c r="BO308" s="81"/>
      <c r="BP308" s="81"/>
      <c r="BQ308" s="81"/>
      <c r="BR308" s="81"/>
      <c r="BS308" s="81"/>
      <c r="BT308" s="81"/>
      <c r="BU308" s="81"/>
      <c r="BV308" s="81"/>
      <c r="BW308" s="81"/>
      <c r="BX308" s="81"/>
      <c r="BY308" s="81"/>
      <c r="BZ308" s="81"/>
      <c r="CA308" s="81"/>
      <c r="CB308" s="81"/>
      <c r="CC308" s="81"/>
      <c r="CD308" s="81"/>
      <c r="CE308" s="81"/>
      <c r="CF308" s="81"/>
      <c r="CG308" s="81"/>
      <c r="CH308" s="81"/>
      <c r="CI308" s="81"/>
      <c r="CJ308" s="81"/>
      <c r="CK308" s="81"/>
      <c r="CL308" s="81"/>
      <c r="CM308" s="81"/>
      <c r="CN308" s="81"/>
      <c r="CO308" s="81"/>
      <c r="CP308" s="81"/>
      <c r="CQ308" s="81"/>
      <c r="CR308" s="81"/>
      <c r="CS308" s="81"/>
      <c r="CT308" s="81"/>
      <c r="CU308" s="81"/>
      <c r="CV308" s="81"/>
      <c r="CW308" s="81"/>
      <c r="CX308" s="81"/>
      <c r="CY308" s="81"/>
      <c r="CZ308" s="81"/>
      <c r="DA308" s="81"/>
      <c r="DB308" s="81"/>
      <c r="DC308" s="81"/>
      <c r="DD308" s="81"/>
      <c r="DE308" s="81"/>
      <c r="DF308" s="81"/>
      <c r="DG308" s="81"/>
      <c r="DH308" s="81"/>
      <c r="DI308" s="81"/>
      <c r="DJ308" s="81"/>
      <c r="DK308" s="81"/>
    </row>
    <row r="309" customFormat="false" ht="15" hidden="false" customHeight="true" outlineLevel="0" collapsed="false">
      <c r="A309" s="58"/>
      <c r="B309" s="53" t="s">
        <v>480</v>
      </c>
      <c r="C309" s="54" t="n">
        <v>139</v>
      </c>
      <c r="D309" s="55" t="s">
        <v>333</v>
      </c>
      <c r="E309" s="81"/>
      <c r="F309" s="81"/>
      <c r="G309" s="81"/>
      <c r="H309" s="81"/>
      <c r="I309" s="81"/>
      <c r="J309" s="81"/>
      <c r="K309" s="81"/>
      <c r="L309" s="81"/>
      <c r="M309" s="81"/>
      <c r="N309" s="81"/>
      <c r="O309" s="81"/>
      <c r="P309" s="81"/>
      <c r="Q309" s="81"/>
      <c r="R309" s="81"/>
      <c r="S309" s="81"/>
      <c r="T309" s="81"/>
      <c r="U309" s="81"/>
      <c r="V309" s="81"/>
      <c r="W309" s="81"/>
      <c r="X309" s="81"/>
      <c r="Y309" s="81"/>
      <c r="Z309" s="81"/>
      <c r="AA309" s="81"/>
      <c r="AB309" s="81"/>
      <c r="AC309" s="81"/>
      <c r="AD309" s="81"/>
      <c r="AE309" s="81"/>
      <c r="AF309" s="81"/>
      <c r="AG309" s="81"/>
      <c r="AH309" s="81"/>
      <c r="AI309" s="81"/>
      <c r="AJ309" s="81"/>
      <c r="AK309" s="81"/>
      <c r="AL309" s="81"/>
      <c r="AM309" s="81"/>
      <c r="AN309" s="81"/>
      <c r="AO309" s="81"/>
      <c r="AP309" s="81"/>
      <c r="AQ309" s="81"/>
      <c r="AR309" s="81"/>
      <c r="AS309" s="81"/>
      <c r="AT309" s="81"/>
      <c r="AU309" s="81"/>
      <c r="AV309" s="81"/>
      <c r="AW309" s="81"/>
      <c r="AX309" s="81"/>
      <c r="AY309" s="81"/>
      <c r="AZ309" s="81"/>
      <c r="BA309" s="81"/>
      <c r="BB309" s="81"/>
      <c r="BC309" s="81"/>
      <c r="BD309" s="81"/>
      <c r="BE309" s="81"/>
      <c r="BF309" s="81"/>
      <c r="BG309" s="81"/>
      <c r="BH309" s="81"/>
      <c r="BI309" s="81"/>
      <c r="BJ309" s="81"/>
      <c r="BK309" s="81"/>
      <c r="BL309" s="81"/>
      <c r="BM309" s="81"/>
      <c r="BN309" s="81"/>
      <c r="BO309" s="81"/>
      <c r="BP309" s="81"/>
      <c r="BQ309" s="81"/>
      <c r="BR309" s="81"/>
      <c r="BS309" s="81"/>
      <c r="BT309" s="81"/>
      <c r="BU309" s="81"/>
      <c r="BV309" s="81"/>
      <c r="BW309" s="81"/>
      <c r="BX309" s="81"/>
      <c r="BY309" s="81"/>
      <c r="BZ309" s="81"/>
      <c r="CA309" s="81"/>
      <c r="CB309" s="81"/>
      <c r="CC309" s="81"/>
      <c r="CD309" s="81"/>
      <c r="CE309" s="81"/>
      <c r="CF309" s="81"/>
      <c r="CG309" s="81"/>
      <c r="CH309" s="81"/>
      <c r="CI309" s="81"/>
      <c r="CJ309" s="81"/>
      <c r="CK309" s="81"/>
      <c r="CL309" s="81"/>
      <c r="CM309" s="81"/>
      <c r="CN309" s="81"/>
      <c r="CO309" s="81"/>
      <c r="CP309" s="81"/>
      <c r="CQ309" s="81"/>
      <c r="CR309" s="81"/>
      <c r="CS309" s="81"/>
      <c r="CT309" s="81"/>
      <c r="CU309" s="81"/>
      <c r="CV309" s="81"/>
      <c r="CW309" s="81"/>
      <c r="CX309" s="81"/>
      <c r="CY309" s="81"/>
      <c r="CZ309" s="81"/>
      <c r="DA309" s="81"/>
      <c r="DB309" s="81"/>
      <c r="DC309" s="81"/>
      <c r="DD309" s="81"/>
      <c r="DE309" s="81"/>
      <c r="DF309" s="81"/>
      <c r="DG309" s="81"/>
      <c r="DH309" s="81"/>
      <c r="DI309" s="81"/>
      <c r="DJ309" s="81"/>
      <c r="DK309" s="81"/>
    </row>
    <row r="310" customFormat="false" ht="15" hidden="false" customHeight="true" outlineLevel="0" collapsed="false">
      <c r="A310" s="58"/>
      <c r="B310" s="53" t="s">
        <v>481</v>
      </c>
      <c r="C310" s="54" t="n">
        <v>140</v>
      </c>
      <c r="D310" s="55" t="s">
        <v>333</v>
      </c>
      <c r="E310" s="60"/>
      <c r="F310" s="60"/>
      <c r="G310" s="60"/>
      <c r="H310" s="60"/>
      <c r="I310" s="60"/>
    </row>
    <row r="311" customFormat="false" ht="15" hidden="false" customHeight="true" outlineLevel="0" collapsed="false">
      <c r="A311" s="58"/>
      <c r="B311" s="53" t="s">
        <v>482</v>
      </c>
      <c r="C311" s="54" t="n">
        <v>141</v>
      </c>
      <c r="D311" s="55" t="s">
        <v>333</v>
      </c>
      <c r="E311" s="60"/>
      <c r="F311" s="60"/>
      <c r="G311" s="60"/>
      <c r="H311" s="60"/>
      <c r="I311" s="60"/>
    </row>
    <row r="312" customFormat="false" ht="15" hidden="false" customHeight="true" outlineLevel="0" collapsed="false">
      <c r="A312" s="58"/>
      <c r="B312" s="53" t="s">
        <v>483</v>
      </c>
      <c r="C312" s="54" t="n">
        <v>142</v>
      </c>
      <c r="D312" s="55" t="s">
        <v>333</v>
      </c>
      <c r="E312" s="60"/>
      <c r="F312" s="60"/>
      <c r="G312" s="60"/>
      <c r="H312" s="60"/>
      <c r="I312" s="60"/>
    </row>
    <row r="313" customFormat="false" ht="15" hidden="false" customHeight="true" outlineLevel="0" collapsed="false">
      <c r="A313" s="58"/>
      <c r="B313" s="53" t="s">
        <v>484</v>
      </c>
      <c r="C313" s="54" t="n">
        <v>143</v>
      </c>
      <c r="D313" s="55" t="s">
        <v>333</v>
      </c>
      <c r="E313" s="60"/>
      <c r="F313" s="60"/>
      <c r="G313" s="60"/>
      <c r="H313" s="60"/>
      <c r="I313" s="60"/>
    </row>
    <row r="314" customFormat="false" ht="15" hidden="false" customHeight="true" outlineLevel="0" collapsed="false">
      <c r="A314" s="58"/>
      <c r="B314" s="53" t="s">
        <v>485</v>
      </c>
      <c r="C314" s="54" t="n">
        <v>144</v>
      </c>
      <c r="D314" s="55" t="s">
        <v>333</v>
      </c>
      <c r="E314" s="60"/>
      <c r="F314" s="60"/>
      <c r="G314" s="60"/>
      <c r="H314" s="60"/>
      <c r="I314" s="60"/>
    </row>
    <row r="315" customFormat="false" ht="15" hidden="false" customHeight="true" outlineLevel="0" collapsed="false">
      <c r="A315" s="58"/>
      <c r="B315" s="53" t="s">
        <v>486</v>
      </c>
      <c r="C315" s="54" t="n">
        <v>145</v>
      </c>
      <c r="D315" s="55" t="s">
        <v>333</v>
      </c>
      <c r="E315" s="60"/>
      <c r="F315" s="60"/>
      <c r="G315" s="60"/>
      <c r="H315" s="60"/>
      <c r="I315" s="60"/>
    </row>
    <row r="316" customFormat="false" ht="15" hidden="false" customHeight="true" outlineLevel="0" collapsed="false">
      <c r="A316" s="58"/>
      <c r="B316" s="53" t="s">
        <v>487</v>
      </c>
      <c r="C316" s="54" t="n">
        <v>146</v>
      </c>
      <c r="D316" s="55" t="s">
        <v>333</v>
      </c>
      <c r="E316" s="60"/>
      <c r="F316" s="60"/>
      <c r="G316" s="60"/>
      <c r="H316" s="60"/>
      <c r="I316" s="60"/>
    </row>
    <row r="317" customFormat="false" ht="15" hidden="false" customHeight="true" outlineLevel="0" collapsed="false">
      <c r="A317" s="58"/>
      <c r="B317" s="53" t="s">
        <v>488</v>
      </c>
      <c r="C317" s="54" t="n">
        <v>147</v>
      </c>
      <c r="D317" s="55" t="s">
        <v>333</v>
      </c>
      <c r="E317" s="60"/>
      <c r="F317" s="60"/>
      <c r="G317" s="60"/>
      <c r="H317" s="60"/>
      <c r="I317" s="60"/>
    </row>
    <row r="318" customFormat="false" ht="15" hidden="false" customHeight="true" outlineLevel="0" collapsed="false">
      <c r="A318" s="58"/>
      <c r="B318" s="53" t="s">
        <v>489</v>
      </c>
      <c r="C318" s="54" t="n">
        <v>148</v>
      </c>
      <c r="D318" s="55" t="s">
        <v>333</v>
      </c>
      <c r="E318" s="60"/>
      <c r="F318" s="60"/>
      <c r="G318" s="60"/>
      <c r="H318" s="60"/>
      <c r="I318" s="60"/>
    </row>
    <row r="319" customFormat="false" ht="15" hidden="false" customHeight="true" outlineLevel="0" collapsed="false">
      <c r="A319" s="58"/>
      <c r="B319" s="53" t="s">
        <v>490</v>
      </c>
      <c r="C319" s="54" t="n">
        <v>149</v>
      </c>
      <c r="D319" s="55" t="s">
        <v>333</v>
      </c>
      <c r="E319" s="60"/>
      <c r="F319" s="60"/>
      <c r="G319" s="60"/>
      <c r="H319" s="60"/>
      <c r="I319" s="60"/>
    </row>
    <row r="320" customFormat="false" ht="15" hidden="false" customHeight="true" outlineLevel="0" collapsed="false">
      <c r="A320" s="58"/>
      <c r="B320" s="53" t="s">
        <v>491</v>
      </c>
      <c r="C320" s="54" t="n">
        <v>150</v>
      </c>
      <c r="D320" s="55" t="s">
        <v>333</v>
      </c>
      <c r="E320" s="60"/>
      <c r="F320" s="60"/>
      <c r="G320" s="60"/>
      <c r="H320" s="60"/>
      <c r="I320" s="60"/>
    </row>
    <row r="321" customFormat="false" ht="15" hidden="false" customHeight="true" outlineLevel="0" collapsed="false">
      <c r="A321" s="58"/>
      <c r="B321" s="53" t="s">
        <v>492</v>
      </c>
      <c r="C321" s="54" t="n">
        <v>1</v>
      </c>
      <c r="D321" s="55" t="s">
        <v>334</v>
      </c>
    </row>
    <row r="322" customFormat="false" ht="15" hidden="false" customHeight="true" outlineLevel="0" collapsed="false">
      <c r="A322" s="58"/>
      <c r="B322" s="53" t="s">
        <v>493</v>
      </c>
      <c r="C322" s="54" t="n">
        <v>2</v>
      </c>
      <c r="D322" s="55" t="s">
        <v>334</v>
      </c>
    </row>
    <row r="323" customFormat="false" ht="15" hidden="false" customHeight="true" outlineLevel="0" collapsed="false">
      <c r="A323" s="58"/>
      <c r="B323" s="53" t="s">
        <v>494</v>
      </c>
      <c r="C323" s="54" t="n">
        <v>3</v>
      </c>
      <c r="D323" s="55" t="s">
        <v>334</v>
      </c>
    </row>
    <row r="324" customFormat="false" ht="15" hidden="false" customHeight="true" outlineLevel="0" collapsed="false">
      <c r="A324" s="58"/>
      <c r="B324" s="53" t="s">
        <v>495</v>
      </c>
      <c r="C324" s="54" t="n">
        <v>4</v>
      </c>
      <c r="D324" s="55" t="s">
        <v>334</v>
      </c>
    </row>
    <row r="325" customFormat="false" ht="15" hidden="false" customHeight="true" outlineLevel="0" collapsed="false">
      <c r="A325" s="58"/>
      <c r="B325" s="53" t="s">
        <v>496</v>
      </c>
      <c r="C325" s="54" t="n">
        <v>5</v>
      </c>
      <c r="D325" s="55" t="s">
        <v>334</v>
      </c>
    </row>
    <row r="326" customFormat="false" ht="15" hidden="false" customHeight="true" outlineLevel="0" collapsed="false">
      <c r="A326" s="58"/>
      <c r="B326" s="53" t="s">
        <v>497</v>
      </c>
      <c r="C326" s="54" t="n">
        <v>6</v>
      </c>
      <c r="D326" s="55" t="s">
        <v>334</v>
      </c>
    </row>
    <row r="327" customFormat="false" ht="15" hidden="false" customHeight="true" outlineLevel="0" collapsed="false">
      <c r="A327" s="58"/>
      <c r="B327" s="53" t="s">
        <v>498</v>
      </c>
      <c r="C327" s="54" t="n">
        <v>7</v>
      </c>
      <c r="D327" s="55" t="s">
        <v>334</v>
      </c>
    </row>
    <row r="328" customFormat="false" ht="15" hidden="false" customHeight="true" outlineLevel="0" collapsed="false">
      <c r="A328" s="58"/>
      <c r="B328" s="53" t="s">
        <v>499</v>
      </c>
      <c r="C328" s="54" t="n">
        <v>8</v>
      </c>
      <c r="D328" s="55" t="s">
        <v>334</v>
      </c>
    </row>
    <row r="329" customFormat="false" ht="15" hidden="false" customHeight="true" outlineLevel="0" collapsed="false">
      <c r="A329" s="58"/>
      <c r="B329" s="53" t="s">
        <v>500</v>
      </c>
      <c r="C329" s="54" t="n">
        <v>9</v>
      </c>
      <c r="D329" s="55" t="s">
        <v>334</v>
      </c>
    </row>
    <row r="330" customFormat="false" ht="15" hidden="false" customHeight="true" outlineLevel="0" collapsed="false">
      <c r="A330" s="58"/>
      <c r="B330" s="53" t="s">
        <v>501</v>
      </c>
      <c r="C330" s="54" t="n">
        <v>10</v>
      </c>
      <c r="D330" s="55" t="s">
        <v>334</v>
      </c>
    </row>
    <row r="331" customFormat="false" ht="15" hidden="false" customHeight="true" outlineLevel="0" collapsed="false">
      <c r="A331" s="58"/>
      <c r="B331" s="53" t="s">
        <v>502</v>
      </c>
      <c r="C331" s="54" t="n">
        <v>11</v>
      </c>
      <c r="D331" s="55" t="s">
        <v>334</v>
      </c>
    </row>
    <row r="332" customFormat="false" ht="15" hidden="false" customHeight="true" outlineLevel="0" collapsed="false">
      <c r="A332" s="58"/>
      <c r="B332" s="53" t="s">
        <v>503</v>
      </c>
      <c r="C332" s="54" t="n">
        <v>12</v>
      </c>
      <c r="D332" s="55" t="s">
        <v>334</v>
      </c>
    </row>
    <row r="333" customFormat="false" ht="15" hidden="false" customHeight="true" outlineLevel="0" collapsed="false">
      <c r="A333" s="58"/>
      <c r="B333" s="53" t="s">
        <v>504</v>
      </c>
      <c r="C333" s="54" t="n">
        <v>13</v>
      </c>
      <c r="D333" s="55" t="s">
        <v>334</v>
      </c>
    </row>
    <row r="334" customFormat="false" ht="15" hidden="false" customHeight="true" outlineLevel="0" collapsed="false">
      <c r="A334" s="58"/>
      <c r="B334" s="53" t="s">
        <v>505</v>
      </c>
      <c r="C334" s="54" t="n">
        <v>14</v>
      </c>
      <c r="D334" s="55" t="s">
        <v>334</v>
      </c>
    </row>
    <row r="335" customFormat="false" ht="15" hidden="false" customHeight="true" outlineLevel="0" collapsed="false">
      <c r="A335" s="58"/>
      <c r="B335" s="53" t="s">
        <v>506</v>
      </c>
      <c r="C335" s="54" t="n">
        <v>15</v>
      </c>
      <c r="D335" s="55" t="s">
        <v>334</v>
      </c>
    </row>
    <row r="336" customFormat="false" ht="15" hidden="false" customHeight="true" outlineLevel="0" collapsed="false">
      <c r="A336" s="58"/>
      <c r="B336" s="53" t="s">
        <v>507</v>
      </c>
      <c r="C336" s="54" t="n">
        <v>16</v>
      </c>
      <c r="D336" s="55" t="s">
        <v>334</v>
      </c>
    </row>
    <row r="337" customFormat="false" ht="15" hidden="false" customHeight="true" outlineLevel="0" collapsed="false">
      <c r="A337" s="58"/>
      <c r="B337" s="53" t="s">
        <v>508</v>
      </c>
      <c r="C337" s="54" t="n">
        <v>17</v>
      </c>
      <c r="D337" s="55" t="s">
        <v>334</v>
      </c>
    </row>
    <row r="338" customFormat="false" ht="15" hidden="false" customHeight="true" outlineLevel="0" collapsed="false">
      <c r="A338" s="58"/>
      <c r="B338" s="53" t="s">
        <v>509</v>
      </c>
      <c r="C338" s="54" t="n">
        <v>18</v>
      </c>
      <c r="D338" s="55" t="s">
        <v>334</v>
      </c>
    </row>
    <row r="339" customFormat="false" ht="15" hidden="false" customHeight="true" outlineLevel="0" collapsed="false">
      <c r="A339" s="58"/>
      <c r="B339" s="53" t="s">
        <v>510</v>
      </c>
      <c r="C339" s="54" t="n">
        <v>19</v>
      </c>
      <c r="D339" s="55" t="s">
        <v>334</v>
      </c>
    </row>
    <row r="340" customFormat="false" ht="15" hidden="false" customHeight="true" outlineLevel="0" collapsed="false">
      <c r="A340" s="58"/>
      <c r="B340" s="53" t="s">
        <v>511</v>
      </c>
      <c r="C340" s="54" t="n">
        <v>20</v>
      </c>
      <c r="D340" s="55" t="s">
        <v>334</v>
      </c>
    </row>
    <row r="341" customFormat="false" ht="15" hidden="false" customHeight="true" outlineLevel="0" collapsed="false">
      <c r="A341" s="58"/>
      <c r="B341" s="53" t="s">
        <v>512</v>
      </c>
      <c r="C341" s="54" t="n">
        <v>21</v>
      </c>
      <c r="D341" s="55" t="s">
        <v>334</v>
      </c>
    </row>
    <row r="342" customFormat="false" ht="15" hidden="false" customHeight="true" outlineLevel="0" collapsed="false">
      <c r="A342" s="58"/>
      <c r="B342" s="53" t="s">
        <v>513</v>
      </c>
      <c r="C342" s="54" t="n">
        <v>22</v>
      </c>
      <c r="D342" s="55" t="s">
        <v>334</v>
      </c>
    </row>
    <row r="343" customFormat="false" ht="15" hidden="false" customHeight="true" outlineLevel="0" collapsed="false">
      <c r="A343" s="58"/>
      <c r="B343" s="53" t="s">
        <v>514</v>
      </c>
      <c r="C343" s="54" t="n">
        <v>23</v>
      </c>
      <c r="D343" s="55" t="s">
        <v>334</v>
      </c>
    </row>
    <row r="344" customFormat="false" ht="15" hidden="false" customHeight="true" outlineLevel="0" collapsed="false">
      <c r="A344" s="58"/>
      <c r="B344" s="53" t="s">
        <v>515</v>
      </c>
      <c r="C344" s="54" t="n">
        <v>24</v>
      </c>
      <c r="D344" s="55" t="s">
        <v>334</v>
      </c>
    </row>
    <row r="345" customFormat="false" ht="15" hidden="false" customHeight="true" outlineLevel="0" collapsed="false">
      <c r="A345" s="58"/>
      <c r="B345" s="53" t="s">
        <v>516</v>
      </c>
      <c r="C345" s="54" t="n">
        <v>25</v>
      </c>
      <c r="D345" s="55" t="s">
        <v>334</v>
      </c>
    </row>
    <row r="346" customFormat="false" ht="15" hidden="false" customHeight="true" outlineLevel="0" collapsed="false">
      <c r="A346" s="58"/>
      <c r="B346" s="53" t="s">
        <v>517</v>
      </c>
      <c r="C346" s="54" t="n">
        <v>26</v>
      </c>
      <c r="D346" s="55" t="s">
        <v>334</v>
      </c>
    </row>
    <row r="347" customFormat="false" ht="15" hidden="false" customHeight="true" outlineLevel="0" collapsed="false">
      <c r="A347" s="58"/>
      <c r="B347" s="53" t="s">
        <v>518</v>
      </c>
      <c r="C347" s="54" t="n">
        <v>27</v>
      </c>
      <c r="D347" s="55" t="s">
        <v>334</v>
      </c>
    </row>
    <row r="348" customFormat="false" ht="15" hidden="false" customHeight="true" outlineLevel="0" collapsed="false">
      <c r="A348" s="58"/>
      <c r="B348" s="53" t="s">
        <v>519</v>
      </c>
      <c r="C348" s="54" t="n">
        <v>28</v>
      </c>
      <c r="D348" s="55" t="s">
        <v>334</v>
      </c>
    </row>
    <row r="349" customFormat="false" ht="15" hidden="false" customHeight="true" outlineLevel="0" collapsed="false">
      <c r="A349" s="58"/>
      <c r="B349" s="53" t="s">
        <v>520</v>
      </c>
      <c r="C349" s="54" t="n">
        <v>29</v>
      </c>
      <c r="D349" s="55" t="s">
        <v>334</v>
      </c>
    </row>
    <row r="350" customFormat="false" ht="15" hidden="false" customHeight="true" outlineLevel="0" collapsed="false">
      <c r="A350" s="58"/>
      <c r="B350" s="53" t="s">
        <v>521</v>
      </c>
      <c r="C350" s="54" t="n">
        <v>30</v>
      </c>
      <c r="D350" s="55" t="s">
        <v>334</v>
      </c>
    </row>
    <row r="351" customFormat="false" ht="15" hidden="false" customHeight="true" outlineLevel="0" collapsed="false">
      <c r="A351" s="58"/>
      <c r="B351" s="53" t="s">
        <v>522</v>
      </c>
      <c r="C351" s="54" t="n">
        <v>31</v>
      </c>
      <c r="D351" s="55" t="s">
        <v>334</v>
      </c>
      <c r="E351" s="107"/>
      <c r="F351" s="107"/>
      <c r="G351" s="107"/>
      <c r="H351" s="107"/>
      <c r="I351" s="107"/>
      <c r="J351" s="107"/>
      <c r="K351" s="107"/>
      <c r="L351" s="107"/>
      <c r="M351" s="107"/>
      <c r="N351" s="107"/>
      <c r="O351" s="107"/>
      <c r="P351" s="107"/>
      <c r="Q351" s="107"/>
      <c r="R351" s="107"/>
      <c r="S351" s="107"/>
      <c r="T351" s="107"/>
      <c r="U351" s="107"/>
      <c r="V351" s="107"/>
      <c r="W351" s="107"/>
      <c r="X351" s="107"/>
      <c r="Y351" s="107"/>
      <c r="Z351" s="107"/>
      <c r="AA351" s="107"/>
      <c r="AB351" s="107"/>
      <c r="AC351" s="107"/>
      <c r="AD351" s="107"/>
      <c r="AE351" s="107"/>
      <c r="AF351" s="107"/>
      <c r="AG351" s="107"/>
      <c r="AH351" s="107"/>
      <c r="AI351" s="107"/>
      <c r="AJ351" s="107"/>
      <c r="AK351" s="107"/>
      <c r="AL351" s="107"/>
      <c r="AM351" s="107"/>
      <c r="AN351" s="107"/>
      <c r="AO351" s="107"/>
      <c r="AP351" s="107"/>
      <c r="AQ351" s="107"/>
      <c r="AR351" s="107"/>
      <c r="AS351" s="107"/>
      <c r="AT351" s="107"/>
      <c r="AU351" s="107"/>
      <c r="AV351" s="107"/>
      <c r="AW351" s="107"/>
      <c r="AX351" s="107"/>
      <c r="AY351" s="107"/>
      <c r="AZ351" s="107"/>
      <c r="BA351" s="107"/>
      <c r="BB351" s="107"/>
      <c r="BC351" s="107"/>
      <c r="BD351" s="107"/>
      <c r="BE351" s="107"/>
      <c r="BF351" s="107"/>
      <c r="BG351" s="107"/>
      <c r="BH351" s="107"/>
      <c r="BI351" s="107"/>
      <c r="BJ351" s="107"/>
      <c r="BK351" s="107"/>
      <c r="BL351" s="107"/>
      <c r="BM351" s="107"/>
      <c r="BN351" s="107"/>
      <c r="BO351" s="107"/>
      <c r="BP351" s="107"/>
      <c r="BQ351" s="107"/>
      <c r="BR351" s="107"/>
      <c r="BS351" s="107"/>
      <c r="BT351" s="107"/>
      <c r="BU351" s="107"/>
      <c r="BV351" s="107"/>
      <c r="BW351" s="107"/>
      <c r="BX351" s="107"/>
      <c r="BY351" s="107"/>
      <c r="BZ351" s="107"/>
      <c r="CA351" s="107"/>
      <c r="CB351" s="107"/>
      <c r="CC351" s="107"/>
      <c r="CD351" s="107"/>
      <c r="CE351" s="107"/>
      <c r="CF351" s="107"/>
      <c r="CG351" s="107"/>
      <c r="CH351" s="107"/>
      <c r="CI351" s="107"/>
      <c r="CJ351" s="107"/>
      <c r="CK351" s="107"/>
      <c r="CL351" s="107"/>
      <c r="CM351" s="107"/>
      <c r="CN351" s="107"/>
      <c r="CO351" s="107"/>
      <c r="CP351" s="107"/>
      <c r="CQ351" s="107"/>
      <c r="CR351" s="107"/>
      <c r="CS351" s="107"/>
      <c r="CT351" s="107"/>
      <c r="CU351" s="107"/>
      <c r="CV351" s="107"/>
      <c r="CW351" s="107"/>
      <c r="CX351" s="107"/>
      <c r="CY351" s="107"/>
      <c r="CZ351" s="107"/>
      <c r="DA351" s="107"/>
      <c r="DB351" s="107"/>
      <c r="DC351" s="107"/>
      <c r="DD351" s="107"/>
      <c r="DE351" s="107"/>
      <c r="DF351" s="107"/>
      <c r="DG351" s="107"/>
      <c r="DH351" s="107"/>
      <c r="DI351" s="107"/>
      <c r="DJ351" s="107"/>
      <c r="DK351" s="107"/>
    </row>
    <row r="352" customFormat="false" ht="15" hidden="false" customHeight="true" outlineLevel="0" collapsed="false">
      <c r="A352" s="58"/>
      <c r="B352" s="53" t="s">
        <v>523</v>
      </c>
      <c r="C352" s="54" t="n">
        <v>32</v>
      </c>
      <c r="D352" s="55" t="s">
        <v>334</v>
      </c>
      <c r="E352" s="107"/>
      <c r="F352" s="107"/>
      <c r="G352" s="107"/>
      <c r="H352" s="107"/>
      <c r="I352" s="107"/>
      <c r="J352" s="107"/>
      <c r="K352" s="107"/>
      <c r="L352" s="107"/>
      <c r="M352" s="107"/>
      <c r="N352" s="107"/>
      <c r="O352" s="107"/>
      <c r="P352" s="107"/>
      <c r="Q352" s="107"/>
      <c r="R352" s="107"/>
      <c r="S352" s="107"/>
      <c r="T352" s="107"/>
      <c r="U352" s="107"/>
      <c r="V352" s="107"/>
      <c r="W352" s="107"/>
      <c r="X352" s="107"/>
      <c r="Y352" s="107"/>
      <c r="Z352" s="107"/>
      <c r="AA352" s="107"/>
      <c r="AB352" s="107"/>
      <c r="AC352" s="107"/>
      <c r="AD352" s="107"/>
      <c r="AE352" s="107"/>
      <c r="AF352" s="107"/>
      <c r="AG352" s="107"/>
      <c r="AH352" s="107"/>
      <c r="AI352" s="107"/>
      <c r="AJ352" s="107"/>
      <c r="AK352" s="107"/>
      <c r="AL352" s="107"/>
      <c r="AM352" s="107"/>
      <c r="AN352" s="107"/>
      <c r="AO352" s="107"/>
      <c r="AP352" s="107"/>
      <c r="AQ352" s="107"/>
      <c r="AR352" s="107"/>
      <c r="AS352" s="107"/>
      <c r="AT352" s="107"/>
      <c r="AU352" s="107"/>
      <c r="AV352" s="107"/>
      <c r="AW352" s="107"/>
      <c r="AX352" s="107"/>
      <c r="AY352" s="107"/>
      <c r="AZ352" s="107"/>
      <c r="BA352" s="107"/>
      <c r="BB352" s="107"/>
      <c r="BC352" s="107"/>
      <c r="BD352" s="107"/>
      <c r="BE352" s="107"/>
      <c r="BF352" s="107"/>
      <c r="BG352" s="107"/>
      <c r="BH352" s="107"/>
      <c r="BI352" s="107"/>
      <c r="BJ352" s="107"/>
      <c r="BK352" s="107"/>
      <c r="BL352" s="107"/>
      <c r="BM352" s="107"/>
      <c r="BN352" s="107"/>
      <c r="BO352" s="107"/>
      <c r="BP352" s="107"/>
      <c r="BQ352" s="107"/>
      <c r="BR352" s="107"/>
      <c r="BS352" s="107"/>
      <c r="BT352" s="107"/>
      <c r="BU352" s="107"/>
      <c r="BV352" s="107"/>
      <c r="BW352" s="107"/>
      <c r="BX352" s="107"/>
      <c r="BY352" s="107"/>
      <c r="BZ352" s="107"/>
      <c r="CA352" s="107"/>
      <c r="CB352" s="107"/>
      <c r="CC352" s="107"/>
      <c r="CD352" s="107"/>
      <c r="CE352" s="107"/>
      <c r="CF352" s="107"/>
      <c r="CG352" s="107"/>
      <c r="CH352" s="107"/>
      <c r="CI352" s="107"/>
      <c r="CJ352" s="107"/>
      <c r="CK352" s="107"/>
      <c r="CL352" s="107"/>
      <c r="CM352" s="107"/>
      <c r="CN352" s="107"/>
      <c r="CO352" s="107"/>
      <c r="CP352" s="107"/>
      <c r="CQ352" s="107"/>
      <c r="CR352" s="107"/>
      <c r="CS352" s="107"/>
      <c r="CT352" s="107"/>
      <c r="CU352" s="107"/>
      <c r="CV352" s="107"/>
      <c r="CW352" s="107"/>
      <c r="CX352" s="107"/>
      <c r="CY352" s="107"/>
      <c r="CZ352" s="107"/>
      <c r="DA352" s="107"/>
      <c r="DB352" s="107"/>
      <c r="DC352" s="107"/>
      <c r="DD352" s="107"/>
      <c r="DE352" s="107"/>
      <c r="DF352" s="107"/>
      <c r="DG352" s="107"/>
      <c r="DH352" s="107"/>
      <c r="DI352" s="107"/>
      <c r="DJ352" s="107"/>
      <c r="DK352" s="107"/>
    </row>
    <row r="353" customFormat="false" ht="15" hidden="false" customHeight="true" outlineLevel="0" collapsed="false">
      <c r="A353" s="58"/>
      <c r="B353" s="53" t="s">
        <v>524</v>
      </c>
      <c r="C353" s="54" t="n">
        <v>33</v>
      </c>
      <c r="D353" s="55" t="s">
        <v>334</v>
      </c>
      <c r="E353" s="107"/>
      <c r="F353" s="107"/>
      <c r="G353" s="107"/>
      <c r="H353" s="107"/>
      <c r="I353" s="107"/>
      <c r="J353" s="107"/>
      <c r="K353" s="107"/>
      <c r="L353" s="107"/>
      <c r="M353" s="107"/>
      <c r="N353" s="107"/>
      <c r="O353" s="107"/>
      <c r="P353" s="107"/>
      <c r="Q353" s="107"/>
      <c r="R353" s="107"/>
      <c r="S353" s="107"/>
      <c r="T353" s="107"/>
      <c r="U353" s="107"/>
      <c r="V353" s="107"/>
      <c r="W353" s="107"/>
      <c r="X353" s="107"/>
      <c r="Y353" s="107"/>
      <c r="Z353" s="107"/>
      <c r="AA353" s="107"/>
      <c r="AB353" s="107"/>
      <c r="AC353" s="107"/>
      <c r="AD353" s="107"/>
      <c r="AE353" s="107"/>
      <c r="AF353" s="107"/>
      <c r="AG353" s="107"/>
      <c r="AH353" s="107"/>
      <c r="AI353" s="107"/>
      <c r="AJ353" s="107"/>
      <c r="AK353" s="107"/>
      <c r="AL353" s="107"/>
      <c r="AM353" s="107"/>
      <c r="AN353" s="107"/>
      <c r="AO353" s="107"/>
      <c r="AP353" s="107"/>
      <c r="AQ353" s="107"/>
      <c r="AR353" s="107"/>
      <c r="AS353" s="107"/>
      <c r="AT353" s="107"/>
      <c r="AU353" s="107"/>
      <c r="AV353" s="107"/>
      <c r="AW353" s="107"/>
      <c r="AX353" s="107"/>
      <c r="AY353" s="107"/>
      <c r="AZ353" s="107"/>
      <c r="BA353" s="107"/>
      <c r="BB353" s="107"/>
      <c r="BC353" s="107"/>
      <c r="BD353" s="107"/>
      <c r="BE353" s="107"/>
      <c r="BF353" s="107"/>
      <c r="BG353" s="107"/>
      <c r="BH353" s="107"/>
      <c r="BI353" s="107"/>
      <c r="BJ353" s="107"/>
      <c r="BK353" s="107"/>
      <c r="BL353" s="107"/>
      <c r="BM353" s="107"/>
      <c r="BN353" s="107"/>
      <c r="BO353" s="107"/>
      <c r="BP353" s="107"/>
      <c r="BQ353" s="107"/>
      <c r="BR353" s="107"/>
      <c r="BS353" s="107"/>
      <c r="BT353" s="107"/>
      <c r="BU353" s="107"/>
      <c r="BV353" s="107"/>
      <c r="BW353" s="107"/>
      <c r="BX353" s="107"/>
      <c r="BY353" s="107"/>
      <c r="BZ353" s="107"/>
      <c r="CA353" s="107"/>
      <c r="CB353" s="107"/>
      <c r="CC353" s="107"/>
      <c r="CD353" s="107"/>
      <c r="CE353" s="107"/>
      <c r="CF353" s="107"/>
      <c r="CG353" s="107"/>
      <c r="CH353" s="107"/>
      <c r="CI353" s="107"/>
      <c r="CJ353" s="107"/>
      <c r="CK353" s="107"/>
      <c r="CL353" s="107"/>
      <c r="CM353" s="107"/>
      <c r="CN353" s="107"/>
      <c r="CO353" s="107"/>
      <c r="CP353" s="107"/>
      <c r="CQ353" s="107"/>
      <c r="CR353" s="107"/>
      <c r="CS353" s="107"/>
      <c r="CT353" s="107"/>
      <c r="CU353" s="107"/>
      <c r="CV353" s="107"/>
      <c r="CW353" s="107"/>
      <c r="CX353" s="107"/>
      <c r="CY353" s="107"/>
      <c r="CZ353" s="107"/>
      <c r="DA353" s="107"/>
      <c r="DB353" s="107"/>
      <c r="DC353" s="107"/>
      <c r="DD353" s="107"/>
      <c r="DE353" s="107"/>
      <c r="DF353" s="107"/>
      <c r="DG353" s="107"/>
      <c r="DH353" s="107"/>
      <c r="DI353" s="107"/>
      <c r="DJ353" s="107"/>
      <c r="DK353" s="107"/>
    </row>
    <row r="354" customFormat="false" ht="15" hidden="false" customHeight="true" outlineLevel="0" collapsed="false">
      <c r="A354" s="58"/>
      <c r="B354" s="53" t="s">
        <v>525</v>
      </c>
      <c r="C354" s="54" t="n">
        <v>34</v>
      </c>
      <c r="D354" s="55" t="s">
        <v>334</v>
      </c>
      <c r="E354" s="107"/>
      <c r="F354" s="107"/>
      <c r="G354" s="107"/>
      <c r="H354" s="107"/>
      <c r="I354" s="107"/>
      <c r="J354" s="107"/>
      <c r="K354" s="107"/>
      <c r="L354" s="107"/>
      <c r="M354" s="107"/>
      <c r="N354" s="107"/>
      <c r="O354" s="107"/>
      <c r="P354" s="107"/>
      <c r="Q354" s="107"/>
      <c r="R354" s="107"/>
      <c r="S354" s="107"/>
      <c r="T354" s="107"/>
      <c r="U354" s="107"/>
      <c r="V354" s="107"/>
      <c r="W354" s="107"/>
      <c r="X354" s="107"/>
      <c r="Y354" s="107"/>
      <c r="Z354" s="107"/>
      <c r="AA354" s="107"/>
      <c r="AB354" s="107"/>
      <c r="AC354" s="107"/>
      <c r="AD354" s="107"/>
      <c r="AE354" s="107"/>
      <c r="AF354" s="107"/>
      <c r="AG354" s="107"/>
      <c r="AH354" s="107"/>
      <c r="AI354" s="107"/>
      <c r="AJ354" s="107"/>
      <c r="AK354" s="107"/>
      <c r="AL354" s="107"/>
      <c r="AM354" s="107"/>
      <c r="AN354" s="107"/>
      <c r="AO354" s="107"/>
      <c r="AP354" s="107"/>
      <c r="AQ354" s="107"/>
      <c r="AR354" s="107"/>
      <c r="AS354" s="107"/>
      <c r="AT354" s="107"/>
      <c r="AU354" s="107"/>
      <c r="AV354" s="107"/>
      <c r="AW354" s="107"/>
      <c r="AX354" s="107"/>
      <c r="AY354" s="107"/>
      <c r="AZ354" s="107"/>
      <c r="BA354" s="107"/>
      <c r="BB354" s="107"/>
      <c r="BC354" s="107"/>
      <c r="BD354" s="107"/>
      <c r="BE354" s="107"/>
      <c r="BF354" s="107"/>
      <c r="BG354" s="107"/>
      <c r="BH354" s="107"/>
      <c r="BI354" s="107"/>
      <c r="BJ354" s="107"/>
      <c r="BK354" s="107"/>
      <c r="BL354" s="107"/>
      <c r="BM354" s="107"/>
      <c r="BN354" s="107"/>
      <c r="BO354" s="107"/>
      <c r="BP354" s="107"/>
      <c r="BQ354" s="107"/>
      <c r="BR354" s="107"/>
      <c r="BS354" s="107"/>
      <c r="BT354" s="107"/>
      <c r="BU354" s="107"/>
      <c r="BV354" s="107"/>
      <c r="BW354" s="107"/>
      <c r="BX354" s="107"/>
      <c r="BY354" s="107"/>
      <c r="BZ354" s="107"/>
      <c r="CA354" s="107"/>
      <c r="CB354" s="107"/>
      <c r="CC354" s="107"/>
      <c r="CD354" s="107"/>
      <c r="CE354" s="107"/>
      <c r="CF354" s="107"/>
      <c r="CG354" s="107"/>
      <c r="CH354" s="107"/>
      <c r="CI354" s="107"/>
      <c r="CJ354" s="107"/>
      <c r="CK354" s="107"/>
      <c r="CL354" s="107"/>
      <c r="CM354" s="107"/>
      <c r="CN354" s="107"/>
      <c r="CO354" s="107"/>
      <c r="CP354" s="107"/>
      <c r="CQ354" s="107"/>
      <c r="CR354" s="107"/>
      <c r="CS354" s="107"/>
      <c r="CT354" s="107"/>
      <c r="CU354" s="107"/>
      <c r="CV354" s="107"/>
      <c r="CW354" s="107"/>
      <c r="CX354" s="107"/>
      <c r="CY354" s="107"/>
      <c r="CZ354" s="107"/>
      <c r="DA354" s="107"/>
      <c r="DB354" s="107"/>
      <c r="DC354" s="107"/>
      <c r="DD354" s="107"/>
      <c r="DE354" s="107"/>
      <c r="DF354" s="107"/>
      <c r="DG354" s="107"/>
      <c r="DH354" s="107"/>
      <c r="DI354" s="107"/>
      <c r="DJ354" s="107"/>
      <c r="DK354" s="107"/>
    </row>
    <row r="355" customFormat="false" ht="15" hidden="false" customHeight="true" outlineLevel="0" collapsed="false">
      <c r="A355" s="58"/>
      <c r="B355" s="53" t="s">
        <v>526</v>
      </c>
      <c r="C355" s="54" t="n">
        <v>35</v>
      </c>
      <c r="D355" s="55" t="s">
        <v>334</v>
      </c>
      <c r="E355" s="107"/>
      <c r="F355" s="107"/>
      <c r="G355" s="107"/>
      <c r="H355" s="107"/>
      <c r="I355" s="107"/>
      <c r="J355" s="107"/>
      <c r="K355" s="107"/>
      <c r="L355" s="107"/>
      <c r="M355" s="107"/>
      <c r="N355" s="107"/>
      <c r="O355" s="107"/>
      <c r="P355" s="107"/>
      <c r="Q355" s="107"/>
      <c r="R355" s="107"/>
      <c r="S355" s="107"/>
      <c r="T355" s="107"/>
      <c r="U355" s="107"/>
      <c r="V355" s="107"/>
      <c r="W355" s="107"/>
      <c r="X355" s="107"/>
      <c r="Y355" s="107"/>
      <c r="Z355" s="107"/>
      <c r="AA355" s="107"/>
      <c r="AB355" s="107"/>
      <c r="AC355" s="107"/>
      <c r="AD355" s="107"/>
      <c r="AE355" s="107"/>
      <c r="AF355" s="107"/>
      <c r="AG355" s="107"/>
      <c r="AH355" s="107"/>
      <c r="AI355" s="107"/>
      <c r="AJ355" s="107"/>
      <c r="AK355" s="107"/>
      <c r="AL355" s="107"/>
      <c r="AM355" s="107"/>
      <c r="AN355" s="107"/>
      <c r="AO355" s="107"/>
      <c r="AP355" s="107"/>
      <c r="AQ355" s="107"/>
      <c r="AR355" s="107"/>
      <c r="AS355" s="107"/>
      <c r="AT355" s="107"/>
      <c r="AU355" s="107"/>
      <c r="AV355" s="107"/>
      <c r="AW355" s="107"/>
      <c r="AX355" s="107"/>
      <c r="AY355" s="107"/>
      <c r="AZ355" s="107"/>
      <c r="BA355" s="107"/>
      <c r="BB355" s="107"/>
      <c r="BC355" s="107"/>
      <c r="BD355" s="107"/>
      <c r="BE355" s="107"/>
      <c r="BF355" s="107"/>
      <c r="BG355" s="107"/>
      <c r="BH355" s="107"/>
      <c r="BI355" s="107"/>
      <c r="BJ355" s="107"/>
      <c r="BK355" s="107"/>
      <c r="BL355" s="107"/>
      <c r="BM355" s="107"/>
      <c r="BN355" s="107"/>
      <c r="BO355" s="107"/>
      <c r="BP355" s="107"/>
      <c r="BQ355" s="107"/>
      <c r="BR355" s="107"/>
      <c r="BS355" s="107"/>
      <c r="BT355" s="107"/>
      <c r="BU355" s="107"/>
      <c r="BV355" s="107"/>
      <c r="BW355" s="107"/>
      <c r="BX355" s="107"/>
      <c r="BY355" s="107"/>
      <c r="BZ355" s="107"/>
      <c r="CA355" s="107"/>
      <c r="CB355" s="107"/>
      <c r="CC355" s="107"/>
      <c r="CD355" s="107"/>
      <c r="CE355" s="107"/>
      <c r="CF355" s="107"/>
      <c r="CG355" s="107"/>
      <c r="CH355" s="107"/>
      <c r="CI355" s="107"/>
      <c r="CJ355" s="107"/>
      <c r="CK355" s="107"/>
      <c r="CL355" s="107"/>
      <c r="CM355" s="107"/>
      <c r="CN355" s="107"/>
      <c r="CO355" s="107"/>
      <c r="CP355" s="107"/>
      <c r="CQ355" s="107"/>
      <c r="CR355" s="107"/>
      <c r="CS355" s="107"/>
      <c r="CT355" s="107"/>
      <c r="CU355" s="107"/>
      <c r="CV355" s="107"/>
      <c r="CW355" s="107"/>
      <c r="CX355" s="107"/>
      <c r="CY355" s="107"/>
      <c r="CZ355" s="107"/>
      <c r="DA355" s="107"/>
      <c r="DB355" s="107"/>
      <c r="DC355" s="107"/>
      <c r="DD355" s="107"/>
      <c r="DE355" s="107"/>
      <c r="DF355" s="107"/>
      <c r="DG355" s="107"/>
      <c r="DH355" s="107"/>
      <c r="DI355" s="107"/>
      <c r="DJ355" s="107"/>
      <c r="DK355" s="107"/>
    </row>
    <row r="356" customFormat="false" ht="15" hidden="false" customHeight="true" outlineLevel="0" collapsed="false">
      <c r="A356" s="58"/>
      <c r="B356" s="53" t="s">
        <v>527</v>
      </c>
      <c r="C356" s="54" t="n">
        <v>36</v>
      </c>
      <c r="D356" s="55" t="s">
        <v>334</v>
      </c>
      <c r="E356" s="107"/>
      <c r="F356" s="107"/>
      <c r="G356" s="107"/>
      <c r="H356" s="107"/>
      <c r="I356" s="107"/>
      <c r="J356" s="107"/>
      <c r="K356" s="107"/>
      <c r="L356" s="107"/>
      <c r="M356" s="107"/>
      <c r="N356" s="107"/>
      <c r="O356" s="107"/>
      <c r="P356" s="107"/>
      <c r="Q356" s="107"/>
      <c r="R356" s="107"/>
      <c r="S356" s="107"/>
      <c r="T356" s="107"/>
      <c r="U356" s="107"/>
      <c r="V356" s="107"/>
      <c r="W356" s="107"/>
      <c r="X356" s="107"/>
      <c r="Y356" s="107"/>
      <c r="Z356" s="107"/>
      <c r="AA356" s="107"/>
      <c r="AB356" s="107"/>
      <c r="AC356" s="107"/>
      <c r="AD356" s="107"/>
      <c r="AE356" s="107"/>
      <c r="AF356" s="107"/>
      <c r="AG356" s="107"/>
      <c r="AH356" s="107"/>
      <c r="AI356" s="107"/>
      <c r="AJ356" s="107"/>
      <c r="AK356" s="107"/>
      <c r="AL356" s="107"/>
      <c r="AM356" s="107"/>
      <c r="AN356" s="107"/>
      <c r="AO356" s="107"/>
      <c r="AP356" s="107"/>
      <c r="AQ356" s="107"/>
      <c r="AR356" s="107"/>
      <c r="AS356" s="107"/>
      <c r="AT356" s="107"/>
      <c r="AU356" s="107"/>
      <c r="AV356" s="107"/>
      <c r="AW356" s="107"/>
      <c r="AX356" s="107"/>
      <c r="AY356" s="107"/>
      <c r="AZ356" s="107"/>
      <c r="BA356" s="107"/>
      <c r="BB356" s="107"/>
      <c r="BC356" s="107"/>
      <c r="BD356" s="107"/>
      <c r="BE356" s="107"/>
      <c r="BF356" s="107"/>
      <c r="BG356" s="107"/>
      <c r="BH356" s="107"/>
      <c r="BI356" s="107"/>
      <c r="BJ356" s="107"/>
      <c r="BK356" s="107"/>
      <c r="BL356" s="107"/>
      <c r="BM356" s="107"/>
      <c r="BN356" s="107"/>
      <c r="BO356" s="107"/>
      <c r="BP356" s="107"/>
      <c r="BQ356" s="107"/>
      <c r="BR356" s="107"/>
      <c r="BS356" s="107"/>
      <c r="BT356" s="107"/>
      <c r="BU356" s="107"/>
      <c r="BV356" s="107"/>
      <c r="BW356" s="107"/>
      <c r="BX356" s="107"/>
      <c r="BY356" s="107"/>
      <c r="BZ356" s="107"/>
      <c r="CA356" s="107"/>
      <c r="CB356" s="107"/>
      <c r="CC356" s="107"/>
      <c r="CD356" s="107"/>
      <c r="CE356" s="107"/>
      <c r="CF356" s="107"/>
      <c r="CG356" s="107"/>
      <c r="CH356" s="107"/>
      <c r="CI356" s="107"/>
      <c r="CJ356" s="107"/>
      <c r="CK356" s="107"/>
      <c r="CL356" s="107"/>
      <c r="CM356" s="107"/>
      <c r="CN356" s="107"/>
      <c r="CO356" s="107"/>
      <c r="CP356" s="107"/>
      <c r="CQ356" s="107"/>
      <c r="CR356" s="107"/>
      <c r="CS356" s="107"/>
      <c r="CT356" s="107"/>
      <c r="CU356" s="107"/>
      <c r="CV356" s="107"/>
      <c r="CW356" s="107"/>
      <c r="CX356" s="107"/>
      <c r="CY356" s="107"/>
      <c r="CZ356" s="107"/>
      <c r="DA356" s="107"/>
      <c r="DB356" s="107"/>
      <c r="DC356" s="107"/>
      <c r="DD356" s="107"/>
      <c r="DE356" s="107"/>
      <c r="DF356" s="107"/>
      <c r="DG356" s="107"/>
      <c r="DH356" s="107"/>
      <c r="DI356" s="107"/>
      <c r="DJ356" s="107"/>
      <c r="DK356" s="107"/>
    </row>
    <row r="357" customFormat="false" ht="15" hidden="false" customHeight="true" outlineLevel="0" collapsed="false">
      <c r="A357" s="58"/>
      <c r="B357" s="53" t="s">
        <v>528</v>
      </c>
      <c r="C357" s="54" t="n">
        <v>37</v>
      </c>
      <c r="D357" s="55" t="s">
        <v>334</v>
      </c>
      <c r="E357" s="107"/>
      <c r="F357" s="107"/>
      <c r="G357" s="107"/>
      <c r="H357" s="107"/>
      <c r="I357" s="107"/>
      <c r="J357" s="107"/>
      <c r="K357" s="107"/>
      <c r="L357" s="107"/>
      <c r="M357" s="107"/>
      <c r="N357" s="107"/>
      <c r="O357" s="107"/>
      <c r="P357" s="107"/>
      <c r="Q357" s="107"/>
      <c r="R357" s="107"/>
      <c r="S357" s="107"/>
      <c r="T357" s="107"/>
      <c r="U357" s="107"/>
      <c r="V357" s="107"/>
      <c r="W357" s="107"/>
      <c r="X357" s="107"/>
      <c r="Y357" s="107"/>
      <c r="Z357" s="107"/>
      <c r="AA357" s="107"/>
      <c r="AB357" s="107"/>
      <c r="AC357" s="107"/>
      <c r="AD357" s="107"/>
      <c r="AE357" s="107"/>
      <c r="AF357" s="107"/>
      <c r="AG357" s="107"/>
      <c r="AH357" s="107"/>
      <c r="AI357" s="107"/>
      <c r="AJ357" s="107"/>
      <c r="AK357" s="107"/>
      <c r="AL357" s="107"/>
      <c r="AM357" s="107"/>
      <c r="AN357" s="107"/>
      <c r="AO357" s="107"/>
      <c r="AP357" s="107"/>
      <c r="AQ357" s="107"/>
      <c r="AR357" s="107"/>
      <c r="AS357" s="107"/>
      <c r="AT357" s="107"/>
      <c r="AU357" s="107"/>
      <c r="AV357" s="107"/>
      <c r="AW357" s="107"/>
      <c r="AX357" s="107"/>
      <c r="AY357" s="107"/>
      <c r="AZ357" s="107"/>
      <c r="BA357" s="107"/>
      <c r="BB357" s="107"/>
      <c r="BC357" s="107"/>
      <c r="BD357" s="107"/>
      <c r="BE357" s="107"/>
      <c r="BF357" s="107"/>
      <c r="BG357" s="107"/>
      <c r="BH357" s="107"/>
      <c r="BI357" s="107"/>
      <c r="BJ357" s="107"/>
      <c r="BK357" s="107"/>
      <c r="BL357" s="107"/>
      <c r="BM357" s="107"/>
      <c r="BN357" s="107"/>
      <c r="BO357" s="107"/>
      <c r="BP357" s="107"/>
      <c r="BQ357" s="107"/>
      <c r="BR357" s="107"/>
      <c r="BS357" s="107"/>
      <c r="BT357" s="107"/>
      <c r="BU357" s="107"/>
      <c r="BV357" s="107"/>
      <c r="BW357" s="107"/>
      <c r="BX357" s="107"/>
      <c r="BY357" s="107"/>
      <c r="BZ357" s="107"/>
      <c r="CA357" s="107"/>
      <c r="CB357" s="107"/>
      <c r="CC357" s="107"/>
      <c r="CD357" s="107"/>
      <c r="CE357" s="107"/>
      <c r="CF357" s="107"/>
      <c r="CG357" s="107"/>
      <c r="CH357" s="107"/>
      <c r="CI357" s="107"/>
      <c r="CJ357" s="107"/>
      <c r="CK357" s="107"/>
      <c r="CL357" s="107"/>
      <c r="CM357" s="107"/>
      <c r="CN357" s="107"/>
      <c r="CO357" s="107"/>
      <c r="CP357" s="107"/>
      <c r="CQ357" s="107"/>
      <c r="CR357" s="107"/>
      <c r="CS357" s="107"/>
      <c r="CT357" s="107"/>
      <c r="CU357" s="107"/>
      <c r="CV357" s="107"/>
      <c r="CW357" s="107"/>
      <c r="CX357" s="107"/>
      <c r="CY357" s="107"/>
      <c r="CZ357" s="107"/>
      <c r="DA357" s="107"/>
      <c r="DB357" s="107"/>
      <c r="DC357" s="107"/>
      <c r="DD357" s="107"/>
      <c r="DE357" s="107"/>
      <c r="DF357" s="107"/>
      <c r="DG357" s="107"/>
      <c r="DH357" s="107"/>
      <c r="DI357" s="107"/>
      <c r="DJ357" s="107"/>
      <c r="DK357" s="107"/>
    </row>
    <row r="358" customFormat="false" ht="15" hidden="false" customHeight="true" outlineLevel="0" collapsed="false">
      <c r="A358" s="58"/>
      <c r="B358" s="53" t="s">
        <v>529</v>
      </c>
      <c r="C358" s="54" t="n">
        <v>38</v>
      </c>
      <c r="D358" s="55" t="s">
        <v>334</v>
      </c>
      <c r="E358" s="107"/>
      <c r="F358" s="107"/>
      <c r="G358" s="107"/>
      <c r="H358" s="107"/>
      <c r="I358" s="107"/>
      <c r="J358" s="107"/>
      <c r="K358" s="107"/>
      <c r="L358" s="107"/>
      <c r="M358" s="107"/>
      <c r="N358" s="107"/>
      <c r="O358" s="107"/>
      <c r="P358" s="107"/>
      <c r="Q358" s="107"/>
      <c r="R358" s="107"/>
      <c r="S358" s="107"/>
      <c r="T358" s="107"/>
      <c r="U358" s="107"/>
      <c r="V358" s="107"/>
      <c r="W358" s="107"/>
      <c r="X358" s="107"/>
      <c r="Y358" s="107"/>
      <c r="Z358" s="107"/>
      <c r="AA358" s="107"/>
      <c r="AB358" s="107"/>
      <c r="AC358" s="107"/>
      <c r="AD358" s="107"/>
      <c r="AE358" s="107"/>
      <c r="AF358" s="107"/>
      <c r="AG358" s="107"/>
      <c r="AH358" s="107"/>
      <c r="AI358" s="107"/>
      <c r="AJ358" s="107"/>
      <c r="AK358" s="107"/>
      <c r="AL358" s="107"/>
      <c r="AM358" s="107"/>
      <c r="AN358" s="107"/>
      <c r="AO358" s="107"/>
      <c r="AP358" s="107"/>
      <c r="AQ358" s="107"/>
      <c r="AR358" s="107"/>
      <c r="AS358" s="107"/>
      <c r="AT358" s="107"/>
      <c r="AU358" s="107"/>
      <c r="AV358" s="107"/>
      <c r="AW358" s="107"/>
      <c r="AX358" s="107"/>
      <c r="AY358" s="107"/>
      <c r="AZ358" s="107"/>
      <c r="BA358" s="107"/>
      <c r="BB358" s="107"/>
      <c r="BC358" s="107"/>
      <c r="BD358" s="107"/>
      <c r="BE358" s="107"/>
      <c r="BF358" s="107"/>
      <c r="BG358" s="107"/>
      <c r="BH358" s="107"/>
      <c r="BI358" s="107"/>
      <c r="BJ358" s="107"/>
      <c r="BK358" s="107"/>
      <c r="BL358" s="107"/>
      <c r="BM358" s="107"/>
      <c r="BN358" s="107"/>
      <c r="BO358" s="107"/>
      <c r="BP358" s="107"/>
      <c r="BQ358" s="107"/>
      <c r="BR358" s="107"/>
      <c r="BS358" s="107"/>
      <c r="BT358" s="107"/>
      <c r="BU358" s="107"/>
      <c r="BV358" s="107"/>
      <c r="BW358" s="107"/>
      <c r="BX358" s="107"/>
      <c r="BY358" s="107"/>
      <c r="BZ358" s="107"/>
      <c r="CA358" s="107"/>
      <c r="CB358" s="107"/>
      <c r="CC358" s="107"/>
      <c r="CD358" s="107"/>
      <c r="CE358" s="107"/>
      <c r="CF358" s="107"/>
      <c r="CG358" s="107"/>
      <c r="CH358" s="107"/>
      <c r="CI358" s="107"/>
      <c r="CJ358" s="107"/>
      <c r="CK358" s="107"/>
      <c r="CL358" s="107"/>
      <c r="CM358" s="107"/>
      <c r="CN358" s="107"/>
      <c r="CO358" s="107"/>
      <c r="CP358" s="107"/>
      <c r="CQ358" s="107"/>
      <c r="CR358" s="107"/>
      <c r="CS358" s="107"/>
      <c r="CT358" s="107"/>
      <c r="CU358" s="107"/>
      <c r="CV358" s="107"/>
      <c r="CW358" s="107"/>
      <c r="CX358" s="107"/>
      <c r="CY358" s="107"/>
      <c r="CZ358" s="107"/>
      <c r="DA358" s="107"/>
      <c r="DB358" s="107"/>
      <c r="DC358" s="107"/>
      <c r="DD358" s="107"/>
      <c r="DE358" s="107"/>
      <c r="DF358" s="107"/>
      <c r="DG358" s="107"/>
      <c r="DH358" s="107"/>
      <c r="DI358" s="107"/>
      <c r="DJ358" s="107"/>
      <c r="DK358" s="107"/>
    </row>
    <row r="359" customFormat="false" ht="15" hidden="false" customHeight="true" outlineLevel="0" collapsed="false">
      <c r="A359" s="58"/>
      <c r="B359" s="53" t="s">
        <v>530</v>
      </c>
      <c r="C359" s="54" t="n">
        <v>39</v>
      </c>
      <c r="D359" s="55" t="s">
        <v>334</v>
      </c>
      <c r="E359" s="107"/>
      <c r="F359" s="107"/>
      <c r="G359" s="107"/>
      <c r="H359" s="107"/>
      <c r="I359" s="107"/>
      <c r="J359" s="107"/>
      <c r="K359" s="107"/>
      <c r="L359" s="107"/>
      <c r="M359" s="107"/>
      <c r="N359" s="107"/>
      <c r="O359" s="107"/>
      <c r="P359" s="107"/>
      <c r="Q359" s="107"/>
      <c r="R359" s="107"/>
      <c r="S359" s="107"/>
      <c r="T359" s="107"/>
      <c r="U359" s="107"/>
      <c r="V359" s="107"/>
      <c r="W359" s="107"/>
      <c r="X359" s="107"/>
      <c r="Y359" s="107"/>
      <c r="Z359" s="107"/>
      <c r="AA359" s="107"/>
      <c r="AB359" s="107"/>
      <c r="AC359" s="107"/>
      <c r="AD359" s="107"/>
      <c r="AE359" s="107"/>
      <c r="AF359" s="107"/>
      <c r="AG359" s="107"/>
      <c r="AH359" s="107"/>
      <c r="AI359" s="107"/>
      <c r="AJ359" s="107"/>
      <c r="AK359" s="107"/>
      <c r="AL359" s="107"/>
      <c r="AM359" s="107"/>
      <c r="AN359" s="107"/>
      <c r="AO359" s="107"/>
      <c r="AP359" s="107"/>
      <c r="AQ359" s="107"/>
      <c r="AR359" s="107"/>
      <c r="AS359" s="107"/>
      <c r="AT359" s="107"/>
      <c r="AU359" s="107"/>
      <c r="AV359" s="107"/>
      <c r="AW359" s="107"/>
      <c r="AX359" s="107"/>
      <c r="AY359" s="107"/>
      <c r="AZ359" s="107"/>
      <c r="BA359" s="107"/>
      <c r="BB359" s="107"/>
      <c r="BC359" s="107"/>
      <c r="BD359" s="107"/>
      <c r="BE359" s="107"/>
      <c r="BF359" s="107"/>
      <c r="BG359" s="107"/>
      <c r="BH359" s="107"/>
      <c r="BI359" s="107"/>
      <c r="BJ359" s="107"/>
      <c r="BK359" s="107"/>
      <c r="BL359" s="107"/>
      <c r="BM359" s="107"/>
      <c r="BN359" s="107"/>
      <c r="BO359" s="107"/>
      <c r="BP359" s="107"/>
      <c r="BQ359" s="107"/>
      <c r="BR359" s="107"/>
      <c r="BS359" s="107"/>
      <c r="BT359" s="107"/>
      <c r="BU359" s="107"/>
      <c r="BV359" s="107"/>
      <c r="BW359" s="107"/>
      <c r="BX359" s="107"/>
      <c r="BY359" s="107"/>
      <c r="BZ359" s="107"/>
      <c r="CA359" s="107"/>
      <c r="CB359" s="107"/>
      <c r="CC359" s="107"/>
      <c r="CD359" s="107"/>
      <c r="CE359" s="107"/>
      <c r="CF359" s="107"/>
      <c r="CG359" s="107"/>
      <c r="CH359" s="107"/>
      <c r="CI359" s="107"/>
      <c r="CJ359" s="107"/>
      <c r="CK359" s="107"/>
      <c r="CL359" s="107"/>
      <c r="CM359" s="107"/>
      <c r="CN359" s="107"/>
      <c r="CO359" s="107"/>
      <c r="CP359" s="107"/>
      <c r="CQ359" s="107"/>
      <c r="CR359" s="107"/>
      <c r="CS359" s="107"/>
      <c r="CT359" s="107"/>
      <c r="CU359" s="107"/>
      <c r="CV359" s="107"/>
      <c r="CW359" s="107"/>
      <c r="CX359" s="107"/>
      <c r="CY359" s="107"/>
      <c r="CZ359" s="107"/>
      <c r="DA359" s="107"/>
      <c r="DB359" s="107"/>
      <c r="DC359" s="107"/>
      <c r="DD359" s="107"/>
      <c r="DE359" s="107"/>
      <c r="DF359" s="107"/>
      <c r="DG359" s="107"/>
      <c r="DH359" s="107"/>
      <c r="DI359" s="107"/>
      <c r="DJ359" s="107"/>
      <c r="DK359" s="107"/>
    </row>
    <row r="360" customFormat="false" ht="15" hidden="false" customHeight="true" outlineLevel="0" collapsed="false">
      <c r="A360" s="58"/>
      <c r="B360" s="53" t="s">
        <v>531</v>
      </c>
      <c r="C360" s="54" t="n">
        <v>40</v>
      </c>
      <c r="D360" s="55" t="s">
        <v>334</v>
      </c>
    </row>
    <row r="361" customFormat="false" ht="15" hidden="false" customHeight="true" outlineLevel="0" collapsed="false">
      <c r="A361" s="58"/>
      <c r="B361" s="53" t="s">
        <v>532</v>
      </c>
      <c r="C361" s="54" t="n">
        <v>41</v>
      </c>
      <c r="D361" s="55" t="s">
        <v>334</v>
      </c>
      <c r="E361" s="60"/>
      <c r="F361" s="60"/>
      <c r="G361" s="60"/>
      <c r="H361" s="60"/>
      <c r="I361" s="60"/>
    </row>
    <row r="362" customFormat="false" ht="15" hidden="false" customHeight="true" outlineLevel="0" collapsed="false">
      <c r="A362" s="58"/>
      <c r="B362" s="53" t="s">
        <v>533</v>
      </c>
      <c r="C362" s="54" t="n">
        <v>42</v>
      </c>
      <c r="D362" s="55" t="s">
        <v>334</v>
      </c>
      <c r="E362" s="60"/>
      <c r="F362" s="60"/>
      <c r="G362" s="60"/>
      <c r="H362" s="60"/>
      <c r="I362" s="60"/>
    </row>
    <row r="363" customFormat="false" ht="15" hidden="false" customHeight="true" outlineLevel="0" collapsed="false">
      <c r="A363" s="58"/>
      <c r="B363" s="53" t="s">
        <v>534</v>
      </c>
      <c r="C363" s="54" t="n">
        <v>43</v>
      </c>
      <c r="D363" s="55" t="s">
        <v>334</v>
      </c>
      <c r="E363" s="60"/>
      <c r="F363" s="60"/>
      <c r="G363" s="60"/>
      <c r="H363" s="60"/>
      <c r="I363" s="60"/>
    </row>
    <row r="364" customFormat="false" ht="15" hidden="false" customHeight="true" outlineLevel="0" collapsed="false">
      <c r="A364" s="58"/>
      <c r="B364" s="53" t="s">
        <v>535</v>
      </c>
      <c r="C364" s="54" t="n">
        <v>44</v>
      </c>
      <c r="D364" s="55" t="s">
        <v>334</v>
      </c>
      <c r="E364" s="60"/>
      <c r="F364" s="60"/>
      <c r="G364" s="60"/>
      <c r="H364" s="60"/>
      <c r="I364" s="60"/>
    </row>
    <row r="365" customFormat="false" ht="15" hidden="false" customHeight="true" outlineLevel="0" collapsed="false">
      <c r="A365" s="58"/>
      <c r="B365" s="53" t="s">
        <v>536</v>
      </c>
      <c r="C365" s="54" t="n">
        <v>45</v>
      </c>
      <c r="D365" s="55" t="s">
        <v>334</v>
      </c>
      <c r="E365" s="60"/>
      <c r="F365" s="60"/>
      <c r="G365" s="60"/>
      <c r="H365" s="60"/>
      <c r="I365" s="60"/>
    </row>
    <row r="366" customFormat="false" ht="15" hidden="false" customHeight="true" outlineLevel="0" collapsed="false">
      <c r="A366" s="58"/>
      <c r="B366" s="53" t="s">
        <v>537</v>
      </c>
      <c r="C366" s="54" t="n">
        <v>46</v>
      </c>
      <c r="D366" s="55" t="s">
        <v>334</v>
      </c>
      <c r="E366" s="81"/>
      <c r="F366" s="81"/>
      <c r="G366" s="81"/>
      <c r="H366" s="81"/>
      <c r="I366" s="81"/>
      <c r="J366" s="81"/>
      <c r="K366" s="81"/>
      <c r="L366" s="81"/>
      <c r="M366" s="81"/>
      <c r="N366" s="81"/>
      <c r="O366" s="81"/>
      <c r="P366" s="81"/>
      <c r="Q366" s="81"/>
      <c r="R366" s="81"/>
      <c r="S366" s="81"/>
      <c r="T366" s="81"/>
      <c r="U366" s="81"/>
      <c r="V366" s="81"/>
      <c r="W366" s="81"/>
      <c r="X366" s="81"/>
      <c r="Y366" s="81"/>
      <c r="Z366" s="81"/>
      <c r="AA366" s="81"/>
      <c r="AB366" s="81"/>
      <c r="AC366" s="81"/>
      <c r="AD366" s="81"/>
      <c r="AE366" s="81"/>
      <c r="AF366" s="81"/>
      <c r="AG366" s="81"/>
      <c r="AH366" s="81"/>
      <c r="AI366" s="81"/>
      <c r="AJ366" s="81"/>
      <c r="AK366" s="81"/>
      <c r="AL366" s="81"/>
      <c r="AM366" s="81"/>
      <c r="AN366" s="81"/>
      <c r="AO366" s="81"/>
      <c r="AP366" s="81"/>
      <c r="AQ366" s="81"/>
      <c r="AR366" s="81"/>
      <c r="AS366" s="81"/>
      <c r="AT366" s="81"/>
      <c r="AU366" s="81"/>
      <c r="AV366" s="81"/>
      <c r="AW366" s="81"/>
      <c r="AX366" s="81"/>
      <c r="AY366" s="81"/>
      <c r="AZ366" s="81"/>
      <c r="BA366" s="81"/>
      <c r="BB366" s="81"/>
      <c r="BC366" s="81"/>
      <c r="BD366" s="81"/>
      <c r="BE366" s="81"/>
      <c r="BF366" s="81"/>
      <c r="BG366" s="81"/>
      <c r="BH366" s="81"/>
      <c r="BI366" s="81"/>
      <c r="BJ366" s="81"/>
      <c r="BK366" s="81"/>
      <c r="BL366" s="81"/>
      <c r="BM366" s="81"/>
      <c r="BN366" s="81"/>
      <c r="BO366" s="81"/>
      <c r="BP366" s="81"/>
      <c r="BQ366" s="81"/>
      <c r="BR366" s="81"/>
      <c r="BS366" s="81"/>
      <c r="BT366" s="81"/>
      <c r="BU366" s="81"/>
      <c r="BV366" s="81"/>
      <c r="BW366" s="81"/>
      <c r="BX366" s="81"/>
      <c r="BY366" s="81"/>
      <c r="BZ366" s="81"/>
      <c r="CA366" s="81"/>
      <c r="CB366" s="81"/>
      <c r="CC366" s="81"/>
      <c r="CD366" s="81"/>
      <c r="CE366" s="81"/>
      <c r="CF366" s="81"/>
      <c r="CG366" s="81"/>
      <c r="CH366" s="81"/>
      <c r="CI366" s="81"/>
      <c r="CJ366" s="81"/>
      <c r="CK366" s="81"/>
      <c r="CL366" s="81"/>
      <c r="CM366" s="81"/>
      <c r="CN366" s="81"/>
      <c r="CO366" s="81"/>
      <c r="CP366" s="81"/>
      <c r="CQ366" s="81"/>
      <c r="CR366" s="81"/>
      <c r="CS366" s="81"/>
      <c r="CT366" s="81"/>
      <c r="CU366" s="81"/>
      <c r="CV366" s="81"/>
      <c r="CW366" s="81"/>
      <c r="CX366" s="81"/>
      <c r="CY366" s="81"/>
      <c r="CZ366" s="81"/>
      <c r="DA366" s="81"/>
      <c r="DB366" s="81"/>
      <c r="DC366" s="81"/>
      <c r="DD366" s="81"/>
      <c r="DE366" s="81"/>
      <c r="DF366" s="81"/>
      <c r="DG366" s="81"/>
      <c r="DH366" s="81"/>
      <c r="DI366" s="81"/>
      <c r="DJ366" s="81"/>
      <c r="DK366" s="81"/>
    </row>
    <row r="367" customFormat="false" ht="15" hidden="false" customHeight="true" outlineLevel="0" collapsed="false">
      <c r="A367" s="58"/>
      <c r="B367" s="53" t="s">
        <v>538</v>
      </c>
      <c r="C367" s="54" t="n">
        <v>47</v>
      </c>
      <c r="D367" s="55" t="s">
        <v>334</v>
      </c>
      <c r="E367" s="60"/>
      <c r="F367" s="60"/>
      <c r="G367" s="60"/>
      <c r="H367" s="60"/>
      <c r="I367" s="60"/>
    </row>
    <row r="368" customFormat="false" ht="15" hidden="false" customHeight="true" outlineLevel="0" collapsed="false">
      <c r="A368" s="58"/>
      <c r="B368" s="53" t="s">
        <v>539</v>
      </c>
      <c r="C368" s="54" t="n">
        <v>48</v>
      </c>
      <c r="D368" s="55" t="s">
        <v>334</v>
      </c>
      <c r="E368" s="60"/>
      <c r="F368" s="60"/>
      <c r="G368" s="60"/>
      <c r="H368" s="60"/>
      <c r="I368" s="60"/>
    </row>
    <row r="369" customFormat="false" ht="15" hidden="false" customHeight="true" outlineLevel="0" collapsed="false">
      <c r="A369" s="58"/>
      <c r="B369" s="53" t="s">
        <v>540</v>
      </c>
      <c r="C369" s="54" t="n">
        <v>49</v>
      </c>
      <c r="D369" s="55" t="s">
        <v>334</v>
      </c>
      <c r="E369" s="60"/>
      <c r="F369" s="60"/>
      <c r="G369" s="60"/>
      <c r="H369" s="60"/>
      <c r="I369" s="60"/>
    </row>
    <row r="370" customFormat="false" ht="15" hidden="false" customHeight="true" outlineLevel="0" collapsed="false">
      <c r="A370" s="58"/>
      <c r="B370" s="53" t="s">
        <v>541</v>
      </c>
      <c r="C370" s="54" t="n">
        <v>50</v>
      </c>
      <c r="D370" s="55" t="s">
        <v>334</v>
      </c>
      <c r="E370" s="60"/>
      <c r="F370" s="60"/>
      <c r="G370" s="60"/>
      <c r="H370" s="60"/>
      <c r="I370" s="60"/>
    </row>
    <row r="371" customFormat="false" ht="15" hidden="false" customHeight="true" outlineLevel="0" collapsed="false">
      <c r="A371" s="58"/>
      <c r="B371" s="53" t="s">
        <v>542</v>
      </c>
      <c r="C371" s="54" t="n">
        <v>51</v>
      </c>
      <c r="D371" s="55" t="s">
        <v>334</v>
      </c>
      <c r="E371" s="107"/>
      <c r="F371" s="107"/>
      <c r="G371" s="107"/>
      <c r="H371" s="107"/>
      <c r="I371" s="107"/>
      <c r="J371" s="107"/>
      <c r="K371" s="107"/>
      <c r="L371" s="107"/>
      <c r="M371" s="107"/>
      <c r="N371" s="107"/>
      <c r="O371" s="107"/>
      <c r="P371" s="107"/>
      <c r="Q371" s="107"/>
      <c r="R371" s="107"/>
      <c r="S371" s="107"/>
      <c r="T371" s="107"/>
      <c r="U371" s="107"/>
      <c r="V371" s="107"/>
      <c r="W371" s="107"/>
      <c r="X371" s="107"/>
      <c r="Y371" s="107"/>
      <c r="Z371" s="107"/>
      <c r="AA371" s="107"/>
      <c r="AB371" s="107"/>
      <c r="AC371" s="107"/>
      <c r="AD371" s="107"/>
      <c r="AE371" s="107"/>
      <c r="AF371" s="107"/>
      <c r="AG371" s="107"/>
      <c r="AH371" s="107"/>
      <c r="AI371" s="107"/>
      <c r="AJ371" s="107"/>
      <c r="AK371" s="107"/>
      <c r="AL371" s="107"/>
      <c r="AM371" s="107"/>
      <c r="AN371" s="107"/>
      <c r="AO371" s="107"/>
      <c r="AP371" s="107"/>
      <c r="AQ371" s="107"/>
      <c r="AR371" s="107"/>
      <c r="AS371" s="107"/>
      <c r="AT371" s="107"/>
      <c r="AU371" s="107"/>
      <c r="AV371" s="107"/>
      <c r="AW371" s="107"/>
      <c r="AX371" s="107"/>
      <c r="AY371" s="107"/>
      <c r="AZ371" s="107"/>
      <c r="BA371" s="107"/>
      <c r="BB371" s="107"/>
      <c r="BC371" s="107"/>
      <c r="BD371" s="107"/>
      <c r="BE371" s="107"/>
      <c r="BF371" s="107"/>
      <c r="BG371" s="107"/>
      <c r="BH371" s="107"/>
      <c r="BI371" s="107"/>
      <c r="BJ371" s="107"/>
      <c r="BK371" s="107"/>
      <c r="BL371" s="107"/>
      <c r="BM371" s="107"/>
      <c r="BN371" s="107"/>
      <c r="BO371" s="107"/>
      <c r="BP371" s="107"/>
      <c r="BQ371" s="107"/>
      <c r="BR371" s="107"/>
      <c r="BS371" s="107"/>
      <c r="BT371" s="107"/>
      <c r="BU371" s="107"/>
      <c r="BV371" s="107"/>
      <c r="BW371" s="107"/>
      <c r="BX371" s="107"/>
      <c r="BY371" s="107"/>
      <c r="BZ371" s="107"/>
      <c r="CA371" s="107"/>
      <c r="CB371" s="107"/>
      <c r="CC371" s="107"/>
      <c r="CD371" s="107"/>
      <c r="CE371" s="107"/>
      <c r="CF371" s="107"/>
      <c r="CG371" s="107"/>
      <c r="CH371" s="107"/>
      <c r="CI371" s="107"/>
      <c r="CJ371" s="107"/>
      <c r="CK371" s="107"/>
      <c r="CL371" s="107"/>
      <c r="CM371" s="107"/>
      <c r="CN371" s="107"/>
      <c r="CO371" s="107"/>
      <c r="CP371" s="107"/>
      <c r="CQ371" s="107"/>
      <c r="CR371" s="107"/>
      <c r="CS371" s="107"/>
      <c r="CT371" s="107"/>
      <c r="CU371" s="107"/>
      <c r="CV371" s="107"/>
      <c r="CW371" s="107"/>
      <c r="CX371" s="107"/>
      <c r="CY371" s="107"/>
      <c r="CZ371" s="107"/>
      <c r="DA371" s="107"/>
      <c r="DB371" s="107"/>
      <c r="DC371" s="107"/>
      <c r="DD371" s="107"/>
      <c r="DE371" s="107"/>
      <c r="DF371" s="107"/>
      <c r="DG371" s="107"/>
      <c r="DH371" s="107"/>
      <c r="DI371" s="107"/>
      <c r="DJ371" s="107"/>
      <c r="DK371" s="107"/>
    </row>
    <row r="372" customFormat="false" ht="15" hidden="false" customHeight="true" outlineLevel="0" collapsed="false">
      <c r="A372" s="58"/>
      <c r="B372" s="53" t="s">
        <v>543</v>
      </c>
      <c r="C372" s="54" t="n">
        <v>52</v>
      </c>
      <c r="D372" s="55" t="s">
        <v>334</v>
      </c>
      <c r="E372" s="107"/>
      <c r="F372" s="107"/>
      <c r="G372" s="107"/>
      <c r="H372" s="107"/>
      <c r="I372" s="107"/>
      <c r="J372" s="107"/>
      <c r="K372" s="107"/>
      <c r="L372" s="107"/>
      <c r="M372" s="107"/>
      <c r="N372" s="107"/>
      <c r="O372" s="107"/>
      <c r="P372" s="107"/>
      <c r="Q372" s="107"/>
      <c r="R372" s="107"/>
      <c r="S372" s="107"/>
      <c r="T372" s="107"/>
      <c r="U372" s="107"/>
      <c r="V372" s="107"/>
      <c r="W372" s="107"/>
      <c r="X372" s="107"/>
      <c r="Y372" s="107"/>
      <c r="Z372" s="107"/>
      <c r="AA372" s="107"/>
      <c r="AB372" s="107"/>
      <c r="AC372" s="107"/>
      <c r="AD372" s="107"/>
      <c r="AE372" s="107"/>
      <c r="AF372" s="107"/>
      <c r="AG372" s="107"/>
      <c r="AH372" s="107"/>
      <c r="AI372" s="107"/>
      <c r="AJ372" s="107"/>
      <c r="AK372" s="107"/>
      <c r="AL372" s="107"/>
      <c r="AM372" s="107"/>
      <c r="AN372" s="107"/>
      <c r="AO372" s="107"/>
      <c r="AP372" s="107"/>
      <c r="AQ372" s="107"/>
      <c r="AR372" s="107"/>
      <c r="AS372" s="107"/>
      <c r="AT372" s="107"/>
      <c r="AU372" s="107"/>
      <c r="AV372" s="107"/>
      <c r="AW372" s="107"/>
      <c r="AX372" s="107"/>
      <c r="AY372" s="107"/>
      <c r="AZ372" s="107"/>
      <c r="BA372" s="107"/>
      <c r="BB372" s="107"/>
      <c r="BC372" s="107"/>
      <c r="BD372" s="107"/>
      <c r="BE372" s="107"/>
      <c r="BF372" s="107"/>
      <c r="BG372" s="107"/>
      <c r="BH372" s="107"/>
      <c r="BI372" s="107"/>
      <c r="BJ372" s="107"/>
      <c r="BK372" s="107"/>
      <c r="BL372" s="107"/>
      <c r="BM372" s="107"/>
      <c r="BN372" s="107"/>
      <c r="BO372" s="107"/>
      <c r="BP372" s="107"/>
      <c r="BQ372" s="107"/>
      <c r="BR372" s="107"/>
      <c r="BS372" s="107"/>
      <c r="BT372" s="107"/>
      <c r="BU372" s="107"/>
      <c r="BV372" s="107"/>
      <c r="BW372" s="107"/>
      <c r="BX372" s="107"/>
      <c r="BY372" s="107"/>
      <c r="BZ372" s="107"/>
      <c r="CA372" s="107"/>
      <c r="CB372" s="107"/>
      <c r="CC372" s="107"/>
      <c r="CD372" s="107"/>
      <c r="CE372" s="107"/>
      <c r="CF372" s="107"/>
      <c r="CG372" s="107"/>
      <c r="CH372" s="107"/>
      <c r="CI372" s="107"/>
      <c r="CJ372" s="107"/>
      <c r="CK372" s="107"/>
      <c r="CL372" s="107"/>
      <c r="CM372" s="107"/>
      <c r="CN372" s="107"/>
      <c r="CO372" s="107"/>
      <c r="CP372" s="107"/>
      <c r="CQ372" s="107"/>
      <c r="CR372" s="107"/>
      <c r="CS372" s="107"/>
      <c r="CT372" s="107"/>
      <c r="CU372" s="107"/>
      <c r="CV372" s="107"/>
      <c r="CW372" s="107"/>
      <c r="CX372" s="107"/>
      <c r="CY372" s="107"/>
      <c r="CZ372" s="107"/>
      <c r="DA372" s="107"/>
      <c r="DB372" s="107"/>
      <c r="DC372" s="107"/>
      <c r="DD372" s="107"/>
      <c r="DE372" s="107"/>
      <c r="DF372" s="107"/>
      <c r="DG372" s="107"/>
      <c r="DH372" s="107"/>
      <c r="DI372" s="107"/>
      <c r="DJ372" s="107"/>
      <c r="DK372" s="107"/>
    </row>
    <row r="373" customFormat="false" ht="15" hidden="false" customHeight="true" outlineLevel="0" collapsed="false">
      <c r="A373" s="58"/>
      <c r="B373" s="53" t="s">
        <v>544</v>
      </c>
      <c r="C373" s="54" t="n">
        <v>53</v>
      </c>
      <c r="D373" s="55" t="s">
        <v>334</v>
      </c>
      <c r="E373" s="107"/>
      <c r="F373" s="107"/>
      <c r="G373" s="107"/>
      <c r="H373" s="107"/>
      <c r="I373" s="107"/>
      <c r="J373" s="107"/>
      <c r="K373" s="107"/>
      <c r="L373" s="107"/>
      <c r="M373" s="107"/>
      <c r="N373" s="107"/>
      <c r="O373" s="107"/>
      <c r="P373" s="107"/>
      <c r="Q373" s="107"/>
      <c r="R373" s="107"/>
      <c r="S373" s="107"/>
      <c r="T373" s="107"/>
      <c r="U373" s="107"/>
      <c r="V373" s="107"/>
      <c r="W373" s="107"/>
      <c r="X373" s="107"/>
      <c r="Y373" s="107"/>
      <c r="Z373" s="107"/>
      <c r="AA373" s="107"/>
      <c r="AB373" s="107"/>
      <c r="AC373" s="107"/>
      <c r="AD373" s="107"/>
      <c r="AE373" s="107"/>
      <c r="AF373" s="107"/>
      <c r="AG373" s="107"/>
      <c r="AH373" s="107"/>
      <c r="AI373" s="107"/>
      <c r="AJ373" s="107"/>
      <c r="AK373" s="107"/>
      <c r="AL373" s="107"/>
      <c r="AM373" s="107"/>
      <c r="AN373" s="107"/>
      <c r="AO373" s="107"/>
      <c r="AP373" s="107"/>
      <c r="AQ373" s="107"/>
      <c r="AR373" s="107"/>
      <c r="AS373" s="107"/>
      <c r="AT373" s="107"/>
      <c r="AU373" s="107"/>
      <c r="AV373" s="107"/>
      <c r="AW373" s="107"/>
      <c r="AX373" s="107"/>
      <c r="AY373" s="107"/>
      <c r="AZ373" s="107"/>
      <c r="BA373" s="107"/>
      <c r="BB373" s="107"/>
      <c r="BC373" s="107"/>
      <c r="BD373" s="107"/>
      <c r="BE373" s="107"/>
      <c r="BF373" s="107"/>
      <c r="BG373" s="107"/>
      <c r="BH373" s="107"/>
      <c r="BI373" s="107"/>
      <c r="BJ373" s="107"/>
      <c r="BK373" s="107"/>
      <c r="BL373" s="107"/>
      <c r="BM373" s="107"/>
      <c r="BN373" s="107"/>
      <c r="BO373" s="107"/>
      <c r="BP373" s="107"/>
      <c r="BQ373" s="107"/>
      <c r="BR373" s="107"/>
      <c r="BS373" s="107"/>
      <c r="BT373" s="107"/>
      <c r="BU373" s="107"/>
      <c r="BV373" s="107"/>
      <c r="BW373" s="107"/>
      <c r="BX373" s="107"/>
      <c r="BY373" s="107"/>
      <c r="BZ373" s="107"/>
      <c r="CA373" s="107"/>
      <c r="CB373" s="107"/>
      <c r="CC373" s="107"/>
      <c r="CD373" s="107"/>
      <c r="CE373" s="107"/>
      <c r="CF373" s="107"/>
      <c r="CG373" s="107"/>
      <c r="CH373" s="107"/>
      <c r="CI373" s="107"/>
      <c r="CJ373" s="107"/>
      <c r="CK373" s="107"/>
      <c r="CL373" s="107"/>
      <c r="CM373" s="107"/>
      <c r="CN373" s="107"/>
      <c r="CO373" s="107"/>
      <c r="CP373" s="107"/>
      <c r="CQ373" s="107"/>
      <c r="CR373" s="107"/>
      <c r="CS373" s="107"/>
      <c r="CT373" s="107"/>
      <c r="CU373" s="107"/>
      <c r="CV373" s="107"/>
      <c r="CW373" s="107"/>
      <c r="CX373" s="107"/>
      <c r="CY373" s="107"/>
      <c r="CZ373" s="107"/>
      <c r="DA373" s="107"/>
      <c r="DB373" s="107"/>
      <c r="DC373" s="107"/>
      <c r="DD373" s="107"/>
      <c r="DE373" s="107"/>
      <c r="DF373" s="107"/>
      <c r="DG373" s="107"/>
      <c r="DH373" s="107"/>
      <c r="DI373" s="107"/>
      <c r="DJ373" s="107"/>
      <c r="DK373" s="107"/>
    </row>
    <row r="374" customFormat="false" ht="15" hidden="false" customHeight="true" outlineLevel="0" collapsed="false">
      <c r="A374" s="58"/>
      <c r="B374" s="53" t="s">
        <v>545</v>
      </c>
      <c r="C374" s="54" t="n">
        <v>54</v>
      </c>
      <c r="D374" s="55" t="s">
        <v>334</v>
      </c>
      <c r="E374" s="60"/>
      <c r="F374" s="60"/>
      <c r="G374" s="60"/>
      <c r="H374" s="60"/>
      <c r="I374" s="60"/>
    </row>
    <row r="375" customFormat="false" ht="15" hidden="false" customHeight="true" outlineLevel="0" collapsed="false">
      <c r="A375" s="58"/>
      <c r="B375" s="53" t="s">
        <v>546</v>
      </c>
      <c r="C375" s="54" t="n">
        <v>55</v>
      </c>
      <c r="D375" s="55" t="s">
        <v>334</v>
      </c>
      <c r="E375" s="60"/>
      <c r="F375" s="60"/>
      <c r="G375" s="60"/>
      <c r="H375" s="60"/>
      <c r="I375" s="60"/>
    </row>
    <row r="376" customFormat="false" ht="15" hidden="false" customHeight="true" outlineLevel="0" collapsed="false">
      <c r="A376" s="58"/>
      <c r="B376" s="53" t="s">
        <v>547</v>
      </c>
      <c r="C376" s="54" t="n">
        <v>56</v>
      </c>
      <c r="D376" s="55" t="s">
        <v>334</v>
      </c>
      <c r="E376" s="107"/>
      <c r="F376" s="107"/>
      <c r="G376" s="107"/>
      <c r="H376" s="107"/>
      <c r="I376" s="107"/>
      <c r="J376" s="107"/>
      <c r="K376" s="107"/>
      <c r="L376" s="107"/>
      <c r="M376" s="107"/>
      <c r="N376" s="107"/>
      <c r="O376" s="107"/>
      <c r="P376" s="107"/>
      <c r="Q376" s="107"/>
      <c r="R376" s="107"/>
      <c r="S376" s="107"/>
      <c r="T376" s="107"/>
      <c r="U376" s="107"/>
      <c r="V376" s="107"/>
      <c r="W376" s="107"/>
      <c r="X376" s="107"/>
      <c r="Y376" s="107"/>
      <c r="Z376" s="107"/>
      <c r="AA376" s="107"/>
      <c r="AB376" s="107"/>
      <c r="AC376" s="107"/>
      <c r="AD376" s="107"/>
      <c r="AE376" s="107"/>
      <c r="AF376" s="107"/>
      <c r="AG376" s="107"/>
      <c r="AH376" s="107"/>
      <c r="AI376" s="107"/>
      <c r="AJ376" s="107"/>
      <c r="AK376" s="107"/>
      <c r="AL376" s="107"/>
      <c r="AM376" s="107"/>
      <c r="AN376" s="107"/>
      <c r="AO376" s="107"/>
      <c r="AP376" s="107"/>
      <c r="AQ376" s="107"/>
      <c r="AR376" s="107"/>
      <c r="AS376" s="107"/>
      <c r="AT376" s="107"/>
      <c r="AU376" s="107"/>
      <c r="AV376" s="107"/>
      <c r="AW376" s="107"/>
      <c r="AX376" s="107"/>
      <c r="AY376" s="107"/>
      <c r="AZ376" s="107"/>
      <c r="BA376" s="107"/>
      <c r="BB376" s="107"/>
      <c r="BC376" s="107"/>
      <c r="BD376" s="107"/>
      <c r="BE376" s="107"/>
      <c r="BF376" s="107"/>
      <c r="BG376" s="107"/>
      <c r="BH376" s="107"/>
      <c r="BI376" s="107"/>
      <c r="BJ376" s="107"/>
      <c r="BK376" s="107"/>
      <c r="BL376" s="107"/>
      <c r="BM376" s="107"/>
      <c r="BN376" s="107"/>
      <c r="BO376" s="107"/>
      <c r="BP376" s="107"/>
      <c r="BQ376" s="107"/>
      <c r="BR376" s="107"/>
      <c r="BS376" s="107"/>
      <c r="BT376" s="107"/>
      <c r="BU376" s="107"/>
      <c r="BV376" s="107"/>
      <c r="BW376" s="107"/>
      <c r="BX376" s="107"/>
      <c r="BY376" s="107"/>
      <c r="BZ376" s="107"/>
      <c r="CA376" s="107"/>
      <c r="CB376" s="107"/>
      <c r="CC376" s="107"/>
      <c r="CD376" s="107"/>
      <c r="CE376" s="107"/>
      <c r="CF376" s="107"/>
      <c r="CG376" s="107"/>
      <c r="CH376" s="107"/>
      <c r="CI376" s="107"/>
      <c r="CJ376" s="107"/>
      <c r="CK376" s="107"/>
      <c r="CL376" s="107"/>
      <c r="CM376" s="107"/>
      <c r="CN376" s="107"/>
      <c r="CO376" s="107"/>
      <c r="CP376" s="107"/>
      <c r="CQ376" s="107"/>
      <c r="CR376" s="107"/>
      <c r="CS376" s="107"/>
      <c r="CT376" s="107"/>
      <c r="CU376" s="107"/>
      <c r="CV376" s="107"/>
      <c r="CW376" s="107"/>
      <c r="CX376" s="107"/>
      <c r="CY376" s="107"/>
      <c r="CZ376" s="107"/>
      <c r="DA376" s="107"/>
      <c r="DB376" s="107"/>
      <c r="DC376" s="107"/>
      <c r="DD376" s="107"/>
      <c r="DE376" s="107"/>
      <c r="DF376" s="107"/>
      <c r="DG376" s="107"/>
      <c r="DH376" s="107"/>
      <c r="DI376" s="107"/>
      <c r="DJ376" s="107"/>
      <c r="DK376" s="107"/>
    </row>
    <row r="377" customFormat="false" ht="15" hidden="false" customHeight="true" outlineLevel="0" collapsed="false">
      <c r="A377" s="58"/>
      <c r="B377" s="53" t="s">
        <v>548</v>
      </c>
      <c r="C377" s="54" t="n">
        <v>57</v>
      </c>
      <c r="D377" s="55" t="s">
        <v>334</v>
      </c>
      <c r="E377" s="60"/>
      <c r="F377" s="60"/>
      <c r="G377" s="60"/>
      <c r="H377" s="60"/>
      <c r="I377" s="60"/>
    </row>
    <row r="378" customFormat="false" ht="15" hidden="false" customHeight="true" outlineLevel="0" collapsed="false">
      <c r="A378" s="58"/>
      <c r="B378" s="53" t="s">
        <v>549</v>
      </c>
      <c r="C378" s="54" t="n">
        <v>58</v>
      </c>
      <c r="D378" s="55" t="s">
        <v>334</v>
      </c>
      <c r="E378" s="60"/>
      <c r="F378" s="60"/>
      <c r="G378" s="60"/>
      <c r="H378" s="60"/>
      <c r="I378" s="60"/>
    </row>
    <row r="379" customFormat="false" ht="15" hidden="false" customHeight="true" outlineLevel="0" collapsed="false">
      <c r="A379" s="58"/>
      <c r="B379" s="53" t="s">
        <v>550</v>
      </c>
      <c r="C379" s="54" t="n">
        <v>59</v>
      </c>
      <c r="D379" s="55" t="s">
        <v>334</v>
      </c>
      <c r="E379" s="60"/>
      <c r="F379" s="60"/>
      <c r="G379" s="60"/>
      <c r="H379" s="60"/>
      <c r="I379" s="60"/>
    </row>
    <row r="380" customFormat="false" ht="15" hidden="false" customHeight="true" outlineLevel="0" collapsed="false">
      <c r="A380" s="58"/>
      <c r="B380" s="53" t="s">
        <v>551</v>
      </c>
      <c r="C380" s="54" t="n">
        <v>60</v>
      </c>
      <c r="D380" s="55" t="s">
        <v>334</v>
      </c>
      <c r="E380" s="60"/>
      <c r="F380" s="60"/>
      <c r="G380" s="60"/>
      <c r="H380" s="60"/>
      <c r="I380" s="60"/>
    </row>
    <row r="381" customFormat="false" ht="15" hidden="false" customHeight="true" outlineLevel="0" collapsed="false">
      <c r="A381" s="58"/>
      <c r="B381" s="53" t="s">
        <v>552</v>
      </c>
      <c r="C381" s="54" t="n">
        <v>61</v>
      </c>
      <c r="D381" s="55" t="s">
        <v>334</v>
      </c>
      <c r="E381" s="107"/>
      <c r="F381" s="107"/>
      <c r="G381" s="107"/>
      <c r="H381" s="107"/>
      <c r="I381" s="107"/>
      <c r="J381" s="107"/>
      <c r="K381" s="107"/>
      <c r="L381" s="107"/>
      <c r="M381" s="107"/>
      <c r="N381" s="107"/>
      <c r="O381" s="107"/>
      <c r="P381" s="107"/>
      <c r="Q381" s="107"/>
      <c r="R381" s="107"/>
      <c r="S381" s="107"/>
      <c r="T381" s="107"/>
      <c r="U381" s="107"/>
      <c r="V381" s="107"/>
      <c r="W381" s="107"/>
      <c r="X381" s="107"/>
      <c r="Y381" s="107"/>
      <c r="Z381" s="107"/>
      <c r="AA381" s="107"/>
      <c r="AB381" s="107"/>
      <c r="AC381" s="107"/>
      <c r="AD381" s="107"/>
      <c r="AE381" s="107"/>
      <c r="AF381" s="107"/>
      <c r="AG381" s="107"/>
      <c r="AH381" s="107"/>
      <c r="AI381" s="107"/>
      <c r="AJ381" s="107"/>
      <c r="AK381" s="107"/>
      <c r="AL381" s="107"/>
      <c r="AM381" s="107"/>
      <c r="AN381" s="107"/>
      <c r="AO381" s="107"/>
      <c r="AP381" s="107"/>
      <c r="AQ381" s="107"/>
      <c r="AR381" s="107"/>
      <c r="AS381" s="107"/>
      <c r="AT381" s="107"/>
      <c r="AU381" s="107"/>
      <c r="AV381" s="107"/>
      <c r="AW381" s="107"/>
      <c r="AX381" s="107"/>
      <c r="AY381" s="107"/>
      <c r="AZ381" s="107"/>
      <c r="BA381" s="107"/>
      <c r="BB381" s="107"/>
      <c r="BC381" s="107"/>
      <c r="BD381" s="107"/>
      <c r="BE381" s="107"/>
      <c r="BF381" s="107"/>
      <c r="BG381" s="107"/>
      <c r="BH381" s="107"/>
      <c r="BI381" s="107"/>
      <c r="BJ381" s="107"/>
      <c r="BK381" s="107"/>
      <c r="BL381" s="107"/>
      <c r="BM381" s="107"/>
      <c r="BN381" s="107"/>
      <c r="BO381" s="107"/>
      <c r="BP381" s="107"/>
      <c r="BQ381" s="107"/>
      <c r="BR381" s="107"/>
      <c r="BS381" s="107"/>
      <c r="BT381" s="107"/>
      <c r="BU381" s="107"/>
      <c r="BV381" s="107"/>
      <c r="BW381" s="107"/>
      <c r="BX381" s="107"/>
      <c r="BY381" s="107"/>
      <c r="BZ381" s="107"/>
      <c r="CA381" s="107"/>
      <c r="CB381" s="107"/>
      <c r="CC381" s="107"/>
      <c r="CD381" s="107"/>
      <c r="CE381" s="107"/>
      <c r="CF381" s="107"/>
      <c r="CG381" s="107"/>
      <c r="CH381" s="107"/>
      <c r="CI381" s="107"/>
      <c r="CJ381" s="107"/>
      <c r="CK381" s="107"/>
      <c r="CL381" s="107"/>
      <c r="CM381" s="107"/>
      <c r="CN381" s="107"/>
      <c r="CO381" s="107"/>
      <c r="CP381" s="107"/>
      <c r="CQ381" s="107"/>
      <c r="CR381" s="107"/>
      <c r="CS381" s="107"/>
      <c r="CT381" s="107"/>
      <c r="CU381" s="107"/>
      <c r="CV381" s="107"/>
      <c r="CW381" s="107"/>
      <c r="CX381" s="107"/>
      <c r="CY381" s="107"/>
      <c r="CZ381" s="107"/>
      <c r="DA381" s="107"/>
      <c r="DB381" s="107"/>
      <c r="DC381" s="107"/>
      <c r="DD381" s="107"/>
      <c r="DE381" s="107"/>
      <c r="DF381" s="107"/>
      <c r="DG381" s="107"/>
      <c r="DH381" s="107"/>
      <c r="DI381" s="107"/>
      <c r="DJ381" s="107"/>
      <c r="DK381" s="107"/>
    </row>
    <row r="382" customFormat="false" ht="15" hidden="false" customHeight="true" outlineLevel="0" collapsed="false">
      <c r="A382" s="58"/>
      <c r="B382" s="53" t="s">
        <v>553</v>
      </c>
      <c r="C382" s="54" t="n">
        <v>62</v>
      </c>
      <c r="D382" s="55" t="s">
        <v>334</v>
      </c>
      <c r="E382" s="107"/>
      <c r="F382" s="107"/>
      <c r="G382" s="107"/>
      <c r="H382" s="107"/>
      <c r="I382" s="107"/>
      <c r="J382" s="107"/>
      <c r="K382" s="107"/>
      <c r="L382" s="107"/>
      <c r="M382" s="107"/>
      <c r="N382" s="107"/>
      <c r="O382" s="107"/>
      <c r="P382" s="107"/>
      <c r="Q382" s="107"/>
      <c r="R382" s="107"/>
      <c r="S382" s="107"/>
      <c r="T382" s="107"/>
      <c r="U382" s="107"/>
      <c r="V382" s="107"/>
      <c r="W382" s="107"/>
      <c r="X382" s="107"/>
      <c r="Y382" s="107"/>
      <c r="Z382" s="107"/>
      <c r="AA382" s="107"/>
      <c r="AB382" s="107"/>
      <c r="AC382" s="107"/>
      <c r="AD382" s="107"/>
      <c r="AE382" s="107"/>
      <c r="AF382" s="107"/>
      <c r="AG382" s="107"/>
      <c r="AH382" s="107"/>
      <c r="AI382" s="107"/>
      <c r="AJ382" s="107"/>
      <c r="AK382" s="107"/>
      <c r="AL382" s="107"/>
      <c r="AM382" s="107"/>
      <c r="AN382" s="107"/>
      <c r="AO382" s="107"/>
      <c r="AP382" s="107"/>
      <c r="AQ382" s="107"/>
      <c r="AR382" s="107"/>
      <c r="AS382" s="107"/>
      <c r="AT382" s="107"/>
      <c r="AU382" s="107"/>
      <c r="AV382" s="107"/>
      <c r="AW382" s="107"/>
      <c r="AX382" s="107"/>
      <c r="AY382" s="107"/>
      <c r="AZ382" s="107"/>
      <c r="BA382" s="107"/>
      <c r="BB382" s="107"/>
      <c r="BC382" s="107"/>
      <c r="BD382" s="107"/>
      <c r="BE382" s="107"/>
      <c r="BF382" s="107"/>
      <c r="BG382" s="107"/>
      <c r="BH382" s="107"/>
      <c r="BI382" s="107"/>
      <c r="BJ382" s="107"/>
      <c r="BK382" s="107"/>
      <c r="BL382" s="107"/>
      <c r="BM382" s="107"/>
      <c r="BN382" s="107"/>
      <c r="BO382" s="107"/>
      <c r="BP382" s="107"/>
      <c r="BQ382" s="107"/>
      <c r="BR382" s="107"/>
      <c r="BS382" s="107"/>
      <c r="BT382" s="107"/>
      <c r="BU382" s="107"/>
      <c r="BV382" s="107"/>
      <c r="BW382" s="107"/>
      <c r="BX382" s="107"/>
      <c r="BY382" s="107"/>
      <c r="BZ382" s="107"/>
      <c r="CA382" s="107"/>
      <c r="CB382" s="107"/>
      <c r="CC382" s="107"/>
      <c r="CD382" s="107"/>
      <c r="CE382" s="107"/>
      <c r="CF382" s="107"/>
      <c r="CG382" s="107"/>
      <c r="CH382" s="107"/>
      <c r="CI382" s="107"/>
      <c r="CJ382" s="107"/>
      <c r="CK382" s="107"/>
      <c r="CL382" s="107"/>
      <c r="CM382" s="107"/>
      <c r="CN382" s="107"/>
      <c r="CO382" s="107"/>
      <c r="CP382" s="107"/>
      <c r="CQ382" s="107"/>
      <c r="CR382" s="107"/>
      <c r="CS382" s="107"/>
      <c r="CT382" s="107"/>
      <c r="CU382" s="107"/>
      <c r="CV382" s="107"/>
      <c r="CW382" s="107"/>
      <c r="CX382" s="107"/>
      <c r="CY382" s="107"/>
      <c r="CZ382" s="107"/>
      <c r="DA382" s="107"/>
      <c r="DB382" s="107"/>
      <c r="DC382" s="107"/>
      <c r="DD382" s="107"/>
      <c r="DE382" s="107"/>
      <c r="DF382" s="107"/>
      <c r="DG382" s="107"/>
      <c r="DH382" s="107"/>
      <c r="DI382" s="107"/>
      <c r="DJ382" s="107"/>
      <c r="DK382" s="107"/>
    </row>
    <row r="383" customFormat="false" ht="15" hidden="false" customHeight="true" outlineLevel="0" collapsed="false">
      <c r="A383" s="58"/>
      <c r="B383" s="53" t="s">
        <v>554</v>
      </c>
      <c r="C383" s="54" t="n">
        <v>63</v>
      </c>
      <c r="D383" s="55" t="s">
        <v>334</v>
      </c>
      <c r="E383" s="107"/>
      <c r="F383" s="107"/>
      <c r="G383" s="107"/>
      <c r="H383" s="107"/>
      <c r="I383" s="107"/>
      <c r="J383" s="107"/>
      <c r="K383" s="107"/>
      <c r="L383" s="107"/>
      <c r="M383" s="107"/>
      <c r="N383" s="107"/>
      <c r="O383" s="107"/>
      <c r="P383" s="107"/>
      <c r="Q383" s="107"/>
      <c r="R383" s="107"/>
      <c r="S383" s="107"/>
      <c r="T383" s="107"/>
      <c r="U383" s="107"/>
      <c r="V383" s="107"/>
      <c r="W383" s="107"/>
      <c r="X383" s="107"/>
      <c r="Y383" s="107"/>
      <c r="Z383" s="107"/>
      <c r="AA383" s="107"/>
      <c r="AB383" s="107"/>
      <c r="AC383" s="107"/>
      <c r="AD383" s="107"/>
      <c r="AE383" s="107"/>
      <c r="AF383" s="107"/>
      <c r="AG383" s="107"/>
      <c r="AH383" s="107"/>
      <c r="AI383" s="107"/>
      <c r="AJ383" s="107"/>
      <c r="AK383" s="107"/>
      <c r="AL383" s="107"/>
      <c r="AM383" s="107"/>
      <c r="AN383" s="107"/>
      <c r="AO383" s="107"/>
      <c r="AP383" s="107"/>
      <c r="AQ383" s="107"/>
      <c r="AR383" s="107"/>
      <c r="AS383" s="107"/>
      <c r="AT383" s="107"/>
      <c r="AU383" s="107"/>
      <c r="AV383" s="107"/>
      <c r="AW383" s="107"/>
      <c r="AX383" s="107"/>
      <c r="AY383" s="107"/>
      <c r="AZ383" s="107"/>
      <c r="BA383" s="107"/>
      <c r="BB383" s="107"/>
      <c r="BC383" s="107"/>
      <c r="BD383" s="107"/>
      <c r="BE383" s="107"/>
      <c r="BF383" s="107"/>
      <c r="BG383" s="107"/>
      <c r="BH383" s="107"/>
      <c r="BI383" s="107"/>
      <c r="BJ383" s="107"/>
      <c r="BK383" s="107"/>
      <c r="BL383" s="107"/>
      <c r="BM383" s="107"/>
      <c r="BN383" s="107"/>
      <c r="BO383" s="107"/>
      <c r="BP383" s="107"/>
      <c r="BQ383" s="107"/>
      <c r="BR383" s="107"/>
      <c r="BS383" s="107"/>
      <c r="BT383" s="107"/>
      <c r="BU383" s="107"/>
      <c r="BV383" s="107"/>
      <c r="BW383" s="107"/>
      <c r="BX383" s="107"/>
      <c r="BY383" s="107"/>
      <c r="BZ383" s="107"/>
      <c r="CA383" s="107"/>
      <c r="CB383" s="107"/>
      <c r="CC383" s="107"/>
      <c r="CD383" s="107"/>
      <c r="CE383" s="107"/>
      <c r="CF383" s="107"/>
      <c r="CG383" s="107"/>
      <c r="CH383" s="107"/>
      <c r="CI383" s="107"/>
      <c r="CJ383" s="107"/>
      <c r="CK383" s="107"/>
      <c r="CL383" s="107"/>
      <c r="CM383" s="107"/>
      <c r="CN383" s="107"/>
      <c r="CO383" s="107"/>
      <c r="CP383" s="107"/>
      <c r="CQ383" s="107"/>
      <c r="CR383" s="107"/>
      <c r="CS383" s="107"/>
      <c r="CT383" s="107"/>
      <c r="CU383" s="107"/>
      <c r="CV383" s="107"/>
      <c r="CW383" s="107"/>
      <c r="CX383" s="107"/>
      <c r="CY383" s="107"/>
      <c r="CZ383" s="107"/>
      <c r="DA383" s="107"/>
      <c r="DB383" s="107"/>
      <c r="DC383" s="107"/>
      <c r="DD383" s="107"/>
      <c r="DE383" s="107"/>
      <c r="DF383" s="107"/>
      <c r="DG383" s="107"/>
      <c r="DH383" s="107"/>
      <c r="DI383" s="107"/>
      <c r="DJ383" s="107"/>
      <c r="DK383" s="107"/>
    </row>
    <row r="384" customFormat="false" ht="15" hidden="false" customHeight="true" outlineLevel="0" collapsed="false">
      <c r="A384" s="58"/>
      <c r="B384" s="53" t="s">
        <v>555</v>
      </c>
      <c r="C384" s="54" t="n">
        <v>64</v>
      </c>
      <c r="D384" s="55" t="s">
        <v>334</v>
      </c>
      <c r="E384" s="107"/>
      <c r="F384" s="107"/>
      <c r="G384" s="107"/>
      <c r="H384" s="107"/>
      <c r="I384" s="107"/>
      <c r="J384" s="107"/>
      <c r="K384" s="107"/>
      <c r="L384" s="107"/>
      <c r="M384" s="107"/>
      <c r="N384" s="107"/>
      <c r="O384" s="107"/>
      <c r="P384" s="107"/>
      <c r="Q384" s="107"/>
      <c r="R384" s="107"/>
      <c r="S384" s="107"/>
      <c r="T384" s="107"/>
      <c r="U384" s="107"/>
      <c r="V384" s="107"/>
      <c r="W384" s="107"/>
      <c r="X384" s="107"/>
      <c r="Y384" s="107"/>
      <c r="Z384" s="107"/>
      <c r="AA384" s="107"/>
      <c r="AB384" s="107"/>
      <c r="AC384" s="107"/>
      <c r="AD384" s="107"/>
      <c r="AE384" s="107"/>
      <c r="AF384" s="107"/>
      <c r="AG384" s="107"/>
      <c r="AH384" s="107"/>
      <c r="AI384" s="107"/>
      <c r="AJ384" s="107"/>
      <c r="AK384" s="107"/>
      <c r="AL384" s="107"/>
      <c r="AM384" s="107"/>
      <c r="AN384" s="107"/>
      <c r="AO384" s="107"/>
      <c r="AP384" s="107"/>
      <c r="AQ384" s="107"/>
      <c r="AR384" s="107"/>
      <c r="AS384" s="107"/>
      <c r="AT384" s="107"/>
      <c r="AU384" s="107"/>
      <c r="AV384" s="107"/>
      <c r="AW384" s="107"/>
      <c r="AX384" s="107"/>
      <c r="AY384" s="107"/>
      <c r="AZ384" s="107"/>
      <c r="BA384" s="107"/>
      <c r="BB384" s="107"/>
      <c r="BC384" s="107"/>
      <c r="BD384" s="107"/>
      <c r="BE384" s="107"/>
      <c r="BF384" s="107"/>
      <c r="BG384" s="107"/>
      <c r="BH384" s="107"/>
      <c r="BI384" s="107"/>
      <c r="BJ384" s="107"/>
      <c r="BK384" s="107"/>
      <c r="BL384" s="107"/>
      <c r="BM384" s="107"/>
      <c r="BN384" s="107"/>
      <c r="BO384" s="107"/>
      <c r="BP384" s="107"/>
      <c r="BQ384" s="107"/>
      <c r="BR384" s="107"/>
      <c r="BS384" s="107"/>
      <c r="BT384" s="107"/>
      <c r="BU384" s="107"/>
      <c r="BV384" s="107"/>
      <c r="BW384" s="107"/>
      <c r="BX384" s="107"/>
      <c r="BY384" s="107"/>
      <c r="BZ384" s="107"/>
      <c r="CA384" s="107"/>
      <c r="CB384" s="107"/>
      <c r="CC384" s="107"/>
      <c r="CD384" s="107"/>
      <c r="CE384" s="107"/>
      <c r="CF384" s="107"/>
      <c r="CG384" s="107"/>
      <c r="CH384" s="107"/>
      <c r="CI384" s="107"/>
      <c r="CJ384" s="107"/>
      <c r="CK384" s="107"/>
      <c r="CL384" s="107"/>
      <c r="CM384" s="107"/>
      <c r="CN384" s="107"/>
      <c r="CO384" s="107"/>
      <c r="CP384" s="107"/>
      <c r="CQ384" s="107"/>
      <c r="CR384" s="107"/>
      <c r="CS384" s="107"/>
      <c r="CT384" s="107"/>
      <c r="CU384" s="107"/>
      <c r="CV384" s="107"/>
      <c r="CW384" s="107"/>
      <c r="CX384" s="107"/>
      <c r="CY384" s="107"/>
      <c r="CZ384" s="107"/>
      <c r="DA384" s="107"/>
      <c r="DB384" s="107"/>
      <c r="DC384" s="107"/>
      <c r="DD384" s="107"/>
      <c r="DE384" s="107"/>
      <c r="DF384" s="107"/>
      <c r="DG384" s="107"/>
      <c r="DH384" s="107"/>
      <c r="DI384" s="107"/>
      <c r="DJ384" s="107"/>
      <c r="DK384" s="107"/>
    </row>
    <row r="385" customFormat="false" ht="15" hidden="false" customHeight="true" outlineLevel="0" collapsed="false">
      <c r="A385" s="58"/>
      <c r="B385" s="53" t="s">
        <v>556</v>
      </c>
      <c r="C385" s="54" t="n">
        <v>65</v>
      </c>
      <c r="D385" s="55" t="s">
        <v>334</v>
      </c>
      <c r="E385" s="60"/>
      <c r="F385" s="60"/>
      <c r="G385" s="60"/>
      <c r="H385" s="60"/>
      <c r="I385" s="60"/>
    </row>
    <row r="386" customFormat="false" ht="15" hidden="false" customHeight="true" outlineLevel="0" collapsed="false">
      <c r="A386" s="58"/>
      <c r="B386" s="53" t="s">
        <v>557</v>
      </c>
      <c r="C386" s="54" t="n">
        <v>66</v>
      </c>
      <c r="D386" s="55" t="s">
        <v>334</v>
      </c>
      <c r="E386" s="107"/>
      <c r="F386" s="107"/>
      <c r="G386" s="107"/>
      <c r="H386" s="107"/>
      <c r="I386" s="107"/>
      <c r="J386" s="107"/>
      <c r="K386" s="107"/>
      <c r="L386" s="107"/>
      <c r="M386" s="107"/>
      <c r="N386" s="107"/>
      <c r="O386" s="107"/>
      <c r="P386" s="107"/>
      <c r="Q386" s="107"/>
      <c r="R386" s="107"/>
      <c r="S386" s="107"/>
      <c r="T386" s="107"/>
      <c r="U386" s="107"/>
      <c r="V386" s="107"/>
      <c r="W386" s="107"/>
      <c r="X386" s="107"/>
      <c r="Y386" s="107"/>
      <c r="Z386" s="107"/>
      <c r="AA386" s="107"/>
      <c r="AB386" s="107"/>
      <c r="AC386" s="107"/>
      <c r="AD386" s="107"/>
      <c r="AE386" s="107"/>
      <c r="AF386" s="107"/>
      <c r="AG386" s="107"/>
      <c r="AH386" s="107"/>
      <c r="AI386" s="107"/>
      <c r="AJ386" s="107"/>
      <c r="AK386" s="107"/>
      <c r="AL386" s="107"/>
      <c r="AM386" s="107"/>
      <c r="AN386" s="107"/>
      <c r="AO386" s="107"/>
      <c r="AP386" s="107"/>
      <c r="AQ386" s="107"/>
      <c r="AR386" s="107"/>
      <c r="AS386" s="107"/>
      <c r="AT386" s="107"/>
      <c r="AU386" s="107"/>
      <c r="AV386" s="107"/>
      <c r="AW386" s="107"/>
      <c r="AX386" s="107"/>
      <c r="AY386" s="107"/>
      <c r="AZ386" s="107"/>
      <c r="BA386" s="107"/>
      <c r="BB386" s="107"/>
      <c r="BC386" s="107"/>
      <c r="BD386" s="107"/>
      <c r="BE386" s="107"/>
      <c r="BF386" s="107"/>
      <c r="BG386" s="107"/>
      <c r="BH386" s="107"/>
      <c r="BI386" s="107"/>
      <c r="BJ386" s="107"/>
      <c r="BK386" s="107"/>
      <c r="BL386" s="107"/>
      <c r="BM386" s="107"/>
      <c r="BN386" s="107"/>
      <c r="BO386" s="107"/>
      <c r="BP386" s="107"/>
      <c r="BQ386" s="107"/>
      <c r="BR386" s="107"/>
      <c r="BS386" s="107"/>
      <c r="BT386" s="107"/>
      <c r="BU386" s="107"/>
      <c r="BV386" s="107"/>
      <c r="BW386" s="107"/>
      <c r="BX386" s="107"/>
      <c r="BY386" s="107"/>
      <c r="BZ386" s="107"/>
      <c r="CA386" s="107"/>
      <c r="CB386" s="107"/>
      <c r="CC386" s="107"/>
      <c r="CD386" s="107"/>
      <c r="CE386" s="107"/>
      <c r="CF386" s="107"/>
      <c r="CG386" s="107"/>
      <c r="CH386" s="107"/>
      <c r="CI386" s="107"/>
      <c r="CJ386" s="107"/>
      <c r="CK386" s="107"/>
      <c r="CL386" s="107"/>
      <c r="CM386" s="107"/>
      <c r="CN386" s="107"/>
      <c r="CO386" s="107"/>
      <c r="CP386" s="107"/>
      <c r="CQ386" s="107"/>
      <c r="CR386" s="107"/>
      <c r="CS386" s="107"/>
      <c r="CT386" s="107"/>
      <c r="CU386" s="107"/>
      <c r="CV386" s="107"/>
      <c r="CW386" s="107"/>
      <c r="CX386" s="107"/>
      <c r="CY386" s="107"/>
      <c r="CZ386" s="107"/>
      <c r="DA386" s="107"/>
      <c r="DB386" s="107"/>
      <c r="DC386" s="107"/>
      <c r="DD386" s="107"/>
      <c r="DE386" s="107"/>
      <c r="DF386" s="107"/>
      <c r="DG386" s="107"/>
      <c r="DH386" s="107"/>
      <c r="DI386" s="107"/>
      <c r="DJ386" s="107"/>
      <c r="DK386" s="107"/>
    </row>
    <row r="387" customFormat="false" ht="15" hidden="false" customHeight="true" outlineLevel="0" collapsed="false">
      <c r="A387" s="58"/>
      <c r="B387" s="53" t="s">
        <v>558</v>
      </c>
      <c r="C387" s="54" t="n">
        <v>67</v>
      </c>
      <c r="D387" s="55" t="s">
        <v>334</v>
      </c>
      <c r="E387" s="107"/>
      <c r="F387" s="107"/>
      <c r="G387" s="107"/>
      <c r="H387" s="107"/>
      <c r="I387" s="107"/>
      <c r="J387" s="107"/>
      <c r="K387" s="107"/>
      <c r="L387" s="107"/>
      <c r="M387" s="107"/>
      <c r="N387" s="107"/>
      <c r="O387" s="107"/>
      <c r="P387" s="107"/>
      <c r="Q387" s="107"/>
      <c r="R387" s="107"/>
      <c r="S387" s="107"/>
      <c r="T387" s="107"/>
      <c r="U387" s="107"/>
      <c r="V387" s="107"/>
      <c r="W387" s="107"/>
      <c r="X387" s="107"/>
      <c r="Y387" s="107"/>
      <c r="Z387" s="107"/>
      <c r="AA387" s="107"/>
      <c r="AB387" s="107"/>
      <c r="AC387" s="107"/>
      <c r="AD387" s="107"/>
      <c r="AE387" s="107"/>
      <c r="AF387" s="107"/>
      <c r="AG387" s="107"/>
      <c r="AH387" s="107"/>
      <c r="AI387" s="107"/>
      <c r="AJ387" s="107"/>
      <c r="AK387" s="107"/>
      <c r="AL387" s="107"/>
      <c r="AM387" s="107"/>
      <c r="AN387" s="107"/>
      <c r="AO387" s="107"/>
      <c r="AP387" s="107"/>
      <c r="AQ387" s="107"/>
      <c r="AR387" s="107"/>
      <c r="AS387" s="107"/>
      <c r="AT387" s="107"/>
      <c r="AU387" s="107"/>
      <c r="AV387" s="107"/>
      <c r="AW387" s="107"/>
      <c r="AX387" s="107"/>
      <c r="AY387" s="107"/>
      <c r="AZ387" s="107"/>
      <c r="BA387" s="107"/>
      <c r="BB387" s="107"/>
      <c r="BC387" s="107"/>
      <c r="BD387" s="107"/>
      <c r="BE387" s="107"/>
      <c r="BF387" s="107"/>
      <c r="BG387" s="107"/>
      <c r="BH387" s="107"/>
      <c r="BI387" s="107"/>
      <c r="BJ387" s="107"/>
      <c r="BK387" s="107"/>
      <c r="BL387" s="107"/>
      <c r="BM387" s="107"/>
      <c r="BN387" s="107"/>
      <c r="BO387" s="107"/>
      <c r="BP387" s="107"/>
      <c r="BQ387" s="107"/>
      <c r="BR387" s="107"/>
      <c r="BS387" s="107"/>
      <c r="BT387" s="107"/>
      <c r="BU387" s="107"/>
      <c r="BV387" s="107"/>
      <c r="BW387" s="107"/>
      <c r="BX387" s="107"/>
      <c r="BY387" s="107"/>
      <c r="BZ387" s="107"/>
      <c r="CA387" s="107"/>
      <c r="CB387" s="107"/>
      <c r="CC387" s="107"/>
      <c r="CD387" s="107"/>
      <c r="CE387" s="107"/>
      <c r="CF387" s="107"/>
      <c r="CG387" s="107"/>
      <c r="CH387" s="107"/>
      <c r="CI387" s="107"/>
      <c r="CJ387" s="107"/>
      <c r="CK387" s="107"/>
      <c r="CL387" s="107"/>
      <c r="CM387" s="107"/>
      <c r="CN387" s="107"/>
      <c r="CO387" s="107"/>
      <c r="CP387" s="107"/>
      <c r="CQ387" s="107"/>
      <c r="CR387" s="107"/>
      <c r="CS387" s="107"/>
      <c r="CT387" s="107"/>
      <c r="CU387" s="107"/>
      <c r="CV387" s="107"/>
      <c r="CW387" s="107"/>
      <c r="CX387" s="107"/>
      <c r="CY387" s="107"/>
      <c r="CZ387" s="107"/>
      <c r="DA387" s="107"/>
      <c r="DB387" s="107"/>
      <c r="DC387" s="107"/>
      <c r="DD387" s="107"/>
      <c r="DE387" s="107"/>
      <c r="DF387" s="107"/>
      <c r="DG387" s="107"/>
      <c r="DH387" s="107"/>
      <c r="DI387" s="107"/>
      <c r="DJ387" s="107"/>
      <c r="DK387" s="107"/>
    </row>
    <row r="388" customFormat="false" ht="15" hidden="false" customHeight="true" outlineLevel="0" collapsed="false">
      <c r="A388" s="58"/>
      <c r="B388" s="53" t="s">
        <v>559</v>
      </c>
      <c r="C388" s="54" t="n">
        <v>68</v>
      </c>
      <c r="D388" s="55" t="s">
        <v>334</v>
      </c>
      <c r="E388" s="107"/>
      <c r="F388" s="107"/>
      <c r="G388" s="107"/>
      <c r="H388" s="107"/>
      <c r="I388" s="107"/>
      <c r="J388" s="107"/>
      <c r="K388" s="107"/>
      <c r="L388" s="107"/>
      <c r="M388" s="107"/>
      <c r="N388" s="107"/>
      <c r="O388" s="107"/>
      <c r="P388" s="107"/>
      <c r="Q388" s="107"/>
      <c r="R388" s="107"/>
      <c r="S388" s="107"/>
      <c r="T388" s="107"/>
      <c r="U388" s="107"/>
      <c r="V388" s="107"/>
      <c r="W388" s="107"/>
      <c r="X388" s="107"/>
      <c r="Y388" s="107"/>
      <c r="Z388" s="107"/>
      <c r="AA388" s="107"/>
      <c r="AB388" s="107"/>
      <c r="AC388" s="107"/>
      <c r="AD388" s="107"/>
      <c r="AE388" s="107"/>
      <c r="AF388" s="107"/>
      <c r="AG388" s="107"/>
      <c r="AH388" s="107"/>
      <c r="AI388" s="107"/>
      <c r="AJ388" s="107"/>
      <c r="AK388" s="107"/>
      <c r="AL388" s="107"/>
      <c r="AM388" s="107"/>
      <c r="AN388" s="107"/>
      <c r="AO388" s="107"/>
      <c r="AP388" s="107"/>
      <c r="AQ388" s="107"/>
      <c r="AR388" s="107"/>
      <c r="AS388" s="107"/>
      <c r="AT388" s="107"/>
      <c r="AU388" s="107"/>
      <c r="AV388" s="107"/>
      <c r="AW388" s="107"/>
      <c r="AX388" s="107"/>
      <c r="AY388" s="107"/>
      <c r="AZ388" s="107"/>
      <c r="BA388" s="107"/>
      <c r="BB388" s="107"/>
      <c r="BC388" s="107"/>
      <c r="BD388" s="107"/>
      <c r="BE388" s="107"/>
      <c r="BF388" s="107"/>
      <c r="BG388" s="107"/>
      <c r="BH388" s="107"/>
      <c r="BI388" s="107"/>
      <c r="BJ388" s="107"/>
      <c r="BK388" s="107"/>
      <c r="BL388" s="107"/>
      <c r="BM388" s="107"/>
      <c r="BN388" s="107"/>
      <c r="BO388" s="107"/>
      <c r="BP388" s="107"/>
      <c r="BQ388" s="107"/>
      <c r="BR388" s="107"/>
      <c r="BS388" s="107"/>
      <c r="BT388" s="107"/>
      <c r="BU388" s="107"/>
      <c r="BV388" s="107"/>
      <c r="BW388" s="107"/>
      <c r="BX388" s="107"/>
      <c r="BY388" s="107"/>
      <c r="BZ388" s="107"/>
      <c r="CA388" s="107"/>
      <c r="CB388" s="107"/>
      <c r="CC388" s="107"/>
      <c r="CD388" s="107"/>
      <c r="CE388" s="107"/>
      <c r="CF388" s="107"/>
      <c r="CG388" s="107"/>
      <c r="CH388" s="107"/>
      <c r="CI388" s="107"/>
      <c r="CJ388" s="107"/>
      <c r="CK388" s="107"/>
      <c r="CL388" s="107"/>
      <c r="CM388" s="107"/>
      <c r="CN388" s="107"/>
      <c r="CO388" s="107"/>
      <c r="CP388" s="107"/>
      <c r="CQ388" s="107"/>
      <c r="CR388" s="107"/>
      <c r="CS388" s="107"/>
      <c r="CT388" s="107"/>
      <c r="CU388" s="107"/>
      <c r="CV388" s="107"/>
      <c r="CW388" s="107"/>
      <c r="CX388" s="107"/>
      <c r="CY388" s="107"/>
      <c r="CZ388" s="107"/>
      <c r="DA388" s="107"/>
      <c r="DB388" s="107"/>
      <c r="DC388" s="107"/>
      <c r="DD388" s="107"/>
      <c r="DE388" s="107"/>
      <c r="DF388" s="107"/>
      <c r="DG388" s="107"/>
      <c r="DH388" s="107"/>
      <c r="DI388" s="107"/>
      <c r="DJ388" s="107"/>
      <c r="DK388" s="107"/>
    </row>
    <row r="389" customFormat="false" ht="15" hidden="false" customHeight="true" outlineLevel="0" collapsed="false">
      <c r="A389" s="58"/>
      <c r="B389" s="53" t="s">
        <v>560</v>
      </c>
      <c r="C389" s="54" t="n">
        <v>69</v>
      </c>
      <c r="D389" s="55" t="s">
        <v>334</v>
      </c>
      <c r="E389" s="107"/>
      <c r="F389" s="107"/>
      <c r="G389" s="107"/>
      <c r="H389" s="107"/>
      <c r="I389" s="107"/>
      <c r="J389" s="107"/>
      <c r="K389" s="107"/>
      <c r="L389" s="107"/>
      <c r="M389" s="107"/>
      <c r="N389" s="107"/>
      <c r="O389" s="107"/>
      <c r="P389" s="107"/>
      <c r="Q389" s="107"/>
      <c r="R389" s="107"/>
      <c r="S389" s="107"/>
      <c r="T389" s="107"/>
      <c r="U389" s="107"/>
      <c r="V389" s="107"/>
      <c r="W389" s="107"/>
      <c r="X389" s="107"/>
      <c r="Y389" s="107"/>
      <c r="Z389" s="107"/>
      <c r="AA389" s="107"/>
      <c r="AB389" s="107"/>
      <c r="AC389" s="107"/>
      <c r="AD389" s="107"/>
      <c r="AE389" s="107"/>
      <c r="AF389" s="107"/>
      <c r="AG389" s="107"/>
      <c r="AH389" s="107"/>
      <c r="AI389" s="107"/>
      <c r="AJ389" s="107"/>
      <c r="AK389" s="107"/>
      <c r="AL389" s="107"/>
      <c r="AM389" s="107"/>
      <c r="AN389" s="107"/>
      <c r="AO389" s="107"/>
      <c r="AP389" s="107"/>
      <c r="AQ389" s="107"/>
      <c r="AR389" s="107"/>
      <c r="AS389" s="107"/>
      <c r="AT389" s="107"/>
      <c r="AU389" s="107"/>
      <c r="AV389" s="107"/>
      <c r="AW389" s="107"/>
      <c r="AX389" s="107"/>
      <c r="AY389" s="107"/>
      <c r="AZ389" s="107"/>
      <c r="BA389" s="107"/>
      <c r="BB389" s="107"/>
      <c r="BC389" s="107"/>
      <c r="BD389" s="107"/>
      <c r="BE389" s="107"/>
      <c r="BF389" s="107"/>
      <c r="BG389" s="107"/>
      <c r="BH389" s="107"/>
      <c r="BI389" s="107"/>
      <c r="BJ389" s="107"/>
      <c r="BK389" s="107"/>
      <c r="BL389" s="107"/>
      <c r="BM389" s="107"/>
      <c r="BN389" s="107"/>
      <c r="BO389" s="107"/>
      <c r="BP389" s="107"/>
      <c r="BQ389" s="107"/>
      <c r="BR389" s="107"/>
      <c r="BS389" s="107"/>
      <c r="BT389" s="107"/>
      <c r="BU389" s="107"/>
      <c r="BV389" s="107"/>
      <c r="BW389" s="107"/>
      <c r="BX389" s="107"/>
      <c r="BY389" s="107"/>
      <c r="BZ389" s="107"/>
      <c r="CA389" s="107"/>
      <c r="CB389" s="107"/>
      <c r="CC389" s="107"/>
      <c r="CD389" s="107"/>
      <c r="CE389" s="107"/>
      <c r="CF389" s="107"/>
      <c r="CG389" s="107"/>
      <c r="CH389" s="107"/>
      <c r="CI389" s="107"/>
      <c r="CJ389" s="107"/>
      <c r="CK389" s="107"/>
      <c r="CL389" s="107"/>
      <c r="CM389" s="107"/>
      <c r="CN389" s="107"/>
      <c r="CO389" s="107"/>
      <c r="CP389" s="107"/>
      <c r="CQ389" s="107"/>
      <c r="CR389" s="107"/>
      <c r="CS389" s="107"/>
      <c r="CT389" s="107"/>
      <c r="CU389" s="107"/>
      <c r="CV389" s="107"/>
      <c r="CW389" s="107"/>
      <c r="CX389" s="107"/>
      <c r="CY389" s="107"/>
      <c r="CZ389" s="107"/>
      <c r="DA389" s="107"/>
      <c r="DB389" s="107"/>
      <c r="DC389" s="107"/>
      <c r="DD389" s="107"/>
      <c r="DE389" s="107"/>
      <c r="DF389" s="107"/>
      <c r="DG389" s="107"/>
      <c r="DH389" s="107"/>
      <c r="DI389" s="107"/>
      <c r="DJ389" s="107"/>
      <c r="DK389" s="107"/>
    </row>
    <row r="390" customFormat="false" ht="15" hidden="false" customHeight="true" outlineLevel="0" collapsed="false">
      <c r="A390" s="58"/>
      <c r="B390" s="53" t="s">
        <v>561</v>
      </c>
      <c r="C390" s="54" t="n">
        <v>70</v>
      </c>
      <c r="D390" s="55" t="s">
        <v>334</v>
      </c>
      <c r="E390" s="107"/>
      <c r="F390" s="107"/>
      <c r="G390" s="107"/>
      <c r="H390" s="107"/>
      <c r="I390" s="107"/>
      <c r="J390" s="107"/>
      <c r="K390" s="107"/>
      <c r="L390" s="107"/>
      <c r="M390" s="107"/>
      <c r="N390" s="107"/>
      <c r="O390" s="107"/>
      <c r="P390" s="107"/>
      <c r="Q390" s="107"/>
      <c r="R390" s="107"/>
      <c r="S390" s="107"/>
      <c r="T390" s="107"/>
      <c r="U390" s="107"/>
      <c r="V390" s="107"/>
      <c r="W390" s="107"/>
      <c r="X390" s="107"/>
      <c r="Y390" s="107"/>
      <c r="Z390" s="107"/>
      <c r="AA390" s="107"/>
      <c r="AB390" s="107"/>
      <c r="AC390" s="107"/>
      <c r="AD390" s="107"/>
      <c r="AE390" s="107"/>
      <c r="AF390" s="107"/>
      <c r="AG390" s="107"/>
      <c r="AH390" s="107"/>
      <c r="AI390" s="107"/>
      <c r="AJ390" s="107"/>
      <c r="AK390" s="107"/>
      <c r="AL390" s="107"/>
      <c r="AM390" s="107"/>
      <c r="AN390" s="107"/>
      <c r="AO390" s="107"/>
      <c r="AP390" s="107"/>
      <c r="AQ390" s="107"/>
      <c r="AR390" s="107"/>
      <c r="AS390" s="107"/>
      <c r="AT390" s="107"/>
      <c r="AU390" s="107"/>
      <c r="AV390" s="107"/>
      <c r="AW390" s="107"/>
      <c r="AX390" s="107"/>
      <c r="AY390" s="107"/>
      <c r="AZ390" s="107"/>
      <c r="BA390" s="107"/>
      <c r="BB390" s="107"/>
      <c r="BC390" s="107"/>
      <c r="BD390" s="107"/>
      <c r="BE390" s="107"/>
      <c r="BF390" s="107"/>
      <c r="BG390" s="107"/>
      <c r="BH390" s="107"/>
      <c r="BI390" s="107"/>
      <c r="BJ390" s="107"/>
      <c r="BK390" s="107"/>
      <c r="BL390" s="107"/>
      <c r="BM390" s="107"/>
      <c r="BN390" s="107"/>
      <c r="BO390" s="107"/>
      <c r="BP390" s="107"/>
      <c r="BQ390" s="107"/>
      <c r="BR390" s="107"/>
      <c r="BS390" s="107"/>
      <c r="BT390" s="107"/>
      <c r="BU390" s="107"/>
      <c r="BV390" s="107"/>
      <c r="BW390" s="107"/>
      <c r="BX390" s="107"/>
      <c r="BY390" s="107"/>
      <c r="BZ390" s="107"/>
      <c r="CA390" s="107"/>
      <c r="CB390" s="107"/>
      <c r="CC390" s="107"/>
      <c r="CD390" s="107"/>
      <c r="CE390" s="107"/>
      <c r="CF390" s="107"/>
      <c r="CG390" s="107"/>
      <c r="CH390" s="107"/>
      <c r="CI390" s="107"/>
      <c r="CJ390" s="107"/>
      <c r="CK390" s="107"/>
      <c r="CL390" s="107"/>
      <c r="CM390" s="107"/>
      <c r="CN390" s="107"/>
      <c r="CO390" s="107"/>
      <c r="CP390" s="107"/>
      <c r="CQ390" s="107"/>
      <c r="CR390" s="107"/>
      <c r="CS390" s="107"/>
      <c r="CT390" s="107"/>
      <c r="CU390" s="107"/>
      <c r="CV390" s="107"/>
      <c r="CW390" s="107"/>
      <c r="CX390" s="107"/>
      <c r="CY390" s="107"/>
      <c r="CZ390" s="107"/>
      <c r="DA390" s="107"/>
      <c r="DB390" s="107"/>
      <c r="DC390" s="107"/>
      <c r="DD390" s="107"/>
      <c r="DE390" s="107"/>
      <c r="DF390" s="107"/>
      <c r="DG390" s="107"/>
      <c r="DH390" s="107"/>
      <c r="DI390" s="107"/>
      <c r="DJ390" s="107"/>
      <c r="DK390" s="107"/>
    </row>
    <row r="391" customFormat="false" ht="15" hidden="false" customHeight="true" outlineLevel="0" collapsed="false">
      <c r="A391" s="58"/>
      <c r="B391" s="53" t="s">
        <v>562</v>
      </c>
      <c r="C391" s="54" t="n">
        <v>71</v>
      </c>
      <c r="D391" s="55" t="s">
        <v>334</v>
      </c>
      <c r="E391" s="60"/>
      <c r="F391" s="60"/>
      <c r="G391" s="60"/>
      <c r="H391" s="60"/>
      <c r="I391" s="60"/>
    </row>
    <row r="392" customFormat="false" ht="15" hidden="false" customHeight="true" outlineLevel="0" collapsed="false">
      <c r="A392" s="58"/>
      <c r="B392" s="53" t="s">
        <v>563</v>
      </c>
      <c r="C392" s="54" t="n">
        <v>72</v>
      </c>
      <c r="D392" s="55" t="s">
        <v>334</v>
      </c>
      <c r="E392" s="60"/>
      <c r="F392" s="60"/>
      <c r="G392" s="60"/>
      <c r="H392" s="60"/>
      <c r="I392" s="60"/>
    </row>
    <row r="393" customFormat="false" ht="15" hidden="false" customHeight="true" outlineLevel="0" collapsed="false">
      <c r="A393" s="58"/>
      <c r="B393" s="53" t="s">
        <v>564</v>
      </c>
      <c r="C393" s="54" t="n">
        <v>73</v>
      </c>
      <c r="D393" s="55" t="s">
        <v>334</v>
      </c>
      <c r="E393" s="60"/>
      <c r="F393" s="60"/>
      <c r="G393" s="60"/>
      <c r="H393" s="60"/>
      <c r="I393" s="60"/>
    </row>
    <row r="394" customFormat="false" ht="15" hidden="false" customHeight="true" outlineLevel="0" collapsed="false">
      <c r="A394" s="58"/>
      <c r="B394" s="53" t="s">
        <v>565</v>
      </c>
      <c r="C394" s="54" t="n">
        <v>74</v>
      </c>
      <c r="D394" s="55" t="s">
        <v>334</v>
      </c>
      <c r="E394" s="60"/>
      <c r="F394" s="60"/>
      <c r="G394" s="60"/>
      <c r="H394" s="60"/>
      <c r="I394" s="60"/>
    </row>
    <row r="395" customFormat="false" ht="15" hidden="false" customHeight="true" outlineLevel="0" collapsed="false">
      <c r="A395" s="58"/>
      <c r="B395" s="53" t="s">
        <v>566</v>
      </c>
      <c r="C395" s="54" t="n">
        <v>75</v>
      </c>
      <c r="D395" s="55" t="s">
        <v>334</v>
      </c>
      <c r="E395" s="60"/>
      <c r="F395" s="60"/>
      <c r="G395" s="60"/>
      <c r="H395" s="60"/>
      <c r="I395" s="60"/>
    </row>
    <row r="396" customFormat="false" ht="15" hidden="false" customHeight="true" outlineLevel="0" collapsed="false">
      <c r="A396" s="58"/>
      <c r="B396" s="53" t="s">
        <v>567</v>
      </c>
      <c r="C396" s="54" t="n">
        <v>76</v>
      </c>
      <c r="D396" s="55" t="s">
        <v>334</v>
      </c>
      <c r="E396" s="107"/>
      <c r="F396" s="107"/>
      <c r="G396" s="107"/>
      <c r="H396" s="107"/>
      <c r="I396" s="107"/>
      <c r="J396" s="107"/>
      <c r="K396" s="107"/>
      <c r="L396" s="107"/>
      <c r="M396" s="107"/>
      <c r="N396" s="107"/>
      <c r="O396" s="107"/>
      <c r="P396" s="107"/>
      <c r="Q396" s="107"/>
      <c r="R396" s="107"/>
      <c r="S396" s="107"/>
      <c r="T396" s="107"/>
      <c r="U396" s="107"/>
      <c r="V396" s="107"/>
      <c r="W396" s="107"/>
      <c r="X396" s="107"/>
      <c r="Y396" s="107"/>
      <c r="Z396" s="107"/>
      <c r="AA396" s="107"/>
      <c r="AB396" s="107"/>
      <c r="AC396" s="107"/>
      <c r="AD396" s="107"/>
      <c r="AE396" s="107"/>
      <c r="AF396" s="107"/>
      <c r="AG396" s="107"/>
      <c r="AH396" s="107"/>
      <c r="AI396" s="107"/>
      <c r="AJ396" s="107"/>
      <c r="AK396" s="107"/>
      <c r="AL396" s="107"/>
      <c r="AM396" s="107"/>
      <c r="AN396" s="107"/>
      <c r="AO396" s="107"/>
      <c r="AP396" s="107"/>
      <c r="AQ396" s="107"/>
      <c r="AR396" s="107"/>
      <c r="AS396" s="107"/>
      <c r="AT396" s="107"/>
      <c r="AU396" s="107"/>
      <c r="AV396" s="107"/>
      <c r="AW396" s="107"/>
      <c r="AX396" s="107"/>
      <c r="AY396" s="107"/>
      <c r="AZ396" s="107"/>
      <c r="BA396" s="107"/>
      <c r="BB396" s="107"/>
      <c r="BC396" s="107"/>
      <c r="BD396" s="107"/>
      <c r="BE396" s="107"/>
      <c r="BF396" s="107"/>
      <c r="BG396" s="107"/>
      <c r="BH396" s="107"/>
      <c r="BI396" s="107"/>
      <c r="BJ396" s="107"/>
      <c r="BK396" s="107"/>
      <c r="BL396" s="107"/>
      <c r="BM396" s="107"/>
      <c r="BN396" s="107"/>
      <c r="BO396" s="107"/>
      <c r="BP396" s="107"/>
      <c r="BQ396" s="107"/>
      <c r="BR396" s="107"/>
      <c r="BS396" s="107"/>
      <c r="BT396" s="107"/>
      <c r="BU396" s="107"/>
      <c r="BV396" s="107"/>
      <c r="BW396" s="107"/>
      <c r="BX396" s="107"/>
      <c r="BY396" s="107"/>
      <c r="BZ396" s="107"/>
      <c r="CA396" s="107"/>
      <c r="CB396" s="107"/>
      <c r="CC396" s="107"/>
      <c r="CD396" s="107"/>
      <c r="CE396" s="107"/>
      <c r="CF396" s="107"/>
      <c r="CG396" s="107"/>
      <c r="CH396" s="107"/>
      <c r="CI396" s="107"/>
      <c r="CJ396" s="107"/>
      <c r="CK396" s="107"/>
      <c r="CL396" s="107"/>
      <c r="CM396" s="107"/>
      <c r="CN396" s="107"/>
      <c r="CO396" s="107"/>
      <c r="CP396" s="107"/>
      <c r="CQ396" s="107"/>
      <c r="CR396" s="107"/>
      <c r="CS396" s="107"/>
      <c r="CT396" s="107"/>
      <c r="CU396" s="107"/>
      <c r="CV396" s="107"/>
      <c r="CW396" s="107"/>
      <c r="CX396" s="107"/>
      <c r="CY396" s="107"/>
      <c r="CZ396" s="107"/>
      <c r="DA396" s="107"/>
      <c r="DB396" s="107"/>
      <c r="DC396" s="107"/>
      <c r="DD396" s="107"/>
      <c r="DE396" s="107"/>
      <c r="DF396" s="107"/>
      <c r="DG396" s="107"/>
      <c r="DH396" s="107"/>
      <c r="DI396" s="107"/>
      <c r="DJ396" s="107"/>
      <c r="DK396" s="107"/>
    </row>
    <row r="397" customFormat="false" ht="15" hidden="false" customHeight="true" outlineLevel="0" collapsed="false">
      <c r="A397" s="58"/>
      <c r="B397" s="53" t="s">
        <v>568</v>
      </c>
      <c r="C397" s="54" t="n">
        <v>77</v>
      </c>
      <c r="D397" s="55" t="s">
        <v>334</v>
      </c>
      <c r="E397" s="60"/>
      <c r="F397" s="60"/>
      <c r="G397" s="60"/>
      <c r="H397" s="60"/>
      <c r="I397" s="60"/>
    </row>
    <row r="398" customFormat="false" ht="15" hidden="false" customHeight="true" outlineLevel="0" collapsed="false">
      <c r="A398" s="58"/>
      <c r="B398" s="53" t="s">
        <v>569</v>
      </c>
      <c r="C398" s="54" t="n">
        <v>78</v>
      </c>
      <c r="D398" s="55" t="s">
        <v>334</v>
      </c>
      <c r="E398" s="60"/>
      <c r="F398" s="60"/>
      <c r="G398" s="60"/>
      <c r="H398" s="60"/>
      <c r="I398" s="60"/>
    </row>
    <row r="399" customFormat="false" ht="15" hidden="false" customHeight="true" outlineLevel="0" collapsed="false">
      <c r="A399" s="58"/>
      <c r="B399" s="53" t="s">
        <v>570</v>
      </c>
      <c r="C399" s="54" t="n">
        <v>79</v>
      </c>
      <c r="D399" s="55" t="s">
        <v>334</v>
      </c>
      <c r="E399" s="60"/>
      <c r="F399" s="60"/>
      <c r="G399" s="60"/>
      <c r="H399" s="60"/>
      <c r="I399" s="60"/>
    </row>
    <row r="400" customFormat="false" ht="15" hidden="false" customHeight="true" outlineLevel="0" collapsed="false">
      <c r="A400" s="58"/>
      <c r="B400" s="53" t="s">
        <v>571</v>
      </c>
      <c r="C400" s="54" t="n">
        <v>80</v>
      </c>
      <c r="D400" s="55" t="s">
        <v>334</v>
      </c>
      <c r="E400" s="60"/>
      <c r="F400" s="60"/>
      <c r="G400" s="60"/>
      <c r="H400" s="60"/>
      <c r="I400" s="60"/>
    </row>
    <row r="401" customFormat="false" ht="15" hidden="false" customHeight="true" outlineLevel="0" collapsed="false">
      <c r="A401" s="58"/>
      <c r="B401" s="53" t="s">
        <v>572</v>
      </c>
      <c r="C401" s="54" t="n">
        <v>81</v>
      </c>
      <c r="D401" s="55" t="s">
        <v>334</v>
      </c>
      <c r="E401" s="81"/>
      <c r="F401" s="81"/>
      <c r="G401" s="81"/>
      <c r="H401" s="81"/>
      <c r="I401" s="81"/>
      <c r="J401" s="81"/>
      <c r="K401" s="81"/>
      <c r="L401" s="81"/>
      <c r="M401" s="81"/>
      <c r="N401" s="81"/>
      <c r="O401" s="81"/>
      <c r="P401" s="81"/>
      <c r="Q401" s="81"/>
      <c r="R401" s="81"/>
      <c r="S401" s="81"/>
      <c r="T401" s="81"/>
      <c r="U401" s="81"/>
      <c r="V401" s="81"/>
      <c r="W401" s="81"/>
      <c r="X401" s="81"/>
      <c r="Y401" s="81"/>
      <c r="Z401" s="81"/>
      <c r="AA401" s="81"/>
      <c r="AB401" s="81"/>
      <c r="AC401" s="81"/>
      <c r="AD401" s="81"/>
      <c r="AE401" s="81"/>
      <c r="AF401" s="81"/>
      <c r="AG401" s="81"/>
      <c r="AH401" s="81"/>
      <c r="AI401" s="81"/>
      <c r="AJ401" s="81"/>
      <c r="AK401" s="81"/>
      <c r="AL401" s="81"/>
      <c r="AM401" s="81"/>
      <c r="AN401" s="81"/>
      <c r="AO401" s="81"/>
      <c r="AP401" s="81"/>
      <c r="AQ401" s="81"/>
      <c r="AR401" s="81"/>
      <c r="AS401" s="81"/>
      <c r="AT401" s="81"/>
      <c r="AU401" s="81"/>
      <c r="AV401" s="81"/>
      <c r="AW401" s="81"/>
      <c r="AX401" s="81"/>
      <c r="AY401" s="81"/>
      <c r="AZ401" s="81"/>
      <c r="BA401" s="81"/>
      <c r="BB401" s="81"/>
      <c r="BC401" s="81"/>
      <c r="BD401" s="81"/>
      <c r="BE401" s="81"/>
      <c r="BF401" s="81"/>
      <c r="BG401" s="81"/>
      <c r="BH401" s="81"/>
      <c r="BI401" s="81"/>
      <c r="BJ401" s="81"/>
      <c r="BK401" s="81"/>
      <c r="BL401" s="81"/>
      <c r="BM401" s="81"/>
      <c r="BN401" s="81"/>
      <c r="BO401" s="81"/>
      <c r="BP401" s="81"/>
      <c r="BQ401" s="81"/>
      <c r="BR401" s="81"/>
      <c r="BS401" s="81"/>
      <c r="BT401" s="81"/>
      <c r="BU401" s="81"/>
      <c r="BV401" s="81"/>
      <c r="BW401" s="81"/>
      <c r="BX401" s="81"/>
      <c r="BY401" s="81"/>
      <c r="BZ401" s="81"/>
      <c r="CA401" s="81"/>
      <c r="CB401" s="81"/>
      <c r="CC401" s="81"/>
      <c r="CD401" s="81"/>
      <c r="CE401" s="81"/>
      <c r="CF401" s="81"/>
      <c r="CG401" s="81"/>
      <c r="CH401" s="81"/>
      <c r="CI401" s="81"/>
      <c r="CJ401" s="81"/>
      <c r="CK401" s="81"/>
      <c r="CL401" s="81"/>
      <c r="CM401" s="81"/>
      <c r="CN401" s="81"/>
      <c r="CO401" s="81"/>
      <c r="CP401" s="81"/>
      <c r="CQ401" s="81"/>
      <c r="CR401" s="81"/>
      <c r="CS401" s="81"/>
      <c r="CT401" s="81"/>
      <c r="CU401" s="81"/>
      <c r="CV401" s="81"/>
      <c r="CW401" s="81"/>
      <c r="CX401" s="81"/>
      <c r="CY401" s="81"/>
      <c r="CZ401" s="81"/>
      <c r="DA401" s="81"/>
      <c r="DB401" s="81"/>
      <c r="DC401" s="81"/>
      <c r="DD401" s="81"/>
      <c r="DE401" s="81"/>
      <c r="DF401" s="81"/>
      <c r="DG401" s="81"/>
      <c r="DH401" s="81"/>
      <c r="DI401" s="81"/>
      <c r="DJ401" s="81"/>
      <c r="DK401" s="81"/>
    </row>
    <row r="402" customFormat="false" ht="15" hidden="false" customHeight="true" outlineLevel="0" collapsed="false">
      <c r="A402" s="58"/>
      <c r="B402" s="53" t="s">
        <v>573</v>
      </c>
      <c r="C402" s="54" t="n">
        <v>82</v>
      </c>
      <c r="D402" s="55" t="s">
        <v>334</v>
      </c>
      <c r="E402" s="60"/>
      <c r="F402" s="60"/>
      <c r="G402" s="60"/>
      <c r="H402" s="60"/>
      <c r="I402" s="60"/>
    </row>
    <row r="403" customFormat="false" ht="15" hidden="false" customHeight="true" outlineLevel="0" collapsed="false">
      <c r="A403" s="58"/>
      <c r="B403" s="53" t="s">
        <v>574</v>
      </c>
      <c r="C403" s="54" t="n">
        <v>83</v>
      </c>
      <c r="D403" s="55" t="s">
        <v>334</v>
      </c>
      <c r="E403" s="60"/>
      <c r="F403" s="60"/>
      <c r="G403" s="60"/>
      <c r="H403" s="60"/>
      <c r="I403" s="60"/>
    </row>
    <row r="404" customFormat="false" ht="15" hidden="false" customHeight="true" outlineLevel="0" collapsed="false">
      <c r="A404" s="58"/>
      <c r="B404" s="53" t="s">
        <v>575</v>
      </c>
      <c r="C404" s="54" t="n">
        <v>84</v>
      </c>
      <c r="D404" s="55" t="s">
        <v>334</v>
      </c>
      <c r="E404" s="60"/>
      <c r="F404" s="60"/>
      <c r="G404" s="60"/>
      <c r="H404" s="60"/>
      <c r="I404" s="60"/>
    </row>
    <row r="405" customFormat="false" ht="15" hidden="false" customHeight="true" outlineLevel="0" collapsed="false">
      <c r="A405" s="58"/>
      <c r="B405" s="53" t="s">
        <v>576</v>
      </c>
      <c r="C405" s="54" t="n">
        <v>85</v>
      </c>
      <c r="D405" s="55" t="s">
        <v>334</v>
      </c>
      <c r="E405" s="60"/>
      <c r="F405" s="60"/>
      <c r="G405" s="60"/>
      <c r="H405" s="60"/>
      <c r="I405" s="60"/>
    </row>
    <row r="406" customFormat="false" ht="15" hidden="false" customHeight="true" outlineLevel="0" collapsed="false">
      <c r="A406" s="58"/>
      <c r="B406" s="53" t="s">
        <v>577</v>
      </c>
      <c r="C406" s="54" t="n">
        <v>86</v>
      </c>
      <c r="D406" s="55" t="s">
        <v>334</v>
      </c>
      <c r="E406" s="81"/>
      <c r="F406" s="81"/>
      <c r="G406" s="81"/>
      <c r="H406" s="81"/>
      <c r="I406" s="81"/>
      <c r="J406" s="81"/>
      <c r="K406" s="81"/>
      <c r="L406" s="81"/>
      <c r="M406" s="81"/>
      <c r="N406" s="81"/>
      <c r="O406" s="81"/>
      <c r="P406" s="81"/>
      <c r="Q406" s="81"/>
      <c r="R406" s="81"/>
      <c r="S406" s="81"/>
      <c r="T406" s="81"/>
      <c r="U406" s="81"/>
      <c r="V406" s="81"/>
      <c r="W406" s="81"/>
      <c r="X406" s="81"/>
      <c r="Y406" s="81"/>
      <c r="Z406" s="81"/>
      <c r="AA406" s="81"/>
      <c r="AB406" s="81"/>
      <c r="AC406" s="81"/>
      <c r="AD406" s="81"/>
      <c r="AE406" s="81"/>
      <c r="AF406" s="81"/>
      <c r="AG406" s="81"/>
      <c r="AH406" s="81"/>
      <c r="AI406" s="81"/>
      <c r="AJ406" s="81"/>
      <c r="AK406" s="81"/>
      <c r="AL406" s="81"/>
      <c r="AM406" s="81"/>
      <c r="AN406" s="81"/>
      <c r="AO406" s="81"/>
      <c r="AP406" s="81"/>
      <c r="AQ406" s="81"/>
      <c r="AR406" s="81"/>
      <c r="AS406" s="81"/>
      <c r="AT406" s="81"/>
      <c r="AU406" s="81"/>
      <c r="AV406" s="81"/>
      <c r="AW406" s="81"/>
      <c r="AX406" s="81"/>
      <c r="AY406" s="81"/>
      <c r="AZ406" s="81"/>
      <c r="BA406" s="81"/>
      <c r="BB406" s="81"/>
      <c r="BC406" s="81"/>
      <c r="BD406" s="81"/>
      <c r="BE406" s="81"/>
      <c r="BF406" s="81"/>
      <c r="BG406" s="81"/>
      <c r="BH406" s="81"/>
      <c r="BI406" s="81"/>
      <c r="BJ406" s="81"/>
      <c r="BK406" s="81"/>
      <c r="BL406" s="81"/>
      <c r="BM406" s="81"/>
      <c r="BN406" s="81"/>
      <c r="BO406" s="81"/>
      <c r="BP406" s="81"/>
      <c r="BQ406" s="81"/>
      <c r="BR406" s="81"/>
      <c r="BS406" s="81"/>
      <c r="BT406" s="81"/>
      <c r="BU406" s="81"/>
      <c r="BV406" s="81"/>
      <c r="BW406" s="81"/>
      <c r="BX406" s="81"/>
      <c r="BY406" s="81"/>
      <c r="BZ406" s="81"/>
      <c r="CA406" s="81"/>
      <c r="CB406" s="81"/>
      <c r="CC406" s="81"/>
      <c r="CD406" s="81"/>
      <c r="CE406" s="81"/>
      <c r="CF406" s="81"/>
      <c r="CG406" s="81"/>
      <c r="CH406" s="81"/>
      <c r="CI406" s="81"/>
      <c r="CJ406" s="81"/>
      <c r="CK406" s="81"/>
      <c r="CL406" s="81"/>
      <c r="CM406" s="81"/>
      <c r="CN406" s="81"/>
      <c r="CO406" s="81"/>
      <c r="CP406" s="81"/>
      <c r="CQ406" s="81"/>
      <c r="CR406" s="81"/>
      <c r="CS406" s="81"/>
      <c r="CT406" s="81"/>
      <c r="CU406" s="81"/>
      <c r="CV406" s="81"/>
      <c r="CW406" s="81"/>
      <c r="CX406" s="81"/>
      <c r="CY406" s="81"/>
      <c r="CZ406" s="81"/>
      <c r="DA406" s="81"/>
      <c r="DB406" s="81"/>
      <c r="DC406" s="81"/>
      <c r="DD406" s="81"/>
      <c r="DE406" s="81"/>
      <c r="DF406" s="81"/>
      <c r="DG406" s="81"/>
      <c r="DH406" s="81"/>
      <c r="DI406" s="81"/>
      <c r="DJ406" s="81"/>
      <c r="DK406" s="81"/>
    </row>
    <row r="407" customFormat="false" ht="15" hidden="false" customHeight="true" outlineLevel="0" collapsed="false">
      <c r="A407" s="58"/>
      <c r="B407" s="53" t="s">
        <v>578</v>
      </c>
      <c r="C407" s="54" t="n">
        <v>87</v>
      </c>
      <c r="D407" s="55" t="s">
        <v>334</v>
      </c>
      <c r="E407" s="81"/>
      <c r="F407" s="81"/>
      <c r="G407" s="81"/>
      <c r="H407" s="81"/>
      <c r="I407" s="81"/>
      <c r="J407" s="81"/>
      <c r="K407" s="81"/>
      <c r="L407" s="81"/>
      <c r="M407" s="81"/>
      <c r="N407" s="81"/>
      <c r="O407" s="81"/>
      <c r="P407" s="81"/>
      <c r="Q407" s="81"/>
      <c r="R407" s="81"/>
      <c r="S407" s="81"/>
      <c r="T407" s="81"/>
      <c r="U407" s="81"/>
      <c r="V407" s="81"/>
      <c r="W407" s="81"/>
      <c r="X407" s="81"/>
      <c r="Y407" s="81"/>
      <c r="Z407" s="81"/>
      <c r="AA407" s="81"/>
      <c r="AB407" s="81"/>
      <c r="AC407" s="81"/>
      <c r="AD407" s="81"/>
      <c r="AE407" s="81"/>
      <c r="AF407" s="81"/>
      <c r="AG407" s="81"/>
      <c r="AH407" s="81"/>
      <c r="AI407" s="81"/>
      <c r="AJ407" s="81"/>
      <c r="AK407" s="81"/>
      <c r="AL407" s="81"/>
      <c r="AM407" s="81"/>
      <c r="AN407" s="81"/>
      <c r="AO407" s="81"/>
      <c r="AP407" s="81"/>
      <c r="AQ407" s="81"/>
      <c r="AR407" s="81"/>
      <c r="AS407" s="81"/>
      <c r="AT407" s="81"/>
      <c r="AU407" s="81"/>
      <c r="AV407" s="81"/>
      <c r="AW407" s="81"/>
      <c r="AX407" s="81"/>
      <c r="AY407" s="81"/>
      <c r="AZ407" s="81"/>
      <c r="BA407" s="81"/>
      <c r="BB407" s="81"/>
      <c r="BC407" s="81"/>
      <c r="BD407" s="81"/>
      <c r="BE407" s="81"/>
      <c r="BF407" s="81"/>
      <c r="BG407" s="81"/>
      <c r="BH407" s="81"/>
      <c r="BI407" s="81"/>
      <c r="BJ407" s="81"/>
      <c r="BK407" s="81"/>
      <c r="BL407" s="81"/>
      <c r="BM407" s="81"/>
      <c r="BN407" s="81"/>
      <c r="BO407" s="81"/>
      <c r="BP407" s="81"/>
      <c r="BQ407" s="81"/>
      <c r="BR407" s="81"/>
      <c r="BS407" s="81"/>
      <c r="BT407" s="81"/>
      <c r="BU407" s="81"/>
      <c r="BV407" s="81"/>
      <c r="BW407" s="81"/>
      <c r="BX407" s="81"/>
      <c r="BY407" s="81"/>
      <c r="BZ407" s="81"/>
      <c r="CA407" s="81"/>
      <c r="CB407" s="81"/>
      <c r="CC407" s="81"/>
      <c r="CD407" s="81"/>
      <c r="CE407" s="81"/>
      <c r="CF407" s="81"/>
      <c r="CG407" s="81"/>
      <c r="CH407" s="81"/>
      <c r="CI407" s="81"/>
      <c r="CJ407" s="81"/>
      <c r="CK407" s="81"/>
      <c r="CL407" s="81"/>
      <c r="CM407" s="81"/>
      <c r="CN407" s="81"/>
      <c r="CO407" s="81"/>
      <c r="CP407" s="81"/>
      <c r="CQ407" s="81"/>
      <c r="CR407" s="81"/>
      <c r="CS407" s="81"/>
      <c r="CT407" s="81"/>
      <c r="CU407" s="81"/>
      <c r="CV407" s="81"/>
      <c r="CW407" s="81"/>
      <c r="CX407" s="81"/>
      <c r="CY407" s="81"/>
      <c r="CZ407" s="81"/>
      <c r="DA407" s="81"/>
      <c r="DB407" s="81"/>
      <c r="DC407" s="81"/>
      <c r="DD407" s="81"/>
      <c r="DE407" s="81"/>
      <c r="DF407" s="81"/>
      <c r="DG407" s="81"/>
      <c r="DH407" s="81"/>
      <c r="DI407" s="81"/>
      <c r="DJ407" s="81"/>
      <c r="DK407" s="81"/>
    </row>
    <row r="408" customFormat="false" ht="15" hidden="false" customHeight="true" outlineLevel="0" collapsed="false">
      <c r="A408" s="58"/>
      <c r="B408" s="53" t="s">
        <v>579</v>
      </c>
      <c r="C408" s="54" t="n">
        <v>88</v>
      </c>
      <c r="D408" s="55" t="s">
        <v>334</v>
      </c>
      <c r="E408" s="81"/>
      <c r="F408" s="81"/>
      <c r="G408" s="81"/>
      <c r="H408" s="81"/>
      <c r="I408" s="81"/>
      <c r="J408" s="81"/>
      <c r="K408" s="81"/>
      <c r="L408" s="81"/>
      <c r="M408" s="81"/>
      <c r="N408" s="81"/>
      <c r="O408" s="81"/>
      <c r="P408" s="81"/>
      <c r="Q408" s="81"/>
      <c r="R408" s="81"/>
      <c r="S408" s="81"/>
      <c r="T408" s="81"/>
      <c r="U408" s="81"/>
      <c r="V408" s="81"/>
      <c r="W408" s="81"/>
      <c r="X408" s="81"/>
      <c r="Y408" s="81"/>
      <c r="Z408" s="81"/>
      <c r="AA408" s="81"/>
      <c r="AB408" s="81"/>
      <c r="AC408" s="81"/>
      <c r="AD408" s="81"/>
      <c r="AE408" s="81"/>
      <c r="AF408" s="81"/>
      <c r="AG408" s="81"/>
      <c r="AH408" s="81"/>
      <c r="AI408" s="81"/>
      <c r="AJ408" s="81"/>
      <c r="AK408" s="81"/>
      <c r="AL408" s="81"/>
      <c r="AM408" s="81"/>
      <c r="AN408" s="81"/>
      <c r="AO408" s="81"/>
      <c r="AP408" s="81"/>
      <c r="AQ408" s="81"/>
      <c r="AR408" s="81"/>
      <c r="AS408" s="81"/>
      <c r="AT408" s="81"/>
      <c r="AU408" s="81"/>
      <c r="AV408" s="81"/>
      <c r="AW408" s="81"/>
      <c r="AX408" s="81"/>
      <c r="AY408" s="81"/>
      <c r="AZ408" s="81"/>
      <c r="BA408" s="81"/>
      <c r="BB408" s="81"/>
      <c r="BC408" s="81"/>
      <c r="BD408" s="81"/>
      <c r="BE408" s="81"/>
      <c r="BF408" s="81"/>
      <c r="BG408" s="81"/>
      <c r="BH408" s="81"/>
      <c r="BI408" s="81"/>
      <c r="BJ408" s="81"/>
      <c r="BK408" s="81"/>
      <c r="BL408" s="81"/>
      <c r="BM408" s="81"/>
      <c r="BN408" s="81"/>
      <c r="BO408" s="81"/>
      <c r="BP408" s="81"/>
      <c r="BQ408" s="81"/>
      <c r="BR408" s="81"/>
      <c r="BS408" s="81"/>
      <c r="BT408" s="81"/>
      <c r="BU408" s="81"/>
      <c r="BV408" s="81"/>
      <c r="BW408" s="81"/>
      <c r="BX408" s="81"/>
      <c r="BY408" s="81"/>
      <c r="BZ408" s="81"/>
      <c r="CA408" s="81"/>
      <c r="CB408" s="81"/>
      <c r="CC408" s="81"/>
      <c r="CD408" s="81"/>
      <c r="CE408" s="81"/>
      <c r="CF408" s="81"/>
      <c r="CG408" s="81"/>
      <c r="CH408" s="81"/>
      <c r="CI408" s="81"/>
      <c r="CJ408" s="81"/>
      <c r="CK408" s="81"/>
      <c r="CL408" s="81"/>
      <c r="CM408" s="81"/>
      <c r="CN408" s="81"/>
      <c r="CO408" s="81"/>
      <c r="CP408" s="81"/>
      <c r="CQ408" s="81"/>
      <c r="CR408" s="81"/>
      <c r="CS408" s="81"/>
      <c r="CT408" s="81"/>
      <c r="CU408" s="81"/>
      <c r="CV408" s="81"/>
      <c r="CW408" s="81"/>
      <c r="CX408" s="81"/>
      <c r="CY408" s="81"/>
      <c r="CZ408" s="81"/>
      <c r="DA408" s="81"/>
      <c r="DB408" s="81"/>
      <c r="DC408" s="81"/>
      <c r="DD408" s="81"/>
      <c r="DE408" s="81"/>
      <c r="DF408" s="81"/>
      <c r="DG408" s="81"/>
      <c r="DH408" s="81"/>
      <c r="DI408" s="81"/>
      <c r="DJ408" s="81"/>
      <c r="DK408" s="81"/>
    </row>
    <row r="409" customFormat="false" ht="15" hidden="false" customHeight="true" outlineLevel="0" collapsed="false">
      <c r="A409" s="58"/>
      <c r="B409" s="53" t="s">
        <v>580</v>
      </c>
      <c r="C409" s="54" t="n">
        <v>89</v>
      </c>
      <c r="D409" s="55" t="s">
        <v>334</v>
      </c>
      <c r="E409" s="81"/>
      <c r="F409" s="81"/>
      <c r="G409" s="81"/>
      <c r="H409" s="81"/>
      <c r="I409" s="81"/>
      <c r="J409" s="81"/>
      <c r="K409" s="81"/>
      <c r="L409" s="81"/>
      <c r="M409" s="81"/>
      <c r="N409" s="81"/>
      <c r="O409" s="81"/>
      <c r="P409" s="81"/>
      <c r="Q409" s="81"/>
      <c r="R409" s="81"/>
      <c r="S409" s="81"/>
      <c r="T409" s="81"/>
      <c r="U409" s="81"/>
      <c r="V409" s="81"/>
      <c r="W409" s="81"/>
      <c r="X409" s="81"/>
      <c r="Y409" s="81"/>
      <c r="Z409" s="81"/>
      <c r="AA409" s="81"/>
      <c r="AB409" s="81"/>
      <c r="AC409" s="81"/>
      <c r="AD409" s="81"/>
      <c r="AE409" s="81"/>
      <c r="AF409" s="81"/>
      <c r="AG409" s="81"/>
      <c r="AH409" s="81"/>
      <c r="AI409" s="81"/>
      <c r="AJ409" s="81"/>
      <c r="AK409" s="81"/>
      <c r="AL409" s="81"/>
      <c r="AM409" s="81"/>
      <c r="AN409" s="81"/>
      <c r="AO409" s="81"/>
      <c r="AP409" s="81"/>
      <c r="AQ409" s="81"/>
      <c r="AR409" s="81"/>
      <c r="AS409" s="81"/>
      <c r="AT409" s="81"/>
      <c r="AU409" s="81"/>
      <c r="AV409" s="81"/>
      <c r="AW409" s="81"/>
      <c r="AX409" s="81"/>
      <c r="AY409" s="81"/>
      <c r="AZ409" s="81"/>
      <c r="BA409" s="81"/>
      <c r="BB409" s="81"/>
      <c r="BC409" s="81"/>
      <c r="BD409" s="81"/>
      <c r="BE409" s="81"/>
      <c r="BF409" s="81"/>
      <c r="BG409" s="81"/>
      <c r="BH409" s="81"/>
      <c r="BI409" s="81"/>
      <c r="BJ409" s="81"/>
      <c r="BK409" s="81"/>
      <c r="BL409" s="81"/>
      <c r="BM409" s="81"/>
      <c r="BN409" s="81"/>
      <c r="BO409" s="81"/>
      <c r="BP409" s="81"/>
      <c r="BQ409" s="81"/>
      <c r="BR409" s="81"/>
      <c r="BS409" s="81"/>
      <c r="BT409" s="81"/>
      <c r="BU409" s="81"/>
      <c r="BV409" s="81"/>
      <c r="BW409" s="81"/>
      <c r="BX409" s="81"/>
      <c r="BY409" s="81"/>
      <c r="BZ409" s="81"/>
      <c r="CA409" s="81"/>
      <c r="CB409" s="81"/>
      <c r="CC409" s="81"/>
      <c r="CD409" s="81"/>
      <c r="CE409" s="81"/>
      <c r="CF409" s="81"/>
      <c r="CG409" s="81"/>
      <c r="CH409" s="81"/>
      <c r="CI409" s="81"/>
      <c r="CJ409" s="81"/>
      <c r="CK409" s="81"/>
      <c r="CL409" s="81"/>
      <c r="CM409" s="81"/>
      <c r="CN409" s="81"/>
      <c r="CO409" s="81"/>
      <c r="CP409" s="81"/>
      <c r="CQ409" s="81"/>
      <c r="CR409" s="81"/>
      <c r="CS409" s="81"/>
      <c r="CT409" s="81"/>
      <c r="CU409" s="81"/>
      <c r="CV409" s="81"/>
      <c r="CW409" s="81"/>
      <c r="CX409" s="81"/>
      <c r="CY409" s="81"/>
      <c r="CZ409" s="81"/>
      <c r="DA409" s="81"/>
      <c r="DB409" s="81"/>
      <c r="DC409" s="81"/>
      <c r="DD409" s="81"/>
      <c r="DE409" s="81"/>
      <c r="DF409" s="81"/>
      <c r="DG409" s="81"/>
      <c r="DH409" s="81"/>
      <c r="DI409" s="81"/>
      <c r="DJ409" s="81"/>
      <c r="DK409" s="81"/>
    </row>
    <row r="410" customFormat="false" ht="15" hidden="false" customHeight="true" outlineLevel="0" collapsed="false">
      <c r="A410" s="58"/>
      <c r="B410" s="53" t="s">
        <v>581</v>
      </c>
      <c r="C410" s="54" t="n">
        <v>90</v>
      </c>
      <c r="D410" s="55" t="s">
        <v>334</v>
      </c>
      <c r="E410" s="81"/>
      <c r="F410" s="81"/>
      <c r="G410" s="81"/>
      <c r="H410" s="81"/>
      <c r="I410" s="81"/>
      <c r="J410" s="81"/>
      <c r="K410" s="81"/>
      <c r="L410" s="81"/>
      <c r="M410" s="81"/>
      <c r="N410" s="81"/>
      <c r="O410" s="81"/>
      <c r="P410" s="81"/>
      <c r="Q410" s="81"/>
      <c r="R410" s="81"/>
      <c r="S410" s="81"/>
      <c r="T410" s="81"/>
      <c r="U410" s="81"/>
      <c r="V410" s="81"/>
      <c r="W410" s="81"/>
      <c r="X410" s="81"/>
      <c r="Y410" s="81"/>
      <c r="Z410" s="81"/>
      <c r="AA410" s="81"/>
      <c r="AB410" s="81"/>
      <c r="AC410" s="81"/>
      <c r="AD410" s="81"/>
      <c r="AE410" s="81"/>
      <c r="AF410" s="81"/>
      <c r="AG410" s="81"/>
      <c r="AH410" s="81"/>
      <c r="AI410" s="81"/>
      <c r="AJ410" s="81"/>
      <c r="AK410" s="81"/>
      <c r="AL410" s="81"/>
      <c r="AM410" s="81"/>
      <c r="AN410" s="81"/>
      <c r="AO410" s="81"/>
      <c r="AP410" s="81"/>
      <c r="AQ410" s="81"/>
      <c r="AR410" s="81"/>
      <c r="AS410" s="81"/>
      <c r="AT410" s="81"/>
      <c r="AU410" s="81"/>
      <c r="AV410" s="81"/>
      <c r="AW410" s="81"/>
      <c r="AX410" s="81"/>
      <c r="AY410" s="81"/>
      <c r="AZ410" s="81"/>
      <c r="BA410" s="81"/>
      <c r="BB410" s="81"/>
      <c r="BC410" s="81"/>
      <c r="BD410" s="81"/>
      <c r="BE410" s="81"/>
      <c r="BF410" s="81"/>
      <c r="BG410" s="81"/>
      <c r="BH410" s="81"/>
      <c r="BI410" s="81"/>
      <c r="BJ410" s="81"/>
      <c r="BK410" s="81"/>
      <c r="BL410" s="81"/>
      <c r="BM410" s="81"/>
      <c r="BN410" s="81"/>
      <c r="BO410" s="81"/>
      <c r="BP410" s="81"/>
      <c r="BQ410" s="81"/>
      <c r="BR410" s="81"/>
      <c r="BS410" s="81"/>
      <c r="BT410" s="81"/>
      <c r="BU410" s="81"/>
      <c r="BV410" s="81"/>
      <c r="BW410" s="81"/>
      <c r="BX410" s="81"/>
      <c r="BY410" s="81"/>
      <c r="BZ410" s="81"/>
      <c r="CA410" s="81"/>
      <c r="CB410" s="81"/>
      <c r="CC410" s="81"/>
      <c r="CD410" s="81"/>
      <c r="CE410" s="81"/>
      <c r="CF410" s="81"/>
      <c r="CG410" s="81"/>
      <c r="CH410" s="81"/>
      <c r="CI410" s="81"/>
      <c r="CJ410" s="81"/>
      <c r="CK410" s="81"/>
      <c r="CL410" s="81"/>
      <c r="CM410" s="81"/>
      <c r="CN410" s="81"/>
      <c r="CO410" s="81"/>
      <c r="CP410" s="81"/>
      <c r="CQ410" s="81"/>
      <c r="CR410" s="81"/>
      <c r="CS410" s="81"/>
      <c r="CT410" s="81"/>
      <c r="CU410" s="81"/>
      <c r="CV410" s="81"/>
      <c r="CW410" s="81"/>
      <c r="CX410" s="81"/>
      <c r="CY410" s="81"/>
      <c r="CZ410" s="81"/>
      <c r="DA410" s="81"/>
      <c r="DB410" s="81"/>
      <c r="DC410" s="81"/>
      <c r="DD410" s="81"/>
      <c r="DE410" s="81"/>
      <c r="DF410" s="81"/>
      <c r="DG410" s="81"/>
      <c r="DH410" s="81"/>
      <c r="DI410" s="81"/>
      <c r="DJ410" s="81"/>
      <c r="DK410" s="81"/>
    </row>
    <row r="411" customFormat="false" ht="15" hidden="false" customHeight="true" outlineLevel="0" collapsed="false">
      <c r="A411" s="58"/>
      <c r="B411" s="53" t="s">
        <v>582</v>
      </c>
      <c r="C411" s="54" t="n">
        <v>91</v>
      </c>
      <c r="D411" s="55" t="s">
        <v>334</v>
      </c>
      <c r="E411" s="81"/>
      <c r="F411" s="81"/>
      <c r="G411" s="81"/>
      <c r="H411" s="81"/>
      <c r="I411" s="81"/>
      <c r="J411" s="81"/>
      <c r="K411" s="81"/>
      <c r="L411" s="81"/>
      <c r="M411" s="81"/>
      <c r="N411" s="81"/>
      <c r="O411" s="81"/>
      <c r="P411" s="81"/>
      <c r="Q411" s="81"/>
      <c r="R411" s="81"/>
      <c r="S411" s="81"/>
      <c r="T411" s="81"/>
      <c r="U411" s="81"/>
      <c r="V411" s="81"/>
      <c r="W411" s="81"/>
      <c r="X411" s="81"/>
      <c r="Y411" s="81"/>
      <c r="Z411" s="81"/>
      <c r="AA411" s="81"/>
      <c r="AB411" s="81"/>
      <c r="AC411" s="81"/>
      <c r="AD411" s="81"/>
      <c r="AE411" s="81"/>
      <c r="AF411" s="81"/>
      <c r="AG411" s="81"/>
      <c r="AH411" s="81"/>
      <c r="AI411" s="81"/>
      <c r="AJ411" s="81"/>
      <c r="AK411" s="81"/>
      <c r="AL411" s="81"/>
      <c r="AM411" s="81"/>
      <c r="AN411" s="81"/>
      <c r="AO411" s="81"/>
      <c r="AP411" s="81"/>
      <c r="AQ411" s="81"/>
      <c r="AR411" s="81"/>
      <c r="AS411" s="81"/>
      <c r="AT411" s="81"/>
      <c r="AU411" s="81"/>
      <c r="AV411" s="81"/>
      <c r="AW411" s="81"/>
      <c r="AX411" s="81"/>
      <c r="AY411" s="81"/>
      <c r="AZ411" s="81"/>
      <c r="BA411" s="81"/>
      <c r="BB411" s="81"/>
      <c r="BC411" s="81"/>
      <c r="BD411" s="81"/>
      <c r="BE411" s="81"/>
      <c r="BF411" s="81"/>
      <c r="BG411" s="81"/>
      <c r="BH411" s="81"/>
      <c r="BI411" s="81"/>
      <c r="BJ411" s="81"/>
      <c r="BK411" s="81"/>
      <c r="BL411" s="81"/>
      <c r="BM411" s="81"/>
      <c r="BN411" s="81"/>
      <c r="BO411" s="81"/>
      <c r="BP411" s="81"/>
      <c r="BQ411" s="81"/>
      <c r="BR411" s="81"/>
      <c r="BS411" s="81"/>
      <c r="BT411" s="81"/>
      <c r="BU411" s="81"/>
      <c r="BV411" s="81"/>
      <c r="BW411" s="81"/>
      <c r="BX411" s="81"/>
      <c r="BY411" s="81"/>
      <c r="BZ411" s="81"/>
      <c r="CA411" s="81"/>
      <c r="CB411" s="81"/>
      <c r="CC411" s="81"/>
      <c r="CD411" s="81"/>
      <c r="CE411" s="81"/>
      <c r="CF411" s="81"/>
      <c r="CG411" s="81"/>
      <c r="CH411" s="81"/>
      <c r="CI411" s="81"/>
      <c r="CJ411" s="81"/>
      <c r="CK411" s="81"/>
      <c r="CL411" s="81"/>
      <c r="CM411" s="81"/>
      <c r="CN411" s="81"/>
      <c r="CO411" s="81"/>
      <c r="CP411" s="81"/>
      <c r="CQ411" s="81"/>
      <c r="CR411" s="81"/>
      <c r="CS411" s="81"/>
      <c r="CT411" s="81"/>
      <c r="CU411" s="81"/>
      <c r="CV411" s="81"/>
      <c r="CW411" s="81"/>
      <c r="CX411" s="81"/>
      <c r="CY411" s="81"/>
      <c r="CZ411" s="81"/>
      <c r="DA411" s="81"/>
      <c r="DB411" s="81"/>
      <c r="DC411" s="81"/>
      <c r="DD411" s="81"/>
      <c r="DE411" s="81"/>
      <c r="DF411" s="81"/>
      <c r="DG411" s="81"/>
      <c r="DH411" s="81"/>
      <c r="DI411" s="81"/>
      <c r="DJ411" s="81"/>
      <c r="DK411" s="81"/>
    </row>
    <row r="412" customFormat="false" ht="15" hidden="false" customHeight="true" outlineLevel="0" collapsed="false">
      <c r="A412" s="58"/>
      <c r="B412" s="53" t="s">
        <v>583</v>
      </c>
      <c r="C412" s="54" t="n">
        <v>92</v>
      </c>
      <c r="D412" s="55" t="s">
        <v>334</v>
      </c>
      <c r="E412" s="81"/>
      <c r="F412" s="81"/>
      <c r="G412" s="81"/>
      <c r="H412" s="81"/>
      <c r="I412" s="81"/>
      <c r="J412" s="81"/>
      <c r="K412" s="81"/>
      <c r="L412" s="81"/>
      <c r="M412" s="81"/>
      <c r="N412" s="81"/>
      <c r="O412" s="81"/>
      <c r="P412" s="81"/>
      <c r="Q412" s="81"/>
      <c r="R412" s="81"/>
      <c r="S412" s="81"/>
      <c r="T412" s="81"/>
      <c r="U412" s="81"/>
      <c r="V412" s="81"/>
      <c r="W412" s="81"/>
      <c r="X412" s="81"/>
      <c r="Y412" s="81"/>
      <c r="Z412" s="81"/>
      <c r="AA412" s="81"/>
      <c r="AB412" s="81"/>
      <c r="AC412" s="81"/>
      <c r="AD412" s="81"/>
      <c r="AE412" s="81"/>
      <c r="AF412" s="81"/>
      <c r="AG412" s="81"/>
      <c r="AH412" s="81"/>
      <c r="AI412" s="81"/>
      <c r="AJ412" s="81"/>
      <c r="AK412" s="81"/>
      <c r="AL412" s="81"/>
      <c r="AM412" s="81"/>
      <c r="AN412" s="81"/>
      <c r="AO412" s="81"/>
      <c r="AP412" s="81"/>
      <c r="AQ412" s="81"/>
      <c r="AR412" s="81"/>
      <c r="AS412" s="81"/>
      <c r="AT412" s="81"/>
      <c r="AU412" s="81"/>
      <c r="AV412" s="81"/>
      <c r="AW412" s="81"/>
      <c r="AX412" s="81"/>
      <c r="AY412" s="81"/>
      <c r="AZ412" s="81"/>
      <c r="BA412" s="81"/>
      <c r="BB412" s="81"/>
      <c r="BC412" s="81"/>
      <c r="BD412" s="81"/>
      <c r="BE412" s="81"/>
      <c r="BF412" s="81"/>
      <c r="BG412" s="81"/>
      <c r="BH412" s="81"/>
      <c r="BI412" s="81"/>
      <c r="BJ412" s="81"/>
      <c r="BK412" s="81"/>
      <c r="BL412" s="81"/>
      <c r="BM412" s="81"/>
      <c r="BN412" s="81"/>
      <c r="BO412" s="81"/>
      <c r="BP412" s="81"/>
      <c r="BQ412" s="81"/>
      <c r="BR412" s="81"/>
      <c r="BS412" s="81"/>
      <c r="BT412" s="81"/>
      <c r="BU412" s="81"/>
      <c r="BV412" s="81"/>
      <c r="BW412" s="81"/>
      <c r="BX412" s="81"/>
      <c r="BY412" s="81"/>
      <c r="BZ412" s="81"/>
      <c r="CA412" s="81"/>
      <c r="CB412" s="81"/>
      <c r="CC412" s="81"/>
      <c r="CD412" s="81"/>
      <c r="CE412" s="81"/>
      <c r="CF412" s="81"/>
      <c r="CG412" s="81"/>
      <c r="CH412" s="81"/>
      <c r="CI412" s="81"/>
      <c r="CJ412" s="81"/>
      <c r="CK412" s="81"/>
      <c r="CL412" s="81"/>
      <c r="CM412" s="81"/>
      <c r="CN412" s="81"/>
      <c r="CO412" s="81"/>
      <c r="CP412" s="81"/>
      <c r="CQ412" s="81"/>
      <c r="CR412" s="81"/>
      <c r="CS412" s="81"/>
      <c r="CT412" s="81"/>
      <c r="CU412" s="81"/>
      <c r="CV412" s="81"/>
      <c r="CW412" s="81"/>
      <c r="CX412" s="81"/>
      <c r="CY412" s="81"/>
      <c r="CZ412" s="81"/>
      <c r="DA412" s="81"/>
      <c r="DB412" s="81"/>
      <c r="DC412" s="81"/>
      <c r="DD412" s="81"/>
      <c r="DE412" s="81"/>
      <c r="DF412" s="81"/>
      <c r="DG412" s="81"/>
      <c r="DH412" s="81"/>
      <c r="DI412" s="81"/>
      <c r="DJ412" s="81"/>
      <c r="DK412" s="81"/>
    </row>
    <row r="413" customFormat="false" ht="15" hidden="false" customHeight="true" outlineLevel="0" collapsed="false">
      <c r="A413" s="58"/>
      <c r="B413" s="53" t="s">
        <v>584</v>
      </c>
      <c r="C413" s="54" t="n">
        <v>93</v>
      </c>
      <c r="D413" s="55" t="s">
        <v>334</v>
      </c>
      <c r="E413" s="81"/>
      <c r="F413" s="81"/>
      <c r="G413" s="81"/>
      <c r="H413" s="81"/>
      <c r="I413" s="81"/>
      <c r="J413" s="81"/>
      <c r="K413" s="81"/>
      <c r="L413" s="81"/>
      <c r="M413" s="81"/>
      <c r="N413" s="81"/>
      <c r="O413" s="81"/>
      <c r="P413" s="81"/>
      <c r="Q413" s="81"/>
      <c r="R413" s="81"/>
      <c r="S413" s="81"/>
      <c r="T413" s="81"/>
      <c r="U413" s="81"/>
      <c r="V413" s="81"/>
      <c r="W413" s="81"/>
      <c r="X413" s="81"/>
      <c r="Y413" s="81"/>
      <c r="Z413" s="81"/>
      <c r="AA413" s="81"/>
      <c r="AB413" s="81"/>
      <c r="AC413" s="81"/>
      <c r="AD413" s="81"/>
      <c r="AE413" s="81"/>
      <c r="AF413" s="81"/>
      <c r="AG413" s="81"/>
      <c r="AH413" s="81"/>
      <c r="AI413" s="81"/>
      <c r="AJ413" s="81"/>
      <c r="AK413" s="81"/>
      <c r="AL413" s="81"/>
      <c r="AM413" s="81"/>
      <c r="AN413" s="81"/>
      <c r="AO413" s="81"/>
      <c r="AP413" s="81"/>
      <c r="AQ413" s="81"/>
      <c r="AR413" s="81"/>
      <c r="AS413" s="81"/>
      <c r="AT413" s="81"/>
      <c r="AU413" s="81"/>
      <c r="AV413" s="81"/>
      <c r="AW413" s="81"/>
      <c r="AX413" s="81"/>
      <c r="AY413" s="81"/>
      <c r="AZ413" s="81"/>
      <c r="BA413" s="81"/>
      <c r="BB413" s="81"/>
      <c r="BC413" s="81"/>
      <c r="BD413" s="81"/>
      <c r="BE413" s="81"/>
      <c r="BF413" s="81"/>
      <c r="BG413" s="81"/>
      <c r="BH413" s="81"/>
      <c r="BI413" s="81"/>
      <c r="BJ413" s="81"/>
      <c r="BK413" s="81"/>
      <c r="BL413" s="81"/>
      <c r="BM413" s="81"/>
      <c r="BN413" s="81"/>
      <c r="BO413" s="81"/>
      <c r="BP413" s="81"/>
      <c r="BQ413" s="81"/>
      <c r="BR413" s="81"/>
      <c r="BS413" s="81"/>
      <c r="BT413" s="81"/>
      <c r="BU413" s="81"/>
      <c r="BV413" s="81"/>
      <c r="BW413" s="81"/>
      <c r="BX413" s="81"/>
      <c r="BY413" s="81"/>
      <c r="BZ413" s="81"/>
      <c r="CA413" s="81"/>
      <c r="CB413" s="81"/>
      <c r="CC413" s="81"/>
      <c r="CD413" s="81"/>
      <c r="CE413" s="81"/>
      <c r="CF413" s="81"/>
      <c r="CG413" s="81"/>
      <c r="CH413" s="81"/>
      <c r="CI413" s="81"/>
      <c r="CJ413" s="81"/>
      <c r="CK413" s="81"/>
      <c r="CL413" s="81"/>
      <c r="CM413" s="81"/>
      <c r="CN413" s="81"/>
      <c r="CO413" s="81"/>
      <c r="CP413" s="81"/>
      <c r="CQ413" s="81"/>
      <c r="CR413" s="81"/>
      <c r="CS413" s="81"/>
      <c r="CT413" s="81"/>
      <c r="CU413" s="81"/>
      <c r="CV413" s="81"/>
      <c r="CW413" s="81"/>
      <c r="CX413" s="81"/>
      <c r="CY413" s="81"/>
      <c r="CZ413" s="81"/>
      <c r="DA413" s="81"/>
      <c r="DB413" s="81"/>
      <c r="DC413" s="81"/>
      <c r="DD413" s="81"/>
      <c r="DE413" s="81"/>
      <c r="DF413" s="81"/>
      <c r="DG413" s="81"/>
      <c r="DH413" s="81"/>
      <c r="DI413" s="81"/>
      <c r="DJ413" s="81"/>
      <c r="DK413" s="81"/>
    </row>
    <row r="414" customFormat="false" ht="15" hidden="false" customHeight="true" outlineLevel="0" collapsed="false">
      <c r="A414" s="58"/>
      <c r="B414" s="53" t="s">
        <v>585</v>
      </c>
      <c r="C414" s="54" t="n">
        <v>94</v>
      </c>
      <c r="D414" s="55" t="s">
        <v>334</v>
      </c>
      <c r="E414" s="81"/>
      <c r="F414" s="81"/>
      <c r="G414" s="81"/>
      <c r="H414" s="81"/>
      <c r="I414" s="81"/>
      <c r="J414" s="81"/>
      <c r="K414" s="81"/>
      <c r="L414" s="81"/>
      <c r="M414" s="81"/>
      <c r="N414" s="81"/>
      <c r="O414" s="81"/>
      <c r="P414" s="81"/>
      <c r="Q414" s="81"/>
      <c r="R414" s="81"/>
      <c r="S414" s="81"/>
      <c r="T414" s="81"/>
      <c r="U414" s="81"/>
      <c r="V414" s="81"/>
      <c r="W414" s="81"/>
      <c r="X414" s="81"/>
      <c r="Y414" s="81"/>
      <c r="Z414" s="81"/>
      <c r="AA414" s="81"/>
      <c r="AB414" s="81"/>
      <c r="AC414" s="81"/>
      <c r="AD414" s="81"/>
      <c r="AE414" s="81"/>
      <c r="AF414" s="81"/>
      <c r="AG414" s="81"/>
      <c r="AH414" s="81"/>
      <c r="AI414" s="81"/>
      <c r="AJ414" s="81"/>
      <c r="AK414" s="81"/>
      <c r="AL414" s="81"/>
      <c r="AM414" s="81"/>
      <c r="AN414" s="81"/>
      <c r="AO414" s="81"/>
      <c r="AP414" s="81"/>
      <c r="AQ414" s="81"/>
      <c r="AR414" s="81"/>
      <c r="AS414" s="81"/>
      <c r="AT414" s="81"/>
      <c r="AU414" s="81"/>
      <c r="AV414" s="81"/>
      <c r="AW414" s="81"/>
      <c r="AX414" s="81"/>
      <c r="AY414" s="81"/>
      <c r="AZ414" s="81"/>
      <c r="BA414" s="81"/>
      <c r="BB414" s="81"/>
      <c r="BC414" s="81"/>
      <c r="BD414" s="81"/>
      <c r="BE414" s="81"/>
      <c r="BF414" s="81"/>
      <c r="BG414" s="81"/>
      <c r="BH414" s="81"/>
      <c r="BI414" s="81"/>
      <c r="BJ414" s="81"/>
      <c r="BK414" s="81"/>
      <c r="BL414" s="81"/>
      <c r="BM414" s="81"/>
      <c r="BN414" s="81"/>
      <c r="BO414" s="81"/>
      <c r="BP414" s="81"/>
      <c r="BQ414" s="81"/>
      <c r="BR414" s="81"/>
      <c r="BS414" s="81"/>
      <c r="BT414" s="81"/>
      <c r="BU414" s="81"/>
      <c r="BV414" s="81"/>
      <c r="BW414" s="81"/>
      <c r="BX414" s="81"/>
      <c r="BY414" s="81"/>
      <c r="BZ414" s="81"/>
      <c r="CA414" s="81"/>
      <c r="CB414" s="81"/>
      <c r="CC414" s="81"/>
      <c r="CD414" s="81"/>
      <c r="CE414" s="81"/>
      <c r="CF414" s="81"/>
      <c r="CG414" s="81"/>
      <c r="CH414" s="81"/>
      <c r="CI414" s="81"/>
      <c r="CJ414" s="81"/>
      <c r="CK414" s="81"/>
      <c r="CL414" s="81"/>
      <c r="CM414" s="81"/>
      <c r="CN414" s="81"/>
      <c r="CO414" s="81"/>
      <c r="CP414" s="81"/>
      <c r="CQ414" s="81"/>
      <c r="CR414" s="81"/>
      <c r="CS414" s="81"/>
      <c r="CT414" s="81"/>
      <c r="CU414" s="81"/>
      <c r="CV414" s="81"/>
      <c r="CW414" s="81"/>
      <c r="CX414" s="81"/>
      <c r="CY414" s="81"/>
      <c r="CZ414" s="81"/>
      <c r="DA414" s="81"/>
      <c r="DB414" s="81"/>
      <c r="DC414" s="81"/>
      <c r="DD414" s="81"/>
      <c r="DE414" s="81"/>
      <c r="DF414" s="81"/>
      <c r="DG414" s="81"/>
      <c r="DH414" s="81"/>
      <c r="DI414" s="81"/>
      <c r="DJ414" s="81"/>
      <c r="DK414" s="81"/>
    </row>
    <row r="415" customFormat="false" ht="15" hidden="false" customHeight="true" outlineLevel="0" collapsed="false">
      <c r="A415" s="58"/>
      <c r="B415" s="53" t="s">
        <v>586</v>
      </c>
      <c r="C415" s="54" t="n">
        <v>95</v>
      </c>
      <c r="D415" s="55" t="s">
        <v>334</v>
      </c>
      <c r="E415" s="81"/>
      <c r="F415" s="81"/>
      <c r="G415" s="81"/>
      <c r="H415" s="81"/>
      <c r="I415" s="81"/>
      <c r="J415" s="81"/>
      <c r="K415" s="81"/>
      <c r="L415" s="81"/>
      <c r="M415" s="81"/>
      <c r="N415" s="81"/>
      <c r="O415" s="81"/>
      <c r="P415" s="81"/>
      <c r="Q415" s="81"/>
      <c r="R415" s="81"/>
      <c r="S415" s="81"/>
      <c r="T415" s="81"/>
      <c r="U415" s="81"/>
      <c r="V415" s="81"/>
      <c r="W415" s="81"/>
      <c r="X415" s="81"/>
      <c r="Y415" s="81"/>
      <c r="Z415" s="81"/>
      <c r="AA415" s="81"/>
      <c r="AB415" s="81"/>
      <c r="AC415" s="81"/>
      <c r="AD415" s="81"/>
      <c r="AE415" s="81"/>
      <c r="AF415" s="81"/>
      <c r="AG415" s="81"/>
      <c r="AH415" s="81"/>
      <c r="AI415" s="81"/>
      <c r="AJ415" s="81"/>
      <c r="AK415" s="81"/>
      <c r="AL415" s="81"/>
      <c r="AM415" s="81"/>
      <c r="AN415" s="81"/>
      <c r="AO415" s="81"/>
      <c r="AP415" s="81"/>
      <c r="AQ415" s="81"/>
      <c r="AR415" s="81"/>
      <c r="AS415" s="81"/>
      <c r="AT415" s="81"/>
      <c r="AU415" s="81"/>
      <c r="AV415" s="81"/>
      <c r="AW415" s="81"/>
      <c r="AX415" s="81"/>
      <c r="AY415" s="81"/>
      <c r="AZ415" s="81"/>
      <c r="BA415" s="81"/>
      <c r="BB415" s="81"/>
      <c r="BC415" s="81"/>
      <c r="BD415" s="81"/>
      <c r="BE415" s="81"/>
      <c r="BF415" s="81"/>
      <c r="BG415" s="81"/>
      <c r="BH415" s="81"/>
      <c r="BI415" s="81"/>
      <c r="BJ415" s="81"/>
      <c r="BK415" s="81"/>
      <c r="BL415" s="81"/>
      <c r="BM415" s="81"/>
      <c r="BN415" s="81"/>
      <c r="BO415" s="81"/>
      <c r="BP415" s="81"/>
      <c r="BQ415" s="81"/>
      <c r="BR415" s="81"/>
      <c r="BS415" s="81"/>
      <c r="BT415" s="81"/>
      <c r="BU415" s="81"/>
      <c r="BV415" s="81"/>
      <c r="BW415" s="81"/>
      <c r="BX415" s="81"/>
      <c r="BY415" s="81"/>
      <c r="BZ415" s="81"/>
      <c r="CA415" s="81"/>
      <c r="CB415" s="81"/>
      <c r="CC415" s="81"/>
      <c r="CD415" s="81"/>
      <c r="CE415" s="81"/>
      <c r="CF415" s="81"/>
      <c r="CG415" s="81"/>
      <c r="CH415" s="81"/>
      <c r="CI415" s="81"/>
      <c r="CJ415" s="81"/>
      <c r="CK415" s="81"/>
      <c r="CL415" s="81"/>
      <c r="CM415" s="81"/>
      <c r="CN415" s="81"/>
      <c r="CO415" s="81"/>
      <c r="CP415" s="81"/>
      <c r="CQ415" s="81"/>
      <c r="CR415" s="81"/>
      <c r="CS415" s="81"/>
      <c r="CT415" s="81"/>
      <c r="CU415" s="81"/>
      <c r="CV415" s="81"/>
      <c r="CW415" s="81"/>
      <c r="CX415" s="81"/>
      <c r="CY415" s="81"/>
      <c r="CZ415" s="81"/>
      <c r="DA415" s="81"/>
      <c r="DB415" s="81"/>
      <c r="DC415" s="81"/>
      <c r="DD415" s="81"/>
      <c r="DE415" s="81"/>
      <c r="DF415" s="81"/>
      <c r="DG415" s="81"/>
      <c r="DH415" s="81"/>
      <c r="DI415" s="81"/>
      <c r="DJ415" s="81"/>
      <c r="DK415" s="81"/>
    </row>
    <row r="416" customFormat="false" ht="15" hidden="false" customHeight="true" outlineLevel="0" collapsed="false">
      <c r="A416" s="58"/>
      <c r="B416" s="53" t="s">
        <v>587</v>
      </c>
      <c r="C416" s="54" t="n">
        <v>96</v>
      </c>
      <c r="D416" s="55" t="s">
        <v>334</v>
      </c>
      <c r="E416" s="60"/>
      <c r="F416" s="60"/>
      <c r="G416" s="60"/>
      <c r="H416" s="60"/>
      <c r="I416" s="60"/>
    </row>
    <row r="417" customFormat="false" ht="15" hidden="false" customHeight="true" outlineLevel="0" collapsed="false">
      <c r="A417" s="58"/>
      <c r="B417" s="53" t="s">
        <v>588</v>
      </c>
      <c r="C417" s="54" t="n">
        <v>97</v>
      </c>
      <c r="D417" s="55" t="s">
        <v>334</v>
      </c>
      <c r="E417" s="60"/>
      <c r="F417" s="60"/>
      <c r="G417" s="60"/>
      <c r="H417" s="60"/>
      <c r="I417" s="60"/>
    </row>
    <row r="418" customFormat="false" ht="15" hidden="false" customHeight="true" outlineLevel="0" collapsed="false">
      <c r="A418" s="58"/>
      <c r="B418" s="53" t="s">
        <v>589</v>
      </c>
      <c r="C418" s="54" t="n">
        <v>98</v>
      </c>
      <c r="D418" s="55" t="s">
        <v>334</v>
      </c>
      <c r="E418" s="60"/>
      <c r="F418" s="60"/>
      <c r="G418" s="60"/>
      <c r="H418" s="60"/>
      <c r="I418" s="60"/>
    </row>
    <row r="419" customFormat="false" ht="15" hidden="false" customHeight="true" outlineLevel="0" collapsed="false">
      <c r="A419" s="58"/>
      <c r="B419" s="53" t="s">
        <v>590</v>
      </c>
      <c r="C419" s="54" t="n">
        <v>99</v>
      </c>
      <c r="D419" s="55" t="s">
        <v>334</v>
      </c>
      <c r="E419" s="60"/>
      <c r="F419" s="60"/>
      <c r="G419" s="60"/>
      <c r="H419" s="60"/>
      <c r="I419" s="60"/>
    </row>
    <row r="420" customFormat="false" ht="15" hidden="false" customHeight="true" outlineLevel="0" collapsed="false">
      <c r="A420" s="58"/>
      <c r="B420" s="53" t="s">
        <v>591</v>
      </c>
      <c r="C420" s="54" t="n">
        <v>100</v>
      </c>
      <c r="D420" s="55" t="s">
        <v>334</v>
      </c>
      <c r="E420" s="60"/>
      <c r="F420" s="60"/>
      <c r="G420" s="60"/>
      <c r="H420" s="60"/>
      <c r="I420" s="60"/>
    </row>
    <row r="421" customFormat="false" ht="15" hidden="false" customHeight="true" outlineLevel="0" collapsed="false">
      <c r="A421" s="58"/>
      <c r="B421" s="53" t="s">
        <v>592</v>
      </c>
      <c r="C421" s="54" t="n">
        <v>101</v>
      </c>
      <c r="D421" s="55" t="s">
        <v>334</v>
      </c>
      <c r="E421" s="107"/>
      <c r="F421" s="107"/>
      <c r="G421" s="107"/>
      <c r="H421" s="107"/>
      <c r="I421" s="107"/>
      <c r="J421" s="107"/>
      <c r="K421" s="107"/>
      <c r="L421" s="107"/>
      <c r="M421" s="107"/>
      <c r="N421" s="107"/>
      <c r="O421" s="107"/>
      <c r="P421" s="107"/>
      <c r="Q421" s="107"/>
      <c r="R421" s="107"/>
      <c r="S421" s="107"/>
      <c r="T421" s="107"/>
      <c r="U421" s="107"/>
      <c r="V421" s="107"/>
      <c r="W421" s="107"/>
      <c r="X421" s="107"/>
      <c r="Y421" s="107"/>
      <c r="Z421" s="107"/>
      <c r="AA421" s="107"/>
      <c r="AB421" s="107"/>
      <c r="AC421" s="107"/>
      <c r="AD421" s="107"/>
      <c r="AE421" s="107"/>
      <c r="AF421" s="107"/>
      <c r="AG421" s="107"/>
      <c r="AH421" s="107"/>
      <c r="AI421" s="107"/>
      <c r="AJ421" s="107"/>
      <c r="AK421" s="107"/>
      <c r="AL421" s="107"/>
      <c r="AM421" s="107"/>
      <c r="AN421" s="107"/>
      <c r="AO421" s="107"/>
      <c r="AP421" s="107"/>
      <c r="AQ421" s="107"/>
      <c r="AR421" s="107"/>
      <c r="AS421" s="107"/>
      <c r="AT421" s="107"/>
      <c r="AU421" s="107"/>
      <c r="AV421" s="107"/>
      <c r="AW421" s="107"/>
      <c r="AX421" s="107"/>
      <c r="AY421" s="107"/>
      <c r="AZ421" s="107"/>
      <c r="BA421" s="107"/>
      <c r="BB421" s="107"/>
      <c r="BC421" s="107"/>
      <c r="BD421" s="107"/>
      <c r="BE421" s="107"/>
      <c r="BF421" s="107"/>
      <c r="BG421" s="107"/>
      <c r="BH421" s="107"/>
      <c r="BI421" s="107"/>
      <c r="BJ421" s="107"/>
      <c r="BK421" s="107"/>
      <c r="BL421" s="107"/>
      <c r="BM421" s="107"/>
      <c r="BN421" s="107"/>
      <c r="BO421" s="107"/>
      <c r="BP421" s="107"/>
      <c r="BQ421" s="107"/>
      <c r="BR421" s="107"/>
      <c r="BS421" s="107"/>
      <c r="BT421" s="107"/>
      <c r="BU421" s="107"/>
      <c r="BV421" s="107"/>
      <c r="BW421" s="107"/>
      <c r="BX421" s="107"/>
      <c r="BY421" s="107"/>
      <c r="BZ421" s="107"/>
      <c r="CA421" s="107"/>
      <c r="CB421" s="107"/>
      <c r="CC421" s="107"/>
      <c r="CD421" s="107"/>
      <c r="CE421" s="107"/>
      <c r="CF421" s="107"/>
      <c r="CG421" s="107"/>
      <c r="CH421" s="107"/>
      <c r="CI421" s="107"/>
      <c r="CJ421" s="107"/>
      <c r="CK421" s="107"/>
      <c r="CL421" s="107"/>
      <c r="CM421" s="107"/>
      <c r="CN421" s="107"/>
      <c r="CO421" s="107"/>
      <c r="CP421" s="107"/>
      <c r="CQ421" s="107"/>
      <c r="CR421" s="107"/>
      <c r="CS421" s="107"/>
      <c r="CT421" s="107"/>
      <c r="CU421" s="107"/>
      <c r="CV421" s="107"/>
      <c r="CW421" s="107"/>
      <c r="CX421" s="107"/>
      <c r="CY421" s="107"/>
      <c r="CZ421" s="107"/>
      <c r="DA421" s="107"/>
      <c r="DB421" s="107"/>
      <c r="DC421" s="107"/>
      <c r="DD421" s="107"/>
      <c r="DE421" s="107"/>
      <c r="DF421" s="107"/>
      <c r="DG421" s="107"/>
      <c r="DH421" s="107"/>
      <c r="DI421" s="107"/>
      <c r="DJ421" s="107"/>
      <c r="DK421" s="107"/>
    </row>
    <row r="422" customFormat="false" ht="15" hidden="false" customHeight="true" outlineLevel="0" collapsed="false">
      <c r="A422" s="58"/>
      <c r="B422" s="53" t="s">
        <v>593</v>
      </c>
      <c r="C422" s="54" t="n">
        <v>102</v>
      </c>
      <c r="D422" s="55" t="s">
        <v>334</v>
      </c>
      <c r="E422" s="107"/>
      <c r="F422" s="107"/>
      <c r="G422" s="107"/>
      <c r="H422" s="107"/>
      <c r="I422" s="107"/>
      <c r="J422" s="107"/>
      <c r="K422" s="107"/>
      <c r="L422" s="107"/>
      <c r="M422" s="107"/>
      <c r="N422" s="107"/>
      <c r="O422" s="107"/>
      <c r="P422" s="107"/>
      <c r="Q422" s="107"/>
      <c r="R422" s="107"/>
      <c r="S422" s="107"/>
      <c r="T422" s="107"/>
      <c r="U422" s="107"/>
      <c r="V422" s="107"/>
      <c r="W422" s="107"/>
      <c r="X422" s="107"/>
      <c r="Y422" s="107"/>
      <c r="Z422" s="107"/>
      <c r="AA422" s="107"/>
      <c r="AB422" s="107"/>
      <c r="AC422" s="107"/>
      <c r="AD422" s="107"/>
      <c r="AE422" s="107"/>
      <c r="AF422" s="107"/>
      <c r="AG422" s="107"/>
      <c r="AH422" s="107"/>
      <c r="AI422" s="107"/>
      <c r="AJ422" s="107"/>
      <c r="AK422" s="107"/>
      <c r="AL422" s="107"/>
      <c r="AM422" s="107"/>
      <c r="AN422" s="107"/>
      <c r="AO422" s="107"/>
      <c r="AP422" s="107"/>
      <c r="AQ422" s="107"/>
      <c r="AR422" s="107"/>
      <c r="AS422" s="107"/>
      <c r="AT422" s="107"/>
      <c r="AU422" s="107"/>
      <c r="AV422" s="107"/>
      <c r="AW422" s="107"/>
      <c r="AX422" s="107"/>
      <c r="AY422" s="107"/>
      <c r="AZ422" s="107"/>
      <c r="BA422" s="107"/>
      <c r="BB422" s="107"/>
      <c r="BC422" s="107"/>
      <c r="BD422" s="107"/>
      <c r="BE422" s="107"/>
      <c r="BF422" s="107"/>
      <c r="BG422" s="107"/>
      <c r="BH422" s="107"/>
      <c r="BI422" s="107"/>
      <c r="BJ422" s="107"/>
      <c r="BK422" s="107"/>
      <c r="BL422" s="107"/>
      <c r="BM422" s="107"/>
      <c r="BN422" s="107"/>
      <c r="BO422" s="107"/>
      <c r="BP422" s="107"/>
      <c r="BQ422" s="107"/>
      <c r="BR422" s="107"/>
      <c r="BS422" s="107"/>
      <c r="BT422" s="107"/>
      <c r="BU422" s="107"/>
      <c r="BV422" s="107"/>
      <c r="BW422" s="107"/>
      <c r="BX422" s="107"/>
      <c r="BY422" s="107"/>
      <c r="BZ422" s="107"/>
      <c r="CA422" s="107"/>
      <c r="CB422" s="107"/>
      <c r="CC422" s="107"/>
      <c r="CD422" s="107"/>
      <c r="CE422" s="107"/>
      <c r="CF422" s="107"/>
      <c r="CG422" s="107"/>
      <c r="CH422" s="107"/>
      <c r="CI422" s="107"/>
      <c r="CJ422" s="107"/>
      <c r="CK422" s="107"/>
      <c r="CL422" s="107"/>
      <c r="CM422" s="107"/>
      <c r="CN422" s="107"/>
      <c r="CO422" s="107"/>
      <c r="CP422" s="107"/>
      <c r="CQ422" s="107"/>
      <c r="CR422" s="107"/>
      <c r="CS422" s="107"/>
      <c r="CT422" s="107"/>
      <c r="CU422" s="107"/>
      <c r="CV422" s="107"/>
      <c r="CW422" s="107"/>
      <c r="CX422" s="107"/>
      <c r="CY422" s="107"/>
      <c r="CZ422" s="107"/>
      <c r="DA422" s="107"/>
      <c r="DB422" s="107"/>
      <c r="DC422" s="107"/>
      <c r="DD422" s="107"/>
      <c r="DE422" s="107"/>
      <c r="DF422" s="107"/>
      <c r="DG422" s="107"/>
      <c r="DH422" s="107"/>
      <c r="DI422" s="107"/>
      <c r="DJ422" s="107"/>
      <c r="DK422" s="107"/>
    </row>
    <row r="423" customFormat="false" ht="15" hidden="false" customHeight="true" outlineLevel="0" collapsed="false">
      <c r="A423" s="58"/>
      <c r="B423" s="53" t="s">
        <v>594</v>
      </c>
      <c r="C423" s="54" t="n">
        <v>103</v>
      </c>
      <c r="D423" s="55" t="s">
        <v>334</v>
      </c>
      <c r="E423" s="107"/>
      <c r="F423" s="107"/>
      <c r="G423" s="107"/>
      <c r="H423" s="107"/>
      <c r="I423" s="107"/>
      <c r="J423" s="107"/>
      <c r="K423" s="107"/>
      <c r="L423" s="107"/>
      <c r="M423" s="107"/>
      <c r="N423" s="107"/>
      <c r="O423" s="107"/>
      <c r="P423" s="107"/>
      <c r="Q423" s="107"/>
      <c r="R423" s="107"/>
      <c r="S423" s="107"/>
      <c r="T423" s="107"/>
      <c r="U423" s="107"/>
      <c r="V423" s="107"/>
      <c r="W423" s="107"/>
      <c r="X423" s="107"/>
      <c r="Y423" s="107"/>
      <c r="Z423" s="107"/>
      <c r="AA423" s="107"/>
      <c r="AB423" s="107"/>
      <c r="AC423" s="107"/>
      <c r="AD423" s="107"/>
      <c r="AE423" s="107"/>
      <c r="AF423" s="107"/>
      <c r="AG423" s="107"/>
      <c r="AH423" s="107"/>
      <c r="AI423" s="107"/>
      <c r="AJ423" s="107"/>
      <c r="AK423" s="107"/>
      <c r="AL423" s="107"/>
      <c r="AM423" s="107"/>
      <c r="AN423" s="107"/>
      <c r="AO423" s="107"/>
      <c r="AP423" s="107"/>
      <c r="AQ423" s="107"/>
      <c r="AR423" s="107"/>
      <c r="AS423" s="107"/>
      <c r="AT423" s="107"/>
      <c r="AU423" s="107"/>
      <c r="AV423" s="107"/>
      <c r="AW423" s="107"/>
      <c r="AX423" s="107"/>
      <c r="AY423" s="107"/>
      <c r="AZ423" s="107"/>
      <c r="BA423" s="107"/>
      <c r="BB423" s="107"/>
      <c r="BC423" s="107"/>
      <c r="BD423" s="107"/>
      <c r="BE423" s="107"/>
      <c r="BF423" s="107"/>
      <c r="BG423" s="107"/>
      <c r="BH423" s="107"/>
      <c r="BI423" s="107"/>
      <c r="BJ423" s="107"/>
      <c r="BK423" s="107"/>
      <c r="BL423" s="107"/>
      <c r="BM423" s="107"/>
      <c r="BN423" s="107"/>
      <c r="BO423" s="107"/>
      <c r="BP423" s="107"/>
      <c r="BQ423" s="107"/>
      <c r="BR423" s="107"/>
      <c r="BS423" s="107"/>
      <c r="BT423" s="107"/>
      <c r="BU423" s="107"/>
      <c r="BV423" s="107"/>
      <c r="BW423" s="107"/>
      <c r="BX423" s="107"/>
      <c r="BY423" s="107"/>
      <c r="BZ423" s="107"/>
      <c r="CA423" s="107"/>
      <c r="CB423" s="107"/>
      <c r="CC423" s="107"/>
      <c r="CD423" s="107"/>
      <c r="CE423" s="107"/>
      <c r="CF423" s="107"/>
      <c r="CG423" s="107"/>
      <c r="CH423" s="107"/>
      <c r="CI423" s="107"/>
      <c r="CJ423" s="107"/>
      <c r="CK423" s="107"/>
      <c r="CL423" s="107"/>
      <c r="CM423" s="107"/>
      <c r="CN423" s="107"/>
      <c r="CO423" s="107"/>
      <c r="CP423" s="107"/>
      <c r="CQ423" s="107"/>
      <c r="CR423" s="107"/>
      <c r="CS423" s="107"/>
      <c r="CT423" s="107"/>
      <c r="CU423" s="107"/>
      <c r="CV423" s="107"/>
      <c r="CW423" s="107"/>
      <c r="CX423" s="107"/>
      <c r="CY423" s="107"/>
      <c r="CZ423" s="107"/>
      <c r="DA423" s="107"/>
      <c r="DB423" s="107"/>
      <c r="DC423" s="107"/>
      <c r="DD423" s="107"/>
      <c r="DE423" s="107"/>
      <c r="DF423" s="107"/>
      <c r="DG423" s="107"/>
      <c r="DH423" s="107"/>
      <c r="DI423" s="107"/>
      <c r="DJ423" s="107"/>
      <c r="DK423" s="107"/>
    </row>
    <row r="424" customFormat="false" ht="15" hidden="false" customHeight="true" outlineLevel="0" collapsed="false">
      <c r="A424" s="58"/>
      <c r="B424" s="53" t="s">
        <v>595</v>
      </c>
      <c r="C424" s="54" t="n">
        <v>104</v>
      </c>
      <c r="D424" s="55" t="s">
        <v>334</v>
      </c>
      <c r="E424" s="107"/>
      <c r="F424" s="107"/>
      <c r="G424" s="107"/>
      <c r="H424" s="107"/>
      <c r="I424" s="107"/>
      <c r="J424" s="107"/>
      <c r="K424" s="107"/>
      <c r="L424" s="107"/>
      <c r="M424" s="107"/>
      <c r="N424" s="107"/>
      <c r="O424" s="107"/>
      <c r="P424" s="107"/>
      <c r="Q424" s="107"/>
      <c r="R424" s="107"/>
      <c r="S424" s="107"/>
      <c r="T424" s="107"/>
      <c r="U424" s="107"/>
      <c r="V424" s="107"/>
      <c r="W424" s="107"/>
      <c r="X424" s="107"/>
      <c r="Y424" s="107"/>
      <c r="Z424" s="107"/>
      <c r="AA424" s="107"/>
      <c r="AB424" s="107"/>
      <c r="AC424" s="107"/>
      <c r="AD424" s="107"/>
      <c r="AE424" s="107"/>
      <c r="AF424" s="107"/>
      <c r="AG424" s="107"/>
      <c r="AH424" s="107"/>
      <c r="AI424" s="107"/>
      <c r="AJ424" s="107"/>
      <c r="AK424" s="107"/>
      <c r="AL424" s="107"/>
      <c r="AM424" s="107"/>
      <c r="AN424" s="107"/>
      <c r="AO424" s="107"/>
      <c r="AP424" s="107"/>
      <c r="AQ424" s="107"/>
      <c r="AR424" s="107"/>
      <c r="AS424" s="107"/>
      <c r="AT424" s="107"/>
      <c r="AU424" s="107"/>
      <c r="AV424" s="107"/>
      <c r="AW424" s="107"/>
      <c r="AX424" s="107"/>
      <c r="AY424" s="107"/>
      <c r="AZ424" s="107"/>
      <c r="BA424" s="107"/>
      <c r="BB424" s="107"/>
      <c r="BC424" s="107"/>
      <c r="BD424" s="107"/>
      <c r="BE424" s="107"/>
      <c r="BF424" s="107"/>
      <c r="BG424" s="107"/>
      <c r="BH424" s="107"/>
      <c r="BI424" s="107"/>
      <c r="BJ424" s="107"/>
      <c r="BK424" s="107"/>
      <c r="BL424" s="107"/>
      <c r="BM424" s="107"/>
      <c r="BN424" s="107"/>
      <c r="BO424" s="107"/>
      <c r="BP424" s="107"/>
      <c r="BQ424" s="107"/>
      <c r="BR424" s="107"/>
      <c r="BS424" s="107"/>
      <c r="BT424" s="107"/>
      <c r="BU424" s="107"/>
      <c r="BV424" s="107"/>
      <c r="BW424" s="107"/>
      <c r="BX424" s="107"/>
      <c r="BY424" s="107"/>
      <c r="BZ424" s="107"/>
      <c r="CA424" s="107"/>
      <c r="CB424" s="107"/>
      <c r="CC424" s="107"/>
      <c r="CD424" s="107"/>
      <c r="CE424" s="107"/>
      <c r="CF424" s="107"/>
      <c r="CG424" s="107"/>
      <c r="CH424" s="107"/>
      <c r="CI424" s="107"/>
      <c r="CJ424" s="107"/>
      <c r="CK424" s="107"/>
      <c r="CL424" s="107"/>
      <c r="CM424" s="107"/>
      <c r="CN424" s="107"/>
      <c r="CO424" s="107"/>
      <c r="CP424" s="107"/>
      <c r="CQ424" s="107"/>
      <c r="CR424" s="107"/>
      <c r="CS424" s="107"/>
      <c r="CT424" s="107"/>
      <c r="CU424" s="107"/>
      <c r="CV424" s="107"/>
      <c r="CW424" s="107"/>
      <c r="CX424" s="107"/>
      <c r="CY424" s="107"/>
      <c r="CZ424" s="107"/>
      <c r="DA424" s="107"/>
      <c r="DB424" s="107"/>
      <c r="DC424" s="107"/>
      <c r="DD424" s="107"/>
      <c r="DE424" s="107"/>
      <c r="DF424" s="107"/>
      <c r="DG424" s="107"/>
      <c r="DH424" s="107"/>
      <c r="DI424" s="107"/>
      <c r="DJ424" s="107"/>
      <c r="DK424" s="107"/>
    </row>
    <row r="425" customFormat="false" ht="15" hidden="false" customHeight="true" outlineLevel="0" collapsed="false">
      <c r="A425" s="58"/>
      <c r="B425" s="53" t="s">
        <v>596</v>
      </c>
      <c r="C425" s="54" t="n">
        <v>105</v>
      </c>
      <c r="D425" s="55" t="s">
        <v>334</v>
      </c>
      <c r="E425" s="107"/>
      <c r="F425" s="107"/>
      <c r="G425" s="107"/>
      <c r="H425" s="107"/>
      <c r="I425" s="107"/>
      <c r="J425" s="107"/>
      <c r="K425" s="107"/>
      <c r="L425" s="107"/>
      <c r="M425" s="107"/>
      <c r="N425" s="107"/>
      <c r="O425" s="107"/>
      <c r="P425" s="107"/>
      <c r="Q425" s="107"/>
      <c r="R425" s="107"/>
      <c r="S425" s="107"/>
      <c r="T425" s="107"/>
      <c r="U425" s="107"/>
      <c r="V425" s="107"/>
      <c r="W425" s="107"/>
      <c r="X425" s="107"/>
      <c r="Y425" s="107"/>
      <c r="Z425" s="107"/>
      <c r="AA425" s="107"/>
      <c r="AB425" s="107"/>
      <c r="AC425" s="107"/>
      <c r="AD425" s="107"/>
      <c r="AE425" s="107"/>
      <c r="AF425" s="107"/>
      <c r="AG425" s="107"/>
      <c r="AH425" s="107"/>
      <c r="AI425" s="107"/>
      <c r="AJ425" s="107"/>
      <c r="AK425" s="107"/>
      <c r="AL425" s="107"/>
      <c r="AM425" s="107"/>
      <c r="AN425" s="107"/>
      <c r="AO425" s="107"/>
      <c r="AP425" s="107"/>
      <c r="AQ425" s="107"/>
      <c r="AR425" s="107"/>
      <c r="AS425" s="107"/>
      <c r="AT425" s="107"/>
      <c r="AU425" s="107"/>
      <c r="AV425" s="107"/>
      <c r="AW425" s="107"/>
      <c r="AX425" s="107"/>
      <c r="AY425" s="107"/>
      <c r="AZ425" s="107"/>
      <c r="BA425" s="107"/>
      <c r="BB425" s="107"/>
      <c r="BC425" s="107"/>
      <c r="BD425" s="107"/>
      <c r="BE425" s="107"/>
      <c r="BF425" s="107"/>
      <c r="BG425" s="107"/>
      <c r="BH425" s="107"/>
      <c r="BI425" s="107"/>
      <c r="BJ425" s="107"/>
      <c r="BK425" s="107"/>
      <c r="BL425" s="107"/>
      <c r="BM425" s="107"/>
      <c r="BN425" s="107"/>
      <c r="BO425" s="107"/>
      <c r="BP425" s="107"/>
      <c r="BQ425" s="107"/>
      <c r="BR425" s="107"/>
      <c r="BS425" s="107"/>
      <c r="BT425" s="107"/>
      <c r="BU425" s="107"/>
      <c r="BV425" s="107"/>
      <c r="BW425" s="107"/>
      <c r="BX425" s="107"/>
      <c r="BY425" s="107"/>
      <c r="BZ425" s="107"/>
      <c r="CA425" s="107"/>
      <c r="CB425" s="107"/>
      <c r="CC425" s="107"/>
      <c r="CD425" s="107"/>
      <c r="CE425" s="107"/>
      <c r="CF425" s="107"/>
      <c r="CG425" s="107"/>
      <c r="CH425" s="107"/>
      <c r="CI425" s="107"/>
      <c r="CJ425" s="107"/>
      <c r="CK425" s="107"/>
      <c r="CL425" s="107"/>
      <c r="CM425" s="107"/>
      <c r="CN425" s="107"/>
      <c r="CO425" s="107"/>
      <c r="CP425" s="107"/>
      <c r="CQ425" s="107"/>
      <c r="CR425" s="107"/>
      <c r="CS425" s="107"/>
      <c r="CT425" s="107"/>
      <c r="CU425" s="107"/>
      <c r="CV425" s="107"/>
      <c r="CW425" s="107"/>
      <c r="CX425" s="107"/>
      <c r="CY425" s="107"/>
      <c r="CZ425" s="107"/>
      <c r="DA425" s="107"/>
      <c r="DB425" s="107"/>
      <c r="DC425" s="107"/>
      <c r="DD425" s="107"/>
      <c r="DE425" s="107"/>
      <c r="DF425" s="107"/>
      <c r="DG425" s="107"/>
      <c r="DH425" s="107"/>
      <c r="DI425" s="107"/>
      <c r="DJ425" s="107"/>
      <c r="DK425" s="107"/>
    </row>
    <row r="426" customFormat="false" ht="15" hidden="false" customHeight="true" outlineLevel="0" collapsed="false">
      <c r="A426" s="58"/>
      <c r="B426" s="53" t="s">
        <v>597</v>
      </c>
      <c r="C426" s="54" t="n">
        <v>106</v>
      </c>
      <c r="D426" s="55" t="s">
        <v>334</v>
      </c>
      <c r="E426" s="107"/>
      <c r="F426" s="107"/>
      <c r="G426" s="107"/>
      <c r="H426" s="107"/>
      <c r="I426" s="107"/>
      <c r="J426" s="107"/>
      <c r="K426" s="107"/>
      <c r="L426" s="107"/>
      <c r="M426" s="107"/>
      <c r="N426" s="107"/>
      <c r="O426" s="107"/>
      <c r="P426" s="107"/>
      <c r="Q426" s="107"/>
      <c r="R426" s="107"/>
      <c r="S426" s="107"/>
      <c r="T426" s="107"/>
      <c r="U426" s="107"/>
      <c r="V426" s="107"/>
      <c r="W426" s="107"/>
      <c r="X426" s="107"/>
      <c r="Y426" s="107"/>
      <c r="Z426" s="107"/>
      <c r="AA426" s="107"/>
      <c r="AB426" s="107"/>
      <c r="AC426" s="107"/>
      <c r="AD426" s="107"/>
      <c r="AE426" s="107"/>
      <c r="AF426" s="107"/>
      <c r="AG426" s="107"/>
      <c r="AH426" s="107"/>
      <c r="AI426" s="107"/>
      <c r="AJ426" s="107"/>
      <c r="AK426" s="107"/>
      <c r="AL426" s="107"/>
      <c r="AM426" s="107"/>
      <c r="AN426" s="107"/>
      <c r="AO426" s="107"/>
      <c r="AP426" s="107"/>
      <c r="AQ426" s="107"/>
      <c r="AR426" s="107"/>
      <c r="AS426" s="107"/>
      <c r="AT426" s="107"/>
      <c r="AU426" s="107"/>
      <c r="AV426" s="107"/>
      <c r="AW426" s="107"/>
      <c r="AX426" s="107"/>
      <c r="AY426" s="107"/>
      <c r="AZ426" s="107"/>
      <c r="BA426" s="107"/>
      <c r="BB426" s="107"/>
      <c r="BC426" s="107"/>
      <c r="BD426" s="107"/>
      <c r="BE426" s="107"/>
      <c r="BF426" s="107"/>
      <c r="BG426" s="107"/>
      <c r="BH426" s="107"/>
      <c r="BI426" s="107"/>
      <c r="BJ426" s="107"/>
      <c r="BK426" s="107"/>
      <c r="BL426" s="107"/>
      <c r="BM426" s="107"/>
      <c r="BN426" s="107"/>
      <c r="BO426" s="107"/>
      <c r="BP426" s="107"/>
      <c r="BQ426" s="107"/>
      <c r="BR426" s="107"/>
      <c r="BS426" s="107"/>
      <c r="BT426" s="107"/>
      <c r="BU426" s="107"/>
      <c r="BV426" s="107"/>
      <c r="BW426" s="107"/>
      <c r="BX426" s="107"/>
      <c r="BY426" s="107"/>
      <c r="BZ426" s="107"/>
      <c r="CA426" s="107"/>
      <c r="CB426" s="107"/>
      <c r="CC426" s="107"/>
      <c r="CD426" s="107"/>
      <c r="CE426" s="107"/>
      <c r="CF426" s="107"/>
      <c r="CG426" s="107"/>
      <c r="CH426" s="107"/>
      <c r="CI426" s="107"/>
      <c r="CJ426" s="107"/>
      <c r="CK426" s="107"/>
      <c r="CL426" s="107"/>
      <c r="CM426" s="107"/>
      <c r="CN426" s="107"/>
      <c r="CO426" s="107"/>
      <c r="CP426" s="107"/>
      <c r="CQ426" s="107"/>
      <c r="CR426" s="107"/>
      <c r="CS426" s="107"/>
      <c r="CT426" s="107"/>
      <c r="CU426" s="107"/>
      <c r="CV426" s="107"/>
      <c r="CW426" s="107"/>
      <c r="CX426" s="107"/>
      <c r="CY426" s="107"/>
      <c r="CZ426" s="107"/>
      <c r="DA426" s="107"/>
      <c r="DB426" s="107"/>
      <c r="DC426" s="107"/>
      <c r="DD426" s="107"/>
      <c r="DE426" s="107"/>
      <c r="DF426" s="107"/>
      <c r="DG426" s="107"/>
      <c r="DH426" s="107"/>
      <c r="DI426" s="107"/>
      <c r="DJ426" s="107"/>
      <c r="DK426" s="107"/>
    </row>
    <row r="427" customFormat="false" ht="15" hidden="false" customHeight="true" outlineLevel="0" collapsed="false">
      <c r="A427" s="58"/>
      <c r="B427" s="53" t="s">
        <v>598</v>
      </c>
      <c r="C427" s="54" t="n">
        <v>107</v>
      </c>
      <c r="D427" s="55" t="s">
        <v>334</v>
      </c>
      <c r="E427" s="107"/>
      <c r="F427" s="107"/>
      <c r="G427" s="107"/>
      <c r="H427" s="107"/>
      <c r="I427" s="107"/>
      <c r="J427" s="107"/>
      <c r="K427" s="107"/>
      <c r="L427" s="107"/>
      <c r="M427" s="107"/>
      <c r="N427" s="107"/>
      <c r="O427" s="107"/>
      <c r="P427" s="107"/>
      <c r="Q427" s="107"/>
      <c r="R427" s="107"/>
      <c r="S427" s="107"/>
      <c r="T427" s="107"/>
      <c r="U427" s="107"/>
      <c r="V427" s="107"/>
      <c r="W427" s="107"/>
      <c r="X427" s="107"/>
      <c r="Y427" s="107"/>
      <c r="Z427" s="107"/>
      <c r="AA427" s="107"/>
      <c r="AB427" s="107"/>
      <c r="AC427" s="107"/>
      <c r="AD427" s="107"/>
      <c r="AE427" s="107"/>
      <c r="AF427" s="107"/>
      <c r="AG427" s="107"/>
      <c r="AH427" s="107"/>
      <c r="AI427" s="107"/>
      <c r="AJ427" s="107"/>
      <c r="AK427" s="107"/>
      <c r="AL427" s="107"/>
      <c r="AM427" s="107"/>
      <c r="AN427" s="107"/>
      <c r="AO427" s="107"/>
      <c r="AP427" s="107"/>
      <c r="AQ427" s="107"/>
      <c r="AR427" s="107"/>
      <c r="AS427" s="107"/>
      <c r="AT427" s="107"/>
      <c r="AU427" s="107"/>
      <c r="AV427" s="107"/>
      <c r="AW427" s="107"/>
      <c r="AX427" s="107"/>
      <c r="AY427" s="107"/>
      <c r="AZ427" s="107"/>
      <c r="BA427" s="107"/>
      <c r="BB427" s="107"/>
      <c r="BC427" s="107"/>
      <c r="BD427" s="107"/>
      <c r="BE427" s="107"/>
      <c r="BF427" s="107"/>
      <c r="BG427" s="107"/>
      <c r="BH427" s="107"/>
      <c r="BI427" s="107"/>
      <c r="BJ427" s="107"/>
      <c r="BK427" s="107"/>
      <c r="BL427" s="107"/>
      <c r="BM427" s="107"/>
      <c r="BN427" s="107"/>
      <c r="BO427" s="107"/>
      <c r="BP427" s="107"/>
      <c r="BQ427" s="107"/>
      <c r="BR427" s="107"/>
      <c r="BS427" s="107"/>
      <c r="BT427" s="107"/>
      <c r="BU427" s="107"/>
      <c r="BV427" s="107"/>
      <c r="BW427" s="107"/>
      <c r="BX427" s="107"/>
      <c r="BY427" s="107"/>
      <c r="BZ427" s="107"/>
      <c r="CA427" s="107"/>
      <c r="CB427" s="107"/>
      <c r="CC427" s="107"/>
      <c r="CD427" s="107"/>
      <c r="CE427" s="107"/>
      <c r="CF427" s="107"/>
      <c r="CG427" s="107"/>
      <c r="CH427" s="107"/>
      <c r="CI427" s="107"/>
      <c r="CJ427" s="107"/>
      <c r="CK427" s="107"/>
      <c r="CL427" s="107"/>
      <c r="CM427" s="107"/>
      <c r="CN427" s="107"/>
      <c r="CO427" s="107"/>
      <c r="CP427" s="107"/>
      <c r="CQ427" s="107"/>
      <c r="CR427" s="107"/>
      <c r="CS427" s="107"/>
      <c r="CT427" s="107"/>
      <c r="CU427" s="107"/>
      <c r="CV427" s="107"/>
      <c r="CW427" s="107"/>
      <c r="CX427" s="107"/>
      <c r="CY427" s="107"/>
      <c r="CZ427" s="107"/>
      <c r="DA427" s="107"/>
      <c r="DB427" s="107"/>
      <c r="DC427" s="107"/>
      <c r="DD427" s="107"/>
      <c r="DE427" s="107"/>
      <c r="DF427" s="107"/>
      <c r="DG427" s="107"/>
      <c r="DH427" s="107"/>
      <c r="DI427" s="107"/>
      <c r="DJ427" s="107"/>
      <c r="DK427" s="107"/>
    </row>
    <row r="428" customFormat="false" ht="15" hidden="false" customHeight="true" outlineLevel="0" collapsed="false">
      <c r="A428" s="58"/>
      <c r="B428" s="53" t="s">
        <v>599</v>
      </c>
      <c r="C428" s="54" t="n">
        <v>108</v>
      </c>
      <c r="D428" s="55" t="s">
        <v>334</v>
      </c>
      <c r="E428" s="107"/>
      <c r="F428" s="107"/>
      <c r="G428" s="107"/>
      <c r="H428" s="107"/>
      <c r="I428" s="107"/>
      <c r="J428" s="107"/>
      <c r="K428" s="107"/>
      <c r="L428" s="107"/>
      <c r="M428" s="107"/>
      <c r="N428" s="107"/>
      <c r="O428" s="107"/>
      <c r="P428" s="107"/>
      <c r="Q428" s="107"/>
      <c r="R428" s="107"/>
      <c r="S428" s="107"/>
      <c r="T428" s="107"/>
      <c r="U428" s="107"/>
      <c r="V428" s="107"/>
      <c r="W428" s="107"/>
      <c r="X428" s="107"/>
      <c r="Y428" s="107"/>
      <c r="Z428" s="107"/>
      <c r="AA428" s="107"/>
      <c r="AB428" s="107"/>
      <c r="AC428" s="107"/>
      <c r="AD428" s="107"/>
      <c r="AE428" s="107"/>
      <c r="AF428" s="107"/>
      <c r="AG428" s="107"/>
      <c r="AH428" s="107"/>
      <c r="AI428" s="107"/>
      <c r="AJ428" s="107"/>
      <c r="AK428" s="107"/>
      <c r="AL428" s="107"/>
      <c r="AM428" s="107"/>
      <c r="AN428" s="107"/>
      <c r="AO428" s="107"/>
      <c r="AP428" s="107"/>
      <c r="AQ428" s="107"/>
      <c r="AR428" s="107"/>
      <c r="AS428" s="107"/>
      <c r="AT428" s="107"/>
      <c r="AU428" s="107"/>
      <c r="AV428" s="107"/>
      <c r="AW428" s="107"/>
      <c r="AX428" s="107"/>
      <c r="AY428" s="107"/>
      <c r="AZ428" s="107"/>
      <c r="BA428" s="107"/>
      <c r="BB428" s="107"/>
      <c r="BC428" s="107"/>
      <c r="BD428" s="107"/>
      <c r="BE428" s="107"/>
      <c r="BF428" s="107"/>
      <c r="BG428" s="107"/>
      <c r="BH428" s="107"/>
      <c r="BI428" s="107"/>
      <c r="BJ428" s="107"/>
      <c r="BK428" s="107"/>
      <c r="BL428" s="107"/>
      <c r="BM428" s="107"/>
      <c r="BN428" s="107"/>
      <c r="BO428" s="107"/>
      <c r="BP428" s="107"/>
      <c r="BQ428" s="107"/>
      <c r="BR428" s="107"/>
      <c r="BS428" s="107"/>
      <c r="BT428" s="107"/>
      <c r="BU428" s="107"/>
      <c r="BV428" s="107"/>
      <c r="BW428" s="107"/>
      <c r="BX428" s="107"/>
      <c r="BY428" s="107"/>
      <c r="BZ428" s="107"/>
      <c r="CA428" s="107"/>
      <c r="CB428" s="107"/>
      <c r="CC428" s="107"/>
      <c r="CD428" s="107"/>
      <c r="CE428" s="107"/>
      <c r="CF428" s="107"/>
      <c r="CG428" s="107"/>
      <c r="CH428" s="107"/>
      <c r="CI428" s="107"/>
      <c r="CJ428" s="107"/>
      <c r="CK428" s="107"/>
      <c r="CL428" s="107"/>
      <c r="CM428" s="107"/>
      <c r="CN428" s="107"/>
      <c r="CO428" s="107"/>
      <c r="CP428" s="107"/>
      <c r="CQ428" s="107"/>
      <c r="CR428" s="107"/>
      <c r="CS428" s="107"/>
      <c r="CT428" s="107"/>
      <c r="CU428" s="107"/>
      <c r="CV428" s="107"/>
      <c r="CW428" s="107"/>
      <c r="CX428" s="107"/>
      <c r="CY428" s="107"/>
      <c r="CZ428" s="107"/>
      <c r="DA428" s="107"/>
      <c r="DB428" s="107"/>
      <c r="DC428" s="107"/>
      <c r="DD428" s="107"/>
      <c r="DE428" s="107"/>
      <c r="DF428" s="107"/>
      <c r="DG428" s="107"/>
      <c r="DH428" s="107"/>
      <c r="DI428" s="107"/>
      <c r="DJ428" s="107"/>
      <c r="DK428" s="107"/>
    </row>
    <row r="429" customFormat="false" ht="15" hidden="false" customHeight="true" outlineLevel="0" collapsed="false">
      <c r="A429" s="58"/>
      <c r="B429" s="53" t="s">
        <v>600</v>
      </c>
      <c r="C429" s="54" t="n">
        <v>109</v>
      </c>
      <c r="D429" s="55" t="s">
        <v>334</v>
      </c>
      <c r="E429" s="107"/>
      <c r="F429" s="107"/>
      <c r="G429" s="107"/>
      <c r="H429" s="107"/>
      <c r="I429" s="107"/>
      <c r="J429" s="107"/>
      <c r="K429" s="107"/>
      <c r="L429" s="107"/>
      <c r="M429" s="107"/>
      <c r="N429" s="107"/>
      <c r="O429" s="107"/>
      <c r="P429" s="107"/>
      <c r="Q429" s="107"/>
      <c r="R429" s="107"/>
      <c r="S429" s="107"/>
      <c r="T429" s="107"/>
      <c r="U429" s="107"/>
      <c r="V429" s="107"/>
      <c r="W429" s="107"/>
      <c r="X429" s="107"/>
      <c r="Y429" s="107"/>
      <c r="Z429" s="107"/>
      <c r="AA429" s="107"/>
      <c r="AB429" s="107"/>
      <c r="AC429" s="107"/>
      <c r="AD429" s="107"/>
      <c r="AE429" s="107"/>
      <c r="AF429" s="107"/>
      <c r="AG429" s="107"/>
      <c r="AH429" s="107"/>
      <c r="AI429" s="107"/>
      <c r="AJ429" s="107"/>
      <c r="AK429" s="107"/>
      <c r="AL429" s="107"/>
      <c r="AM429" s="107"/>
      <c r="AN429" s="107"/>
      <c r="AO429" s="107"/>
      <c r="AP429" s="107"/>
      <c r="AQ429" s="107"/>
      <c r="AR429" s="107"/>
      <c r="AS429" s="107"/>
      <c r="AT429" s="107"/>
      <c r="AU429" s="107"/>
      <c r="AV429" s="107"/>
      <c r="AW429" s="107"/>
      <c r="AX429" s="107"/>
      <c r="AY429" s="107"/>
      <c r="AZ429" s="107"/>
      <c r="BA429" s="107"/>
      <c r="BB429" s="107"/>
      <c r="BC429" s="107"/>
      <c r="BD429" s="107"/>
      <c r="BE429" s="107"/>
      <c r="BF429" s="107"/>
      <c r="BG429" s="107"/>
      <c r="BH429" s="107"/>
      <c r="BI429" s="107"/>
      <c r="BJ429" s="107"/>
      <c r="BK429" s="107"/>
      <c r="BL429" s="107"/>
      <c r="BM429" s="107"/>
      <c r="BN429" s="107"/>
      <c r="BO429" s="107"/>
      <c r="BP429" s="107"/>
      <c r="BQ429" s="107"/>
      <c r="BR429" s="107"/>
      <c r="BS429" s="107"/>
      <c r="BT429" s="107"/>
      <c r="BU429" s="107"/>
      <c r="BV429" s="107"/>
      <c r="BW429" s="107"/>
      <c r="BX429" s="107"/>
      <c r="BY429" s="107"/>
      <c r="BZ429" s="107"/>
      <c r="CA429" s="107"/>
      <c r="CB429" s="107"/>
      <c r="CC429" s="107"/>
      <c r="CD429" s="107"/>
      <c r="CE429" s="107"/>
      <c r="CF429" s="107"/>
      <c r="CG429" s="107"/>
      <c r="CH429" s="107"/>
      <c r="CI429" s="107"/>
      <c r="CJ429" s="107"/>
      <c r="CK429" s="107"/>
      <c r="CL429" s="107"/>
      <c r="CM429" s="107"/>
      <c r="CN429" s="107"/>
      <c r="CO429" s="107"/>
      <c r="CP429" s="107"/>
      <c r="CQ429" s="107"/>
      <c r="CR429" s="107"/>
      <c r="CS429" s="107"/>
      <c r="CT429" s="107"/>
      <c r="CU429" s="107"/>
      <c r="CV429" s="107"/>
      <c r="CW429" s="107"/>
      <c r="CX429" s="107"/>
      <c r="CY429" s="107"/>
      <c r="CZ429" s="107"/>
      <c r="DA429" s="107"/>
      <c r="DB429" s="107"/>
      <c r="DC429" s="107"/>
      <c r="DD429" s="107"/>
      <c r="DE429" s="107"/>
      <c r="DF429" s="107"/>
      <c r="DG429" s="107"/>
      <c r="DH429" s="107"/>
      <c r="DI429" s="107"/>
      <c r="DJ429" s="107"/>
      <c r="DK429" s="107"/>
    </row>
    <row r="430" customFormat="false" ht="15" hidden="false" customHeight="true" outlineLevel="0" collapsed="false">
      <c r="A430" s="58"/>
      <c r="B430" s="53" t="s">
        <v>601</v>
      </c>
      <c r="C430" s="54" t="n">
        <v>110</v>
      </c>
      <c r="D430" s="55" t="s">
        <v>334</v>
      </c>
    </row>
    <row r="431" customFormat="false" ht="15" hidden="false" customHeight="true" outlineLevel="0" collapsed="false">
      <c r="A431" s="58"/>
      <c r="B431" s="53" t="s">
        <v>602</v>
      </c>
      <c r="C431" s="54" t="n">
        <v>111</v>
      </c>
      <c r="D431" s="55" t="s">
        <v>334</v>
      </c>
    </row>
    <row r="432" customFormat="false" ht="15" hidden="false" customHeight="true" outlineLevel="0" collapsed="false">
      <c r="A432" s="58"/>
      <c r="B432" s="53" t="s">
        <v>603</v>
      </c>
      <c r="C432" s="54" t="n">
        <v>112</v>
      </c>
      <c r="D432" s="55" t="s">
        <v>334</v>
      </c>
    </row>
    <row r="433" customFormat="false" ht="15" hidden="false" customHeight="true" outlineLevel="0" collapsed="false">
      <c r="A433" s="58"/>
      <c r="B433" s="53" t="s">
        <v>604</v>
      </c>
      <c r="C433" s="54" t="n">
        <v>113</v>
      </c>
      <c r="D433" s="55" t="s">
        <v>334</v>
      </c>
    </row>
    <row r="434" customFormat="false" ht="15" hidden="false" customHeight="true" outlineLevel="0" collapsed="false">
      <c r="A434" s="58"/>
      <c r="B434" s="53" t="s">
        <v>605</v>
      </c>
      <c r="C434" s="54" t="n">
        <v>114</v>
      </c>
      <c r="D434" s="55" t="s">
        <v>334</v>
      </c>
    </row>
    <row r="435" customFormat="false" ht="15" hidden="false" customHeight="true" outlineLevel="0" collapsed="false">
      <c r="A435" s="58"/>
      <c r="B435" s="53" t="s">
        <v>606</v>
      </c>
      <c r="C435" s="54" t="n">
        <v>115</v>
      </c>
      <c r="D435" s="55" t="s">
        <v>334</v>
      </c>
    </row>
    <row r="436" customFormat="false" ht="15" hidden="false" customHeight="true" outlineLevel="0" collapsed="false">
      <c r="A436" s="58"/>
      <c r="B436" s="53" t="s">
        <v>607</v>
      </c>
      <c r="C436" s="54" t="n">
        <v>116</v>
      </c>
      <c r="D436" s="55" t="s">
        <v>334</v>
      </c>
    </row>
    <row r="437" customFormat="false" ht="15" hidden="false" customHeight="true" outlineLevel="0" collapsed="false">
      <c r="A437" s="58"/>
      <c r="B437" s="53" t="s">
        <v>608</v>
      </c>
      <c r="C437" s="54" t="n">
        <v>117</v>
      </c>
      <c r="D437" s="55" t="s">
        <v>334</v>
      </c>
    </row>
    <row r="438" customFormat="false" ht="15" hidden="false" customHeight="true" outlineLevel="0" collapsed="false">
      <c r="A438" s="58"/>
      <c r="B438" s="53" t="s">
        <v>609</v>
      </c>
      <c r="C438" s="54" t="n">
        <v>118</v>
      </c>
      <c r="D438" s="55" t="s">
        <v>334</v>
      </c>
    </row>
    <row r="439" customFormat="false" ht="15" hidden="false" customHeight="true" outlineLevel="0" collapsed="false">
      <c r="A439" s="58"/>
      <c r="B439" s="53" t="s">
        <v>610</v>
      </c>
      <c r="C439" s="54" t="n">
        <v>119</v>
      </c>
      <c r="D439" s="55" t="s">
        <v>334</v>
      </c>
    </row>
    <row r="440" customFormat="false" ht="15" hidden="false" customHeight="true" outlineLevel="0" collapsed="false">
      <c r="A440" s="58"/>
      <c r="B440" s="53" t="s">
        <v>611</v>
      </c>
      <c r="C440" s="54" t="n">
        <v>120</v>
      </c>
      <c r="D440" s="55" t="s">
        <v>334</v>
      </c>
    </row>
    <row r="441" customFormat="false" ht="15" hidden="false" customHeight="true" outlineLevel="0" collapsed="false">
      <c r="A441" s="58"/>
      <c r="B441" s="53" t="s">
        <v>612</v>
      </c>
      <c r="C441" s="54" t="n">
        <v>121</v>
      </c>
      <c r="D441" s="55" t="s">
        <v>334</v>
      </c>
    </row>
    <row r="442" customFormat="false" ht="15" hidden="false" customHeight="true" outlineLevel="0" collapsed="false">
      <c r="A442" s="58"/>
      <c r="B442" s="53" t="s">
        <v>613</v>
      </c>
      <c r="C442" s="54" t="n">
        <v>122</v>
      </c>
      <c r="D442" s="55" t="s">
        <v>334</v>
      </c>
    </row>
    <row r="443" customFormat="false" ht="15" hidden="false" customHeight="true" outlineLevel="0" collapsed="false">
      <c r="A443" s="58"/>
      <c r="B443" s="53" t="s">
        <v>614</v>
      </c>
      <c r="C443" s="54" t="n">
        <v>123</v>
      </c>
      <c r="D443" s="55" t="s">
        <v>334</v>
      </c>
    </row>
    <row r="444" customFormat="false" ht="15" hidden="false" customHeight="true" outlineLevel="0" collapsed="false">
      <c r="A444" s="58"/>
      <c r="B444" s="53" t="s">
        <v>615</v>
      </c>
      <c r="C444" s="54" t="n">
        <v>124</v>
      </c>
      <c r="D444" s="55" t="s">
        <v>334</v>
      </c>
    </row>
    <row r="445" customFormat="false" ht="15" hidden="false" customHeight="true" outlineLevel="0" collapsed="false">
      <c r="A445" s="58"/>
      <c r="B445" s="53" t="s">
        <v>616</v>
      </c>
      <c r="C445" s="54" t="n">
        <v>125</v>
      </c>
      <c r="D445" s="55" t="s">
        <v>334</v>
      </c>
    </row>
    <row r="446" customFormat="false" ht="15" hidden="false" customHeight="true" outlineLevel="0" collapsed="false">
      <c r="A446" s="58"/>
      <c r="B446" s="53" t="s">
        <v>617</v>
      </c>
      <c r="C446" s="54" t="n">
        <v>126</v>
      </c>
      <c r="D446" s="55" t="s">
        <v>334</v>
      </c>
    </row>
    <row r="447" customFormat="false" ht="15" hidden="false" customHeight="true" outlineLevel="0" collapsed="false">
      <c r="A447" s="58"/>
      <c r="B447" s="53" t="s">
        <v>618</v>
      </c>
      <c r="C447" s="54" t="n">
        <v>127</v>
      </c>
      <c r="D447" s="55" t="s">
        <v>334</v>
      </c>
    </row>
    <row r="448" customFormat="false" ht="15" hidden="false" customHeight="true" outlineLevel="0" collapsed="false">
      <c r="A448" s="58"/>
      <c r="B448" s="53" t="s">
        <v>619</v>
      </c>
      <c r="C448" s="54" t="n">
        <v>128</v>
      </c>
      <c r="D448" s="55" t="s">
        <v>334</v>
      </c>
    </row>
    <row r="449" customFormat="false" ht="15" hidden="false" customHeight="true" outlineLevel="0" collapsed="false">
      <c r="A449" s="58"/>
      <c r="B449" s="53" t="s">
        <v>620</v>
      </c>
      <c r="C449" s="54" t="n">
        <v>129</v>
      </c>
      <c r="D449" s="55" t="s">
        <v>334</v>
      </c>
    </row>
    <row r="450" customFormat="false" ht="15" hidden="false" customHeight="true" outlineLevel="0" collapsed="false">
      <c r="A450" s="58"/>
      <c r="B450" s="53" t="s">
        <v>621</v>
      </c>
      <c r="C450" s="54" t="n">
        <v>130</v>
      </c>
      <c r="D450" s="55" t="s">
        <v>334</v>
      </c>
    </row>
    <row r="451" customFormat="false" ht="15" hidden="false" customHeight="true" outlineLevel="0" collapsed="false">
      <c r="A451" s="58"/>
      <c r="B451" s="53" t="s">
        <v>622</v>
      </c>
      <c r="C451" s="54" t="n">
        <v>131</v>
      </c>
      <c r="D451" s="55" t="s">
        <v>334</v>
      </c>
      <c r="E451" s="81"/>
      <c r="F451" s="81"/>
      <c r="G451" s="81"/>
      <c r="H451" s="81"/>
      <c r="I451" s="81"/>
      <c r="J451" s="81"/>
      <c r="K451" s="81"/>
      <c r="L451" s="81"/>
      <c r="M451" s="81"/>
      <c r="N451" s="81"/>
      <c r="O451" s="81"/>
      <c r="P451" s="81"/>
      <c r="Q451" s="81"/>
      <c r="R451" s="81"/>
      <c r="S451" s="81"/>
      <c r="T451" s="81"/>
      <c r="U451" s="81"/>
      <c r="V451" s="81"/>
      <c r="W451" s="81"/>
      <c r="X451" s="81"/>
      <c r="Y451" s="81"/>
      <c r="Z451" s="81"/>
      <c r="AA451" s="81"/>
      <c r="AB451" s="81"/>
      <c r="AC451" s="81"/>
      <c r="AD451" s="81"/>
      <c r="AE451" s="81"/>
      <c r="AF451" s="81"/>
      <c r="AG451" s="81"/>
      <c r="AH451" s="81"/>
      <c r="AI451" s="81"/>
      <c r="AJ451" s="81"/>
      <c r="AK451" s="81"/>
      <c r="AL451" s="81"/>
      <c r="AM451" s="81"/>
      <c r="AN451" s="81"/>
      <c r="AO451" s="81"/>
      <c r="AP451" s="81"/>
      <c r="AQ451" s="81"/>
      <c r="AR451" s="81"/>
      <c r="AS451" s="81"/>
      <c r="AT451" s="81"/>
      <c r="AU451" s="81"/>
      <c r="AV451" s="81"/>
      <c r="AW451" s="81"/>
      <c r="AX451" s="81"/>
      <c r="AY451" s="81"/>
      <c r="AZ451" s="81"/>
      <c r="BA451" s="81"/>
      <c r="BB451" s="81"/>
      <c r="BC451" s="81"/>
      <c r="BD451" s="81"/>
      <c r="BE451" s="81"/>
      <c r="BF451" s="81"/>
      <c r="BG451" s="81"/>
      <c r="BH451" s="81"/>
      <c r="BI451" s="81"/>
      <c r="BJ451" s="81"/>
      <c r="BK451" s="81"/>
      <c r="BL451" s="81"/>
      <c r="BM451" s="81"/>
      <c r="BN451" s="81"/>
      <c r="BO451" s="81"/>
      <c r="BP451" s="81"/>
      <c r="BQ451" s="81"/>
      <c r="BR451" s="81"/>
      <c r="BS451" s="81"/>
      <c r="BT451" s="81"/>
      <c r="BU451" s="81"/>
      <c r="BV451" s="81"/>
      <c r="BW451" s="81"/>
      <c r="BX451" s="81"/>
      <c r="BY451" s="81"/>
      <c r="BZ451" s="81"/>
      <c r="CA451" s="81"/>
      <c r="CB451" s="81"/>
      <c r="CC451" s="81"/>
      <c r="CD451" s="81"/>
      <c r="CE451" s="81"/>
      <c r="CF451" s="81"/>
      <c r="CG451" s="81"/>
      <c r="CH451" s="81"/>
      <c r="CI451" s="81"/>
      <c r="CJ451" s="81"/>
      <c r="CK451" s="81"/>
      <c r="CL451" s="81"/>
      <c r="CM451" s="81"/>
      <c r="CN451" s="81"/>
      <c r="CO451" s="81"/>
      <c r="CP451" s="81"/>
      <c r="CQ451" s="81"/>
      <c r="CR451" s="81"/>
      <c r="CS451" s="81"/>
      <c r="CT451" s="81"/>
      <c r="CU451" s="81"/>
      <c r="CV451" s="81"/>
      <c r="CW451" s="81"/>
      <c r="CX451" s="81"/>
      <c r="CY451" s="81"/>
      <c r="CZ451" s="81"/>
      <c r="DA451" s="81"/>
      <c r="DB451" s="81"/>
      <c r="DC451" s="81"/>
      <c r="DD451" s="81"/>
      <c r="DE451" s="81"/>
      <c r="DF451" s="81"/>
      <c r="DG451" s="81"/>
      <c r="DH451" s="81"/>
      <c r="DI451" s="81"/>
      <c r="DJ451" s="81"/>
      <c r="DK451" s="81"/>
    </row>
    <row r="452" customFormat="false" ht="15" hidden="false" customHeight="true" outlineLevel="0" collapsed="false">
      <c r="A452" s="58"/>
      <c r="B452" s="53" t="s">
        <v>623</v>
      </c>
      <c r="C452" s="54" t="n">
        <v>132</v>
      </c>
      <c r="D452" s="55" t="s">
        <v>334</v>
      </c>
      <c r="E452" s="81"/>
      <c r="F452" s="81"/>
      <c r="G452" s="81"/>
      <c r="H452" s="81"/>
      <c r="I452" s="81"/>
      <c r="J452" s="81"/>
      <c r="K452" s="81"/>
      <c r="L452" s="81"/>
      <c r="M452" s="81"/>
      <c r="N452" s="81"/>
      <c r="O452" s="81"/>
      <c r="P452" s="81"/>
      <c r="Q452" s="81"/>
      <c r="R452" s="81"/>
      <c r="S452" s="81"/>
      <c r="T452" s="81"/>
      <c r="U452" s="81"/>
      <c r="V452" s="81"/>
      <c r="W452" s="81"/>
      <c r="X452" s="81"/>
      <c r="Y452" s="81"/>
      <c r="Z452" s="81"/>
      <c r="AA452" s="81"/>
      <c r="AB452" s="81"/>
      <c r="AC452" s="81"/>
      <c r="AD452" s="81"/>
      <c r="AE452" s="81"/>
      <c r="AF452" s="81"/>
      <c r="AG452" s="81"/>
      <c r="AH452" s="81"/>
      <c r="AI452" s="81"/>
      <c r="AJ452" s="81"/>
      <c r="AK452" s="81"/>
      <c r="AL452" s="81"/>
      <c r="AM452" s="81"/>
      <c r="AN452" s="81"/>
      <c r="AO452" s="81"/>
      <c r="AP452" s="81"/>
      <c r="AQ452" s="81"/>
      <c r="AR452" s="81"/>
      <c r="AS452" s="81"/>
      <c r="AT452" s="81"/>
      <c r="AU452" s="81"/>
      <c r="AV452" s="81"/>
      <c r="AW452" s="81"/>
      <c r="AX452" s="81"/>
      <c r="AY452" s="81"/>
      <c r="AZ452" s="81"/>
      <c r="BA452" s="81"/>
      <c r="BB452" s="81"/>
      <c r="BC452" s="81"/>
      <c r="BD452" s="81"/>
      <c r="BE452" s="81"/>
      <c r="BF452" s="81"/>
      <c r="BG452" s="81"/>
      <c r="BH452" s="81"/>
      <c r="BI452" s="81"/>
      <c r="BJ452" s="81"/>
      <c r="BK452" s="81"/>
      <c r="BL452" s="81"/>
      <c r="BM452" s="81"/>
      <c r="BN452" s="81"/>
      <c r="BO452" s="81"/>
      <c r="BP452" s="81"/>
      <c r="BQ452" s="81"/>
      <c r="BR452" s="81"/>
      <c r="BS452" s="81"/>
      <c r="BT452" s="81"/>
      <c r="BU452" s="81"/>
      <c r="BV452" s="81"/>
      <c r="BW452" s="81"/>
      <c r="BX452" s="81"/>
      <c r="BY452" s="81"/>
      <c r="BZ452" s="81"/>
      <c r="CA452" s="81"/>
      <c r="CB452" s="81"/>
      <c r="CC452" s="81"/>
      <c r="CD452" s="81"/>
      <c r="CE452" s="81"/>
      <c r="CF452" s="81"/>
      <c r="CG452" s="81"/>
      <c r="CH452" s="81"/>
      <c r="CI452" s="81"/>
      <c r="CJ452" s="81"/>
      <c r="CK452" s="81"/>
      <c r="CL452" s="81"/>
      <c r="CM452" s="81"/>
      <c r="CN452" s="81"/>
      <c r="CO452" s="81"/>
      <c r="CP452" s="81"/>
      <c r="CQ452" s="81"/>
      <c r="CR452" s="81"/>
      <c r="CS452" s="81"/>
      <c r="CT452" s="81"/>
      <c r="CU452" s="81"/>
      <c r="CV452" s="81"/>
      <c r="CW452" s="81"/>
      <c r="CX452" s="81"/>
      <c r="CY452" s="81"/>
      <c r="CZ452" s="81"/>
      <c r="DA452" s="81"/>
      <c r="DB452" s="81"/>
      <c r="DC452" s="81"/>
      <c r="DD452" s="81"/>
      <c r="DE452" s="81"/>
      <c r="DF452" s="81"/>
      <c r="DG452" s="81"/>
      <c r="DH452" s="81"/>
      <c r="DI452" s="81"/>
      <c r="DJ452" s="81"/>
      <c r="DK452" s="81"/>
    </row>
    <row r="453" customFormat="false" ht="15" hidden="false" customHeight="true" outlineLevel="0" collapsed="false">
      <c r="A453" s="58"/>
      <c r="B453" s="53" t="s">
        <v>624</v>
      </c>
      <c r="C453" s="54" t="n">
        <v>133</v>
      </c>
      <c r="D453" s="55" t="s">
        <v>334</v>
      </c>
      <c r="E453" s="81"/>
      <c r="F453" s="81"/>
      <c r="G453" s="81"/>
      <c r="H453" s="81"/>
      <c r="I453" s="81"/>
      <c r="J453" s="81"/>
      <c r="K453" s="81"/>
      <c r="L453" s="81"/>
      <c r="M453" s="81"/>
      <c r="N453" s="81"/>
      <c r="O453" s="81"/>
      <c r="P453" s="81"/>
      <c r="Q453" s="81"/>
      <c r="R453" s="81"/>
      <c r="S453" s="81"/>
      <c r="T453" s="81"/>
      <c r="U453" s="81"/>
      <c r="V453" s="81"/>
      <c r="W453" s="81"/>
      <c r="X453" s="81"/>
      <c r="Y453" s="81"/>
      <c r="Z453" s="81"/>
      <c r="AA453" s="81"/>
      <c r="AB453" s="81"/>
      <c r="AC453" s="81"/>
      <c r="AD453" s="81"/>
      <c r="AE453" s="81"/>
      <c r="AF453" s="81"/>
      <c r="AG453" s="81"/>
      <c r="AH453" s="81"/>
      <c r="AI453" s="81"/>
      <c r="AJ453" s="81"/>
      <c r="AK453" s="81"/>
      <c r="AL453" s="81"/>
      <c r="AM453" s="81"/>
      <c r="AN453" s="81"/>
      <c r="AO453" s="81"/>
      <c r="AP453" s="81"/>
      <c r="AQ453" s="81"/>
      <c r="AR453" s="81"/>
      <c r="AS453" s="81"/>
      <c r="AT453" s="81"/>
      <c r="AU453" s="81"/>
      <c r="AV453" s="81"/>
      <c r="AW453" s="81"/>
      <c r="AX453" s="81"/>
      <c r="AY453" s="81"/>
      <c r="AZ453" s="81"/>
      <c r="BA453" s="81"/>
      <c r="BB453" s="81"/>
      <c r="BC453" s="81"/>
      <c r="BD453" s="81"/>
      <c r="BE453" s="81"/>
      <c r="BF453" s="81"/>
      <c r="BG453" s="81"/>
      <c r="BH453" s="81"/>
      <c r="BI453" s="81"/>
      <c r="BJ453" s="81"/>
      <c r="BK453" s="81"/>
      <c r="BL453" s="81"/>
      <c r="BM453" s="81"/>
      <c r="BN453" s="81"/>
      <c r="BO453" s="81"/>
      <c r="BP453" s="81"/>
      <c r="BQ453" s="81"/>
      <c r="BR453" s="81"/>
      <c r="BS453" s="81"/>
      <c r="BT453" s="81"/>
      <c r="BU453" s="81"/>
      <c r="BV453" s="81"/>
      <c r="BW453" s="81"/>
      <c r="BX453" s="81"/>
      <c r="BY453" s="81"/>
      <c r="BZ453" s="81"/>
      <c r="CA453" s="81"/>
      <c r="CB453" s="81"/>
      <c r="CC453" s="81"/>
      <c r="CD453" s="81"/>
      <c r="CE453" s="81"/>
      <c r="CF453" s="81"/>
      <c r="CG453" s="81"/>
      <c r="CH453" s="81"/>
      <c r="CI453" s="81"/>
      <c r="CJ453" s="81"/>
      <c r="CK453" s="81"/>
      <c r="CL453" s="81"/>
      <c r="CM453" s="81"/>
      <c r="CN453" s="81"/>
      <c r="CO453" s="81"/>
      <c r="CP453" s="81"/>
      <c r="CQ453" s="81"/>
      <c r="CR453" s="81"/>
      <c r="CS453" s="81"/>
      <c r="CT453" s="81"/>
      <c r="CU453" s="81"/>
      <c r="CV453" s="81"/>
      <c r="CW453" s="81"/>
      <c r="CX453" s="81"/>
      <c r="CY453" s="81"/>
      <c r="CZ453" s="81"/>
      <c r="DA453" s="81"/>
      <c r="DB453" s="81"/>
      <c r="DC453" s="81"/>
      <c r="DD453" s="81"/>
      <c r="DE453" s="81"/>
      <c r="DF453" s="81"/>
      <c r="DG453" s="81"/>
      <c r="DH453" s="81"/>
      <c r="DI453" s="81"/>
      <c r="DJ453" s="81"/>
      <c r="DK453" s="81"/>
    </row>
    <row r="454" customFormat="false" ht="15" hidden="false" customHeight="true" outlineLevel="0" collapsed="false">
      <c r="A454" s="58"/>
      <c r="B454" s="53" t="s">
        <v>625</v>
      </c>
      <c r="C454" s="54" t="n">
        <v>134</v>
      </c>
      <c r="D454" s="55" t="s">
        <v>334</v>
      </c>
      <c r="E454" s="81"/>
      <c r="F454" s="81"/>
      <c r="G454" s="81"/>
      <c r="H454" s="81"/>
      <c r="I454" s="81"/>
      <c r="J454" s="81"/>
      <c r="K454" s="81"/>
      <c r="L454" s="81"/>
      <c r="M454" s="81"/>
      <c r="N454" s="81"/>
      <c r="O454" s="81"/>
      <c r="P454" s="81"/>
      <c r="Q454" s="81"/>
      <c r="R454" s="81"/>
      <c r="S454" s="81"/>
      <c r="T454" s="81"/>
      <c r="U454" s="81"/>
      <c r="V454" s="81"/>
      <c r="W454" s="81"/>
      <c r="X454" s="81"/>
      <c r="Y454" s="81"/>
      <c r="Z454" s="81"/>
      <c r="AA454" s="81"/>
      <c r="AB454" s="81"/>
      <c r="AC454" s="81"/>
      <c r="AD454" s="81"/>
      <c r="AE454" s="81"/>
      <c r="AF454" s="81"/>
      <c r="AG454" s="81"/>
      <c r="AH454" s="81"/>
      <c r="AI454" s="81"/>
      <c r="AJ454" s="81"/>
      <c r="AK454" s="81"/>
      <c r="AL454" s="81"/>
      <c r="AM454" s="81"/>
      <c r="AN454" s="81"/>
      <c r="AO454" s="81"/>
      <c r="AP454" s="81"/>
      <c r="AQ454" s="81"/>
      <c r="AR454" s="81"/>
      <c r="AS454" s="81"/>
      <c r="AT454" s="81"/>
      <c r="AU454" s="81"/>
      <c r="AV454" s="81"/>
      <c r="AW454" s="81"/>
      <c r="AX454" s="81"/>
      <c r="AY454" s="81"/>
      <c r="AZ454" s="81"/>
      <c r="BA454" s="81"/>
      <c r="BB454" s="81"/>
      <c r="BC454" s="81"/>
      <c r="BD454" s="81"/>
      <c r="BE454" s="81"/>
      <c r="BF454" s="81"/>
      <c r="BG454" s="81"/>
      <c r="BH454" s="81"/>
      <c r="BI454" s="81"/>
      <c r="BJ454" s="81"/>
      <c r="BK454" s="81"/>
      <c r="BL454" s="81"/>
      <c r="BM454" s="81"/>
      <c r="BN454" s="81"/>
      <c r="BO454" s="81"/>
      <c r="BP454" s="81"/>
      <c r="BQ454" s="81"/>
      <c r="BR454" s="81"/>
      <c r="BS454" s="81"/>
      <c r="BT454" s="81"/>
      <c r="BU454" s="81"/>
      <c r="BV454" s="81"/>
      <c r="BW454" s="81"/>
      <c r="BX454" s="81"/>
      <c r="BY454" s="81"/>
      <c r="BZ454" s="81"/>
      <c r="CA454" s="81"/>
      <c r="CB454" s="81"/>
      <c r="CC454" s="81"/>
      <c r="CD454" s="81"/>
      <c r="CE454" s="81"/>
      <c r="CF454" s="81"/>
      <c r="CG454" s="81"/>
      <c r="CH454" s="81"/>
      <c r="CI454" s="81"/>
      <c r="CJ454" s="81"/>
      <c r="CK454" s="81"/>
      <c r="CL454" s="81"/>
      <c r="CM454" s="81"/>
      <c r="CN454" s="81"/>
      <c r="CO454" s="81"/>
      <c r="CP454" s="81"/>
      <c r="CQ454" s="81"/>
      <c r="CR454" s="81"/>
      <c r="CS454" s="81"/>
      <c r="CT454" s="81"/>
      <c r="CU454" s="81"/>
      <c r="CV454" s="81"/>
      <c r="CW454" s="81"/>
      <c r="CX454" s="81"/>
      <c r="CY454" s="81"/>
      <c r="CZ454" s="81"/>
      <c r="DA454" s="81"/>
      <c r="DB454" s="81"/>
      <c r="DC454" s="81"/>
      <c r="DD454" s="81"/>
      <c r="DE454" s="81"/>
      <c r="DF454" s="81"/>
      <c r="DG454" s="81"/>
      <c r="DH454" s="81"/>
      <c r="DI454" s="81"/>
      <c r="DJ454" s="81"/>
      <c r="DK454" s="81"/>
    </row>
    <row r="455" customFormat="false" ht="15" hidden="false" customHeight="true" outlineLevel="0" collapsed="false">
      <c r="A455" s="58"/>
      <c r="B455" s="53" t="s">
        <v>626</v>
      </c>
      <c r="C455" s="54" t="n">
        <v>135</v>
      </c>
      <c r="D455" s="55" t="s">
        <v>334</v>
      </c>
      <c r="E455" s="81"/>
      <c r="F455" s="81"/>
      <c r="G455" s="81"/>
      <c r="H455" s="81"/>
      <c r="I455" s="81"/>
      <c r="J455" s="81"/>
      <c r="K455" s="81"/>
      <c r="L455" s="81"/>
      <c r="M455" s="81"/>
      <c r="N455" s="81"/>
      <c r="O455" s="81"/>
      <c r="P455" s="81"/>
      <c r="Q455" s="81"/>
      <c r="R455" s="81"/>
      <c r="S455" s="81"/>
      <c r="T455" s="81"/>
      <c r="U455" s="81"/>
      <c r="V455" s="81"/>
      <c r="W455" s="81"/>
      <c r="X455" s="81"/>
      <c r="Y455" s="81"/>
      <c r="Z455" s="81"/>
      <c r="AA455" s="81"/>
      <c r="AB455" s="81"/>
      <c r="AC455" s="81"/>
      <c r="AD455" s="81"/>
      <c r="AE455" s="81"/>
      <c r="AF455" s="81"/>
      <c r="AG455" s="81"/>
      <c r="AH455" s="81"/>
      <c r="AI455" s="81"/>
      <c r="AJ455" s="81"/>
      <c r="AK455" s="81"/>
      <c r="AL455" s="81"/>
      <c r="AM455" s="81"/>
      <c r="AN455" s="81"/>
      <c r="AO455" s="81"/>
      <c r="AP455" s="81"/>
      <c r="AQ455" s="81"/>
      <c r="AR455" s="81"/>
      <c r="AS455" s="81"/>
      <c r="AT455" s="81"/>
      <c r="AU455" s="81"/>
      <c r="AV455" s="81"/>
      <c r="AW455" s="81"/>
      <c r="AX455" s="81"/>
      <c r="AY455" s="81"/>
      <c r="AZ455" s="81"/>
      <c r="BA455" s="81"/>
      <c r="BB455" s="81"/>
      <c r="BC455" s="81"/>
      <c r="BD455" s="81"/>
      <c r="BE455" s="81"/>
      <c r="BF455" s="81"/>
      <c r="BG455" s="81"/>
      <c r="BH455" s="81"/>
      <c r="BI455" s="81"/>
      <c r="BJ455" s="81"/>
      <c r="BK455" s="81"/>
      <c r="BL455" s="81"/>
      <c r="BM455" s="81"/>
      <c r="BN455" s="81"/>
      <c r="BO455" s="81"/>
      <c r="BP455" s="81"/>
      <c r="BQ455" s="81"/>
      <c r="BR455" s="81"/>
      <c r="BS455" s="81"/>
      <c r="BT455" s="81"/>
      <c r="BU455" s="81"/>
      <c r="BV455" s="81"/>
      <c r="BW455" s="81"/>
      <c r="BX455" s="81"/>
      <c r="BY455" s="81"/>
      <c r="BZ455" s="81"/>
      <c r="CA455" s="81"/>
      <c r="CB455" s="81"/>
      <c r="CC455" s="81"/>
      <c r="CD455" s="81"/>
      <c r="CE455" s="81"/>
      <c r="CF455" s="81"/>
      <c r="CG455" s="81"/>
      <c r="CH455" s="81"/>
      <c r="CI455" s="81"/>
      <c r="CJ455" s="81"/>
      <c r="CK455" s="81"/>
      <c r="CL455" s="81"/>
      <c r="CM455" s="81"/>
      <c r="CN455" s="81"/>
      <c r="CO455" s="81"/>
      <c r="CP455" s="81"/>
      <c r="CQ455" s="81"/>
      <c r="CR455" s="81"/>
      <c r="CS455" s="81"/>
      <c r="CT455" s="81"/>
      <c r="CU455" s="81"/>
      <c r="CV455" s="81"/>
      <c r="CW455" s="81"/>
      <c r="CX455" s="81"/>
      <c r="CY455" s="81"/>
      <c r="CZ455" s="81"/>
      <c r="DA455" s="81"/>
      <c r="DB455" s="81"/>
      <c r="DC455" s="81"/>
      <c r="DD455" s="81"/>
      <c r="DE455" s="81"/>
      <c r="DF455" s="81"/>
      <c r="DG455" s="81"/>
      <c r="DH455" s="81"/>
      <c r="DI455" s="81"/>
      <c r="DJ455" s="81"/>
      <c r="DK455" s="81"/>
    </row>
    <row r="456" customFormat="false" ht="15" hidden="false" customHeight="true" outlineLevel="0" collapsed="false">
      <c r="A456" s="58"/>
      <c r="B456" s="53" t="s">
        <v>627</v>
      </c>
      <c r="C456" s="54" t="n">
        <v>136</v>
      </c>
      <c r="D456" s="55" t="s">
        <v>334</v>
      </c>
      <c r="E456" s="81"/>
      <c r="F456" s="81"/>
      <c r="G456" s="81"/>
      <c r="H456" s="81"/>
      <c r="I456" s="81"/>
      <c r="J456" s="81"/>
      <c r="K456" s="81"/>
      <c r="L456" s="81"/>
      <c r="M456" s="81"/>
      <c r="N456" s="81"/>
      <c r="O456" s="81"/>
      <c r="P456" s="81"/>
      <c r="Q456" s="81"/>
      <c r="R456" s="81"/>
      <c r="S456" s="81"/>
      <c r="T456" s="81"/>
      <c r="U456" s="81"/>
      <c r="V456" s="81"/>
      <c r="W456" s="81"/>
      <c r="X456" s="81"/>
      <c r="Y456" s="81"/>
      <c r="Z456" s="81"/>
      <c r="AA456" s="81"/>
      <c r="AB456" s="81"/>
      <c r="AC456" s="81"/>
      <c r="AD456" s="81"/>
      <c r="AE456" s="81"/>
      <c r="AF456" s="81"/>
      <c r="AG456" s="81"/>
      <c r="AH456" s="81"/>
      <c r="AI456" s="81"/>
      <c r="AJ456" s="81"/>
      <c r="AK456" s="81"/>
      <c r="AL456" s="81"/>
      <c r="AM456" s="81"/>
      <c r="AN456" s="81"/>
      <c r="AO456" s="81"/>
      <c r="AP456" s="81"/>
      <c r="AQ456" s="81"/>
      <c r="AR456" s="81"/>
      <c r="AS456" s="81"/>
      <c r="AT456" s="81"/>
      <c r="AU456" s="81"/>
      <c r="AV456" s="81"/>
      <c r="AW456" s="81"/>
      <c r="AX456" s="81"/>
      <c r="AY456" s="81"/>
      <c r="AZ456" s="81"/>
      <c r="BA456" s="81"/>
      <c r="BB456" s="81"/>
      <c r="BC456" s="81"/>
      <c r="BD456" s="81"/>
      <c r="BE456" s="81"/>
      <c r="BF456" s="81"/>
      <c r="BG456" s="81"/>
      <c r="BH456" s="81"/>
      <c r="BI456" s="81"/>
      <c r="BJ456" s="81"/>
      <c r="BK456" s="81"/>
      <c r="BL456" s="81"/>
      <c r="BM456" s="81"/>
      <c r="BN456" s="81"/>
      <c r="BO456" s="81"/>
      <c r="BP456" s="81"/>
      <c r="BQ456" s="81"/>
      <c r="BR456" s="81"/>
      <c r="BS456" s="81"/>
      <c r="BT456" s="81"/>
      <c r="BU456" s="81"/>
      <c r="BV456" s="81"/>
      <c r="BW456" s="81"/>
      <c r="BX456" s="81"/>
      <c r="BY456" s="81"/>
      <c r="BZ456" s="81"/>
      <c r="CA456" s="81"/>
      <c r="CB456" s="81"/>
      <c r="CC456" s="81"/>
      <c r="CD456" s="81"/>
      <c r="CE456" s="81"/>
      <c r="CF456" s="81"/>
      <c r="CG456" s="81"/>
      <c r="CH456" s="81"/>
      <c r="CI456" s="81"/>
      <c r="CJ456" s="81"/>
      <c r="CK456" s="81"/>
      <c r="CL456" s="81"/>
      <c r="CM456" s="81"/>
      <c r="CN456" s="81"/>
      <c r="CO456" s="81"/>
      <c r="CP456" s="81"/>
      <c r="CQ456" s="81"/>
      <c r="CR456" s="81"/>
      <c r="CS456" s="81"/>
      <c r="CT456" s="81"/>
      <c r="CU456" s="81"/>
      <c r="CV456" s="81"/>
      <c r="CW456" s="81"/>
      <c r="CX456" s="81"/>
      <c r="CY456" s="81"/>
      <c r="CZ456" s="81"/>
      <c r="DA456" s="81"/>
      <c r="DB456" s="81"/>
      <c r="DC456" s="81"/>
      <c r="DD456" s="81"/>
      <c r="DE456" s="81"/>
      <c r="DF456" s="81"/>
      <c r="DG456" s="81"/>
      <c r="DH456" s="81"/>
      <c r="DI456" s="81"/>
      <c r="DJ456" s="81"/>
      <c r="DK456" s="81"/>
    </row>
    <row r="457" customFormat="false" ht="15" hidden="false" customHeight="true" outlineLevel="0" collapsed="false">
      <c r="A457" s="58"/>
      <c r="B457" s="53" t="s">
        <v>628</v>
      </c>
      <c r="C457" s="54" t="n">
        <v>137</v>
      </c>
      <c r="D457" s="55" t="s">
        <v>334</v>
      </c>
      <c r="E457" s="81"/>
      <c r="F457" s="81"/>
      <c r="G457" s="81"/>
      <c r="H457" s="81"/>
      <c r="I457" s="81"/>
      <c r="J457" s="81"/>
      <c r="K457" s="81"/>
      <c r="L457" s="81"/>
      <c r="M457" s="81"/>
      <c r="N457" s="81"/>
      <c r="O457" s="81"/>
      <c r="P457" s="81"/>
      <c r="Q457" s="81"/>
      <c r="R457" s="81"/>
      <c r="S457" s="81"/>
      <c r="T457" s="81"/>
      <c r="U457" s="81"/>
      <c r="V457" s="81"/>
      <c r="W457" s="81"/>
      <c r="X457" s="81"/>
      <c r="Y457" s="81"/>
      <c r="Z457" s="81"/>
      <c r="AA457" s="81"/>
      <c r="AB457" s="81"/>
      <c r="AC457" s="81"/>
      <c r="AD457" s="81"/>
      <c r="AE457" s="81"/>
      <c r="AF457" s="81"/>
      <c r="AG457" s="81"/>
      <c r="AH457" s="81"/>
      <c r="AI457" s="81"/>
      <c r="AJ457" s="81"/>
      <c r="AK457" s="81"/>
      <c r="AL457" s="81"/>
      <c r="AM457" s="81"/>
      <c r="AN457" s="81"/>
      <c r="AO457" s="81"/>
      <c r="AP457" s="81"/>
      <c r="AQ457" s="81"/>
      <c r="AR457" s="81"/>
      <c r="AS457" s="81"/>
      <c r="AT457" s="81"/>
      <c r="AU457" s="81"/>
      <c r="AV457" s="81"/>
      <c r="AW457" s="81"/>
      <c r="AX457" s="81"/>
      <c r="AY457" s="81"/>
      <c r="AZ457" s="81"/>
      <c r="BA457" s="81"/>
      <c r="BB457" s="81"/>
      <c r="BC457" s="81"/>
      <c r="BD457" s="81"/>
      <c r="BE457" s="81"/>
      <c r="BF457" s="81"/>
      <c r="BG457" s="81"/>
      <c r="BH457" s="81"/>
      <c r="BI457" s="81"/>
      <c r="BJ457" s="81"/>
      <c r="BK457" s="81"/>
      <c r="BL457" s="81"/>
      <c r="BM457" s="81"/>
      <c r="BN457" s="81"/>
      <c r="BO457" s="81"/>
      <c r="BP457" s="81"/>
      <c r="BQ457" s="81"/>
      <c r="BR457" s="81"/>
      <c r="BS457" s="81"/>
      <c r="BT457" s="81"/>
      <c r="BU457" s="81"/>
      <c r="BV457" s="81"/>
      <c r="BW457" s="81"/>
      <c r="BX457" s="81"/>
      <c r="BY457" s="81"/>
      <c r="BZ457" s="81"/>
      <c r="CA457" s="81"/>
      <c r="CB457" s="81"/>
      <c r="CC457" s="81"/>
      <c r="CD457" s="81"/>
      <c r="CE457" s="81"/>
      <c r="CF457" s="81"/>
      <c r="CG457" s="81"/>
      <c r="CH457" s="81"/>
      <c r="CI457" s="81"/>
      <c r="CJ457" s="81"/>
      <c r="CK457" s="81"/>
      <c r="CL457" s="81"/>
      <c r="CM457" s="81"/>
      <c r="CN457" s="81"/>
      <c r="CO457" s="81"/>
      <c r="CP457" s="81"/>
      <c r="CQ457" s="81"/>
      <c r="CR457" s="81"/>
      <c r="CS457" s="81"/>
      <c r="CT457" s="81"/>
      <c r="CU457" s="81"/>
      <c r="CV457" s="81"/>
      <c r="CW457" s="81"/>
      <c r="CX457" s="81"/>
      <c r="CY457" s="81"/>
      <c r="CZ457" s="81"/>
      <c r="DA457" s="81"/>
      <c r="DB457" s="81"/>
      <c r="DC457" s="81"/>
      <c r="DD457" s="81"/>
      <c r="DE457" s="81"/>
      <c r="DF457" s="81"/>
      <c r="DG457" s="81"/>
      <c r="DH457" s="81"/>
      <c r="DI457" s="81"/>
      <c r="DJ457" s="81"/>
      <c r="DK457" s="81"/>
    </row>
    <row r="458" customFormat="false" ht="15" hidden="false" customHeight="true" outlineLevel="0" collapsed="false">
      <c r="A458" s="58"/>
      <c r="B458" s="53" t="s">
        <v>629</v>
      </c>
      <c r="C458" s="54" t="n">
        <v>138</v>
      </c>
      <c r="D458" s="55" t="s">
        <v>334</v>
      </c>
      <c r="E458" s="81"/>
      <c r="F458" s="81"/>
      <c r="G458" s="81"/>
      <c r="H458" s="81"/>
      <c r="I458" s="81"/>
      <c r="J458" s="81"/>
      <c r="K458" s="81"/>
      <c r="L458" s="81"/>
      <c r="M458" s="81"/>
      <c r="N458" s="81"/>
      <c r="O458" s="81"/>
      <c r="P458" s="81"/>
      <c r="Q458" s="81"/>
      <c r="R458" s="81"/>
      <c r="S458" s="81"/>
      <c r="T458" s="81"/>
      <c r="U458" s="81"/>
      <c r="V458" s="81"/>
      <c r="W458" s="81"/>
      <c r="X458" s="81"/>
      <c r="Y458" s="81"/>
      <c r="Z458" s="81"/>
      <c r="AA458" s="81"/>
      <c r="AB458" s="81"/>
      <c r="AC458" s="81"/>
      <c r="AD458" s="81"/>
      <c r="AE458" s="81"/>
      <c r="AF458" s="81"/>
      <c r="AG458" s="81"/>
      <c r="AH458" s="81"/>
      <c r="AI458" s="81"/>
      <c r="AJ458" s="81"/>
      <c r="AK458" s="81"/>
      <c r="AL458" s="81"/>
      <c r="AM458" s="81"/>
      <c r="AN458" s="81"/>
      <c r="AO458" s="81"/>
      <c r="AP458" s="81"/>
      <c r="AQ458" s="81"/>
      <c r="AR458" s="81"/>
      <c r="AS458" s="81"/>
      <c r="AT458" s="81"/>
      <c r="AU458" s="81"/>
      <c r="AV458" s="81"/>
      <c r="AW458" s="81"/>
      <c r="AX458" s="81"/>
      <c r="AY458" s="81"/>
      <c r="AZ458" s="81"/>
      <c r="BA458" s="81"/>
      <c r="BB458" s="81"/>
      <c r="BC458" s="81"/>
      <c r="BD458" s="81"/>
      <c r="BE458" s="81"/>
      <c r="BF458" s="81"/>
      <c r="BG458" s="81"/>
      <c r="BH458" s="81"/>
      <c r="BI458" s="81"/>
      <c r="BJ458" s="81"/>
      <c r="BK458" s="81"/>
      <c r="BL458" s="81"/>
      <c r="BM458" s="81"/>
      <c r="BN458" s="81"/>
      <c r="BO458" s="81"/>
      <c r="BP458" s="81"/>
      <c r="BQ458" s="81"/>
      <c r="BR458" s="81"/>
      <c r="BS458" s="81"/>
      <c r="BT458" s="81"/>
      <c r="BU458" s="81"/>
      <c r="BV458" s="81"/>
      <c r="BW458" s="81"/>
      <c r="BX458" s="81"/>
      <c r="BY458" s="81"/>
      <c r="BZ458" s="81"/>
      <c r="CA458" s="81"/>
      <c r="CB458" s="81"/>
      <c r="CC458" s="81"/>
      <c r="CD458" s="81"/>
      <c r="CE458" s="81"/>
      <c r="CF458" s="81"/>
      <c r="CG458" s="81"/>
      <c r="CH458" s="81"/>
      <c r="CI458" s="81"/>
      <c r="CJ458" s="81"/>
      <c r="CK458" s="81"/>
      <c r="CL458" s="81"/>
      <c r="CM458" s="81"/>
      <c r="CN458" s="81"/>
      <c r="CO458" s="81"/>
      <c r="CP458" s="81"/>
      <c r="CQ458" s="81"/>
      <c r="CR458" s="81"/>
      <c r="CS458" s="81"/>
      <c r="CT458" s="81"/>
      <c r="CU458" s="81"/>
      <c r="CV458" s="81"/>
      <c r="CW458" s="81"/>
      <c r="CX458" s="81"/>
      <c r="CY458" s="81"/>
      <c r="CZ458" s="81"/>
      <c r="DA458" s="81"/>
      <c r="DB458" s="81"/>
      <c r="DC458" s="81"/>
      <c r="DD458" s="81"/>
      <c r="DE458" s="81"/>
      <c r="DF458" s="81"/>
      <c r="DG458" s="81"/>
      <c r="DH458" s="81"/>
      <c r="DI458" s="81"/>
      <c r="DJ458" s="81"/>
      <c r="DK458" s="81"/>
    </row>
    <row r="459" customFormat="false" ht="15" hidden="false" customHeight="true" outlineLevel="0" collapsed="false">
      <c r="A459" s="58"/>
      <c r="B459" s="53" t="s">
        <v>630</v>
      </c>
      <c r="C459" s="54" t="n">
        <v>139</v>
      </c>
      <c r="D459" s="55" t="s">
        <v>334</v>
      </c>
      <c r="E459" s="81"/>
      <c r="F459" s="81"/>
      <c r="G459" s="81"/>
      <c r="H459" s="81"/>
      <c r="I459" s="81"/>
      <c r="J459" s="81"/>
      <c r="K459" s="81"/>
      <c r="L459" s="81"/>
      <c r="M459" s="81"/>
      <c r="N459" s="81"/>
      <c r="O459" s="81"/>
      <c r="P459" s="81"/>
      <c r="Q459" s="81"/>
      <c r="R459" s="81"/>
      <c r="S459" s="81"/>
      <c r="T459" s="81"/>
      <c r="U459" s="81"/>
      <c r="V459" s="81"/>
      <c r="W459" s="81"/>
      <c r="X459" s="81"/>
      <c r="Y459" s="81"/>
      <c r="Z459" s="81"/>
      <c r="AA459" s="81"/>
      <c r="AB459" s="81"/>
      <c r="AC459" s="81"/>
      <c r="AD459" s="81"/>
      <c r="AE459" s="81"/>
      <c r="AF459" s="81"/>
      <c r="AG459" s="81"/>
      <c r="AH459" s="81"/>
      <c r="AI459" s="81"/>
      <c r="AJ459" s="81"/>
      <c r="AK459" s="81"/>
      <c r="AL459" s="81"/>
      <c r="AM459" s="81"/>
      <c r="AN459" s="81"/>
      <c r="AO459" s="81"/>
      <c r="AP459" s="81"/>
      <c r="AQ459" s="81"/>
      <c r="AR459" s="81"/>
      <c r="AS459" s="81"/>
      <c r="AT459" s="81"/>
      <c r="AU459" s="81"/>
      <c r="AV459" s="81"/>
      <c r="AW459" s="81"/>
      <c r="AX459" s="81"/>
      <c r="AY459" s="81"/>
      <c r="AZ459" s="81"/>
      <c r="BA459" s="81"/>
      <c r="BB459" s="81"/>
      <c r="BC459" s="81"/>
      <c r="BD459" s="81"/>
      <c r="BE459" s="81"/>
      <c r="BF459" s="81"/>
      <c r="BG459" s="81"/>
      <c r="BH459" s="81"/>
      <c r="BI459" s="81"/>
      <c r="BJ459" s="81"/>
      <c r="BK459" s="81"/>
      <c r="BL459" s="81"/>
      <c r="BM459" s="81"/>
      <c r="BN459" s="81"/>
      <c r="BO459" s="81"/>
      <c r="BP459" s="81"/>
      <c r="BQ459" s="81"/>
      <c r="BR459" s="81"/>
      <c r="BS459" s="81"/>
      <c r="BT459" s="81"/>
      <c r="BU459" s="81"/>
      <c r="BV459" s="81"/>
      <c r="BW459" s="81"/>
      <c r="BX459" s="81"/>
      <c r="BY459" s="81"/>
      <c r="BZ459" s="81"/>
      <c r="CA459" s="81"/>
      <c r="CB459" s="81"/>
      <c r="CC459" s="81"/>
      <c r="CD459" s="81"/>
      <c r="CE459" s="81"/>
      <c r="CF459" s="81"/>
      <c r="CG459" s="81"/>
      <c r="CH459" s="81"/>
      <c r="CI459" s="81"/>
      <c r="CJ459" s="81"/>
      <c r="CK459" s="81"/>
      <c r="CL459" s="81"/>
      <c r="CM459" s="81"/>
      <c r="CN459" s="81"/>
      <c r="CO459" s="81"/>
      <c r="CP459" s="81"/>
      <c r="CQ459" s="81"/>
      <c r="CR459" s="81"/>
      <c r="CS459" s="81"/>
      <c r="CT459" s="81"/>
      <c r="CU459" s="81"/>
      <c r="CV459" s="81"/>
      <c r="CW459" s="81"/>
      <c r="CX459" s="81"/>
      <c r="CY459" s="81"/>
      <c r="CZ459" s="81"/>
      <c r="DA459" s="81"/>
      <c r="DB459" s="81"/>
      <c r="DC459" s="81"/>
      <c r="DD459" s="81"/>
      <c r="DE459" s="81"/>
      <c r="DF459" s="81"/>
      <c r="DG459" s="81"/>
      <c r="DH459" s="81"/>
      <c r="DI459" s="81"/>
      <c r="DJ459" s="81"/>
      <c r="DK459" s="81"/>
    </row>
    <row r="460" customFormat="false" ht="15" hidden="false" customHeight="true" outlineLevel="0" collapsed="false">
      <c r="A460" s="58"/>
      <c r="B460" s="53" t="s">
        <v>631</v>
      </c>
      <c r="C460" s="54" t="n">
        <v>140</v>
      </c>
      <c r="D460" s="55" t="s">
        <v>334</v>
      </c>
      <c r="E460" s="60"/>
      <c r="F460" s="60"/>
      <c r="G460" s="60"/>
      <c r="H460" s="60"/>
      <c r="I460" s="60"/>
    </row>
    <row r="461" customFormat="false" ht="15" hidden="false" customHeight="true" outlineLevel="0" collapsed="false">
      <c r="A461" s="58"/>
      <c r="B461" s="53" t="s">
        <v>632</v>
      </c>
      <c r="C461" s="54" t="n">
        <v>141</v>
      </c>
      <c r="D461" s="55" t="s">
        <v>334</v>
      </c>
      <c r="E461" s="60"/>
      <c r="F461" s="60"/>
      <c r="G461" s="60"/>
      <c r="H461" s="60"/>
      <c r="I461" s="60"/>
    </row>
    <row r="462" customFormat="false" ht="15" hidden="false" customHeight="true" outlineLevel="0" collapsed="false">
      <c r="A462" s="58"/>
      <c r="B462" s="53" t="s">
        <v>633</v>
      </c>
      <c r="C462" s="54" t="n">
        <v>142</v>
      </c>
      <c r="D462" s="55" t="s">
        <v>334</v>
      </c>
      <c r="E462" s="60"/>
      <c r="F462" s="60"/>
      <c r="G462" s="60"/>
      <c r="H462" s="60"/>
      <c r="I462" s="60"/>
    </row>
    <row r="463" customFormat="false" ht="15" hidden="false" customHeight="true" outlineLevel="0" collapsed="false">
      <c r="A463" s="58"/>
      <c r="B463" s="53" t="s">
        <v>634</v>
      </c>
      <c r="C463" s="54" t="n">
        <v>143</v>
      </c>
      <c r="D463" s="55" t="s">
        <v>334</v>
      </c>
      <c r="E463" s="60"/>
      <c r="F463" s="60"/>
      <c r="G463" s="60"/>
      <c r="H463" s="60"/>
      <c r="I463" s="60"/>
    </row>
    <row r="464" customFormat="false" ht="15" hidden="false" customHeight="true" outlineLevel="0" collapsed="false">
      <c r="A464" s="58"/>
      <c r="B464" s="53" t="s">
        <v>635</v>
      </c>
      <c r="C464" s="54" t="n">
        <v>144</v>
      </c>
      <c r="D464" s="55" t="s">
        <v>334</v>
      </c>
      <c r="E464" s="60"/>
      <c r="F464" s="60"/>
      <c r="G464" s="60"/>
      <c r="H464" s="60"/>
      <c r="I464" s="60"/>
    </row>
    <row r="465" customFormat="false" ht="15" hidden="false" customHeight="true" outlineLevel="0" collapsed="false">
      <c r="A465" s="58"/>
      <c r="B465" s="53" t="s">
        <v>636</v>
      </c>
      <c r="C465" s="54" t="n">
        <v>145</v>
      </c>
      <c r="D465" s="55" t="s">
        <v>334</v>
      </c>
      <c r="E465" s="60"/>
      <c r="F465" s="60"/>
      <c r="G465" s="60"/>
      <c r="H465" s="60"/>
      <c r="I465" s="60"/>
    </row>
    <row r="466" customFormat="false" ht="15" hidden="false" customHeight="true" outlineLevel="0" collapsed="false">
      <c r="A466" s="58"/>
      <c r="B466" s="53" t="s">
        <v>637</v>
      </c>
      <c r="C466" s="54" t="n">
        <v>146</v>
      </c>
      <c r="D466" s="55" t="s">
        <v>334</v>
      </c>
      <c r="E466" s="60"/>
      <c r="F466" s="60"/>
      <c r="G466" s="60"/>
      <c r="H466" s="60"/>
      <c r="I466" s="60"/>
    </row>
    <row r="467" customFormat="false" ht="15" hidden="false" customHeight="true" outlineLevel="0" collapsed="false">
      <c r="A467" s="58"/>
      <c r="B467" s="53" t="s">
        <v>638</v>
      </c>
      <c r="C467" s="54" t="n">
        <v>147</v>
      </c>
      <c r="D467" s="55" t="s">
        <v>334</v>
      </c>
      <c r="E467" s="60"/>
      <c r="F467" s="60"/>
      <c r="G467" s="60"/>
      <c r="H467" s="60"/>
      <c r="I467" s="60"/>
    </row>
    <row r="468" customFormat="false" ht="15" hidden="false" customHeight="true" outlineLevel="0" collapsed="false">
      <c r="A468" s="58"/>
      <c r="B468" s="53" t="s">
        <v>639</v>
      </c>
      <c r="C468" s="54" t="n">
        <v>148</v>
      </c>
      <c r="D468" s="55" t="s">
        <v>334</v>
      </c>
      <c r="E468" s="60"/>
      <c r="F468" s="60"/>
      <c r="G468" s="60"/>
      <c r="H468" s="60"/>
      <c r="I468" s="60"/>
    </row>
    <row r="469" customFormat="false" ht="15" hidden="false" customHeight="true" outlineLevel="0" collapsed="false">
      <c r="A469" s="58"/>
      <c r="B469" s="53" t="s">
        <v>640</v>
      </c>
      <c r="C469" s="54" t="n">
        <v>149</v>
      </c>
      <c r="D469" s="55" t="s">
        <v>334</v>
      </c>
      <c r="E469" s="60"/>
      <c r="F469" s="60"/>
      <c r="G469" s="60"/>
      <c r="H469" s="60"/>
      <c r="I469" s="60"/>
    </row>
    <row r="470" customFormat="false" ht="15" hidden="false" customHeight="true" outlineLevel="0" collapsed="false">
      <c r="A470" s="58"/>
      <c r="B470" s="53" t="s">
        <v>641</v>
      </c>
      <c r="C470" s="54" t="n">
        <v>150</v>
      </c>
      <c r="D470" s="55" t="s">
        <v>334</v>
      </c>
      <c r="E470" s="60"/>
      <c r="F470" s="60"/>
      <c r="G470" s="60"/>
      <c r="H470" s="60"/>
      <c r="I470" s="60"/>
    </row>
    <row r="471" customFormat="false" ht="15" hidden="false" customHeight="true" outlineLevel="0" collapsed="false">
      <c r="A471" s="58"/>
      <c r="B471" s="53" t="s">
        <v>642</v>
      </c>
      <c r="C471" s="54" t="n">
        <v>1</v>
      </c>
      <c r="D471" s="55" t="s">
        <v>335</v>
      </c>
    </row>
    <row r="472" customFormat="false" ht="15" hidden="false" customHeight="true" outlineLevel="0" collapsed="false">
      <c r="A472" s="58"/>
      <c r="B472" s="53" t="s">
        <v>643</v>
      </c>
      <c r="C472" s="54" t="n">
        <v>2</v>
      </c>
      <c r="D472" s="55" t="s">
        <v>335</v>
      </c>
    </row>
    <row r="473" customFormat="false" ht="15" hidden="false" customHeight="true" outlineLevel="0" collapsed="false">
      <c r="A473" s="58"/>
      <c r="B473" s="53" t="s">
        <v>644</v>
      </c>
      <c r="C473" s="54" t="n">
        <v>3</v>
      </c>
      <c r="D473" s="55" t="s">
        <v>335</v>
      </c>
    </row>
    <row r="474" customFormat="false" ht="15" hidden="false" customHeight="true" outlineLevel="0" collapsed="false">
      <c r="A474" s="58"/>
      <c r="B474" s="53" t="s">
        <v>645</v>
      </c>
      <c r="C474" s="54" t="n">
        <v>4</v>
      </c>
      <c r="D474" s="55" t="s">
        <v>335</v>
      </c>
    </row>
    <row r="475" customFormat="false" ht="15" hidden="false" customHeight="true" outlineLevel="0" collapsed="false">
      <c r="A475" s="58"/>
      <c r="B475" s="53" t="s">
        <v>646</v>
      </c>
      <c r="C475" s="54" t="n">
        <v>5</v>
      </c>
      <c r="D475" s="55" t="s">
        <v>335</v>
      </c>
    </row>
    <row r="476" customFormat="false" ht="15" hidden="false" customHeight="true" outlineLevel="0" collapsed="false">
      <c r="A476" s="58"/>
      <c r="B476" s="53" t="s">
        <v>647</v>
      </c>
      <c r="C476" s="54" t="n">
        <v>6</v>
      </c>
      <c r="D476" s="55" t="s">
        <v>335</v>
      </c>
    </row>
    <row r="477" customFormat="false" ht="15" hidden="false" customHeight="true" outlineLevel="0" collapsed="false">
      <c r="A477" s="58"/>
      <c r="B477" s="53" t="s">
        <v>648</v>
      </c>
      <c r="C477" s="54" t="n">
        <v>7</v>
      </c>
      <c r="D477" s="55" t="s">
        <v>335</v>
      </c>
    </row>
    <row r="478" customFormat="false" ht="15" hidden="false" customHeight="true" outlineLevel="0" collapsed="false">
      <c r="A478" s="58"/>
      <c r="B478" s="53" t="s">
        <v>649</v>
      </c>
      <c r="C478" s="54" t="n">
        <v>8</v>
      </c>
      <c r="D478" s="55" t="s">
        <v>335</v>
      </c>
    </row>
    <row r="479" customFormat="false" ht="15" hidden="false" customHeight="true" outlineLevel="0" collapsed="false">
      <c r="A479" s="58"/>
      <c r="B479" s="53" t="s">
        <v>650</v>
      </c>
      <c r="C479" s="54" t="n">
        <v>9</v>
      </c>
      <c r="D479" s="55" t="s">
        <v>335</v>
      </c>
    </row>
    <row r="480" customFormat="false" ht="15" hidden="false" customHeight="true" outlineLevel="0" collapsed="false">
      <c r="A480" s="58"/>
      <c r="B480" s="53" t="s">
        <v>651</v>
      </c>
      <c r="C480" s="54" t="n">
        <v>10</v>
      </c>
      <c r="D480" s="55" t="s">
        <v>335</v>
      </c>
    </row>
    <row r="481" customFormat="false" ht="15" hidden="false" customHeight="true" outlineLevel="0" collapsed="false">
      <c r="A481" s="58"/>
      <c r="B481" s="53" t="s">
        <v>652</v>
      </c>
      <c r="C481" s="54" t="n">
        <v>11</v>
      </c>
      <c r="D481" s="55" t="s">
        <v>335</v>
      </c>
    </row>
    <row r="482" customFormat="false" ht="15" hidden="false" customHeight="true" outlineLevel="0" collapsed="false">
      <c r="A482" s="58"/>
      <c r="B482" s="53" t="s">
        <v>653</v>
      </c>
      <c r="C482" s="54" t="n">
        <v>12</v>
      </c>
      <c r="D482" s="55" t="s">
        <v>335</v>
      </c>
    </row>
    <row r="483" customFormat="false" ht="15" hidden="false" customHeight="true" outlineLevel="0" collapsed="false">
      <c r="A483" s="58"/>
      <c r="B483" s="53" t="s">
        <v>654</v>
      </c>
      <c r="C483" s="54" t="n">
        <v>13</v>
      </c>
      <c r="D483" s="55" t="s">
        <v>335</v>
      </c>
    </row>
    <row r="484" customFormat="false" ht="15" hidden="false" customHeight="true" outlineLevel="0" collapsed="false">
      <c r="A484" s="58"/>
      <c r="B484" s="53" t="s">
        <v>655</v>
      </c>
      <c r="C484" s="54" t="n">
        <v>14</v>
      </c>
      <c r="D484" s="55" t="s">
        <v>335</v>
      </c>
    </row>
    <row r="485" customFormat="false" ht="15" hidden="false" customHeight="true" outlineLevel="0" collapsed="false">
      <c r="A485" s="58"/>
      <c r="B485" s="53" t="s">
        <v>656</v>
      </c>
      <c r="C485" s="54" t="n">
        <v>15</v>
      </c>
      <c r="D485" s="55" t="s">
        <v>335</v>
      </c>
    </row>
    <row r="486" customFormat="false" ht="15" hidden="false" customHeight="true" outlineLevel="0" collapsed="false">
      <c r="A486" s="58"/>
      <c r="B486" s="53" t="s">
        <v>657</v>
      </c>
      <c r="C486" s="54" t="n">
        <v>16</v>
      </c>
      <c r="D486" s="55" t="s">
        <v>335</v>
      </c>
    </row>
    <row r="487" customFormat="false" ht="15" hidden="false" customHeight="true" outlineLevel="0" collapsed="false">
      <c r="A487" s="58"/>
      <c r="B487" s="53" t="s">
        <v>658</v>
      </c>
      <c r="C487" s="54" t="n">
        <v>17</v>
      </c>
      <c r="D487" s="55" t="s">
        <v>335</v>
      </c>
    </row>
    <row r="488" customFormat="false" ht="15" hidden="false" customHeight="true" outlineLevel="0" collapsed="false">
      <c r="A488" s="58"/>
      <c r="B488" s="53" t="s">
        <v>659</v>
      </c>
      <c r="C488" s="54" t="n">
        <v>18</v>
      </c>
      <c r="D488" s="55" t="s">
        <v>335</v>
      </c>
    </row>
    <row r="489" customFormat="false" ht="15" hidden="false" customHeight="true" outlineLevel="0" collapsed="false">
      <c r="A489" s="58"/>
      <c r="B489" s="53" t="s">
        <v>660</v>
      </c>
      <c r="C489" s="54" t="n">
        <v>19</v>
      </c>
      <c r="D489" s="55" t="s">
        <v>335</v>
      </c>
    </row>
    <row r="490" customFormat="false" ht="15" hidden="false" customHeight="true" outlineLevel="0" collapsed="false">
      <c r="A490" s="58"/>
      <c r="B490" s="53" t="s">
        <v>661</v>
      </c>
      <c r="C490" s="54" t="n">
        <v>20</v>
      </c>
      <c r="D490" s="55" t="s">
        <v>335</v>
      </c>
    </row>
    <row r="491" customFormat="false" ht="15" hidden="false" customHeight="true" outlineLevel="0" collapsed="false">
      <c r="A491" s="58"/>
      <c r="B491" s="53" t="s">
        <v>662</v>
      </c>
      <c r="C491" s="54" t="n">
        <v>21</v>
      </c>
      <c r="D491" s="55" t="s">
        <v>335</v>
      </c>
    </row>
    <row r="492" customFormat="false" ht="15" hidden="false" customHeight="true" outlineLevel="0" collapsed="false">
      <c r="A492" s="58"/>
      <c r="B492" s="53" t="s">
        <v>663</v>
      </c>
      <c r="C492" s="54" t="n">
        <v>22</v>
      </c>
      <c r="D492" s="55" t="s">
        <v>335</v>
      </c>
    </row>
    <row r="493" customFormat="false" ht="15" hidden="false" customHeight="true" outlineLevel="0" collapsed="false">
      <c r="A493" s="58"/>
      <c r="B493" s="53" t="s">
        <v>664</v>
      </c>
      <c r="C493" s="54" t="n">
        <v>23</v>
      </c>
      <c r="D493" s="55" t="s">
        <v>335</v>
      </c>
    </row>
    <row r="494" customFormat="false" ht="15" hidden="false" customHeight="true" outlineLevel="0" collapsed="false">
      <c r="A494" s="58"/>
      <c r="B494" s="53" t="s">
        <v>665</v>
      </c>
      <c r="C494" s="54" t="n">
        <v>24</v>
      </c>
      <c r="D494" s="55" t="s">
        <v>335</v>
      </c>
    </row>
    <row r="495" customFormat="false" ht="15" hidden="false" customHeight="true" outlineLevel="0" collapsed="false">
      <c r="A495" s="58"/>
      <c r="B495" s="53" t="s">
        <v>666</v>
      </c>
      <c r="C495" s="54" t="n">
        <v>25</v>
      </c>
      <c r="D495" s="55" t="s">
        <v>335</v>
      </c>
    </row>
    <row r="496" customFormat="false" ht="15" hidden="false" customHeight="true" outlineLevel="0" collapsed="false">
      <c r="A496" s="58"/>
      <c r="B496" s="53" t="s">
        <v>667</v>
      </c>
      <c r="C496" s="54" t="n">
        <v>26</v>
      </c>
      <c r="D496" s="55" t="s">
        <v>335</v>
      </c>
    </row>
    <row r="497" customFormat="false" ht="15" hidden="false" customHeight="true" outlineLevel="0" collapsed="false">
      <c r="A497" s="58"/>
      <c r="B497" s="53" t="s">
        <v>668</v>
      </c>
      <c r="C497" s="54" t="n">
        <v>27</v>
      </c>
      <c r="D497" s="55" t="s">
        <v>335</v>
      </c>
    </row>
    <row r="498" customFormat="false" ht="15" hidden="false" customHeight="true" outlineLevel="0" collapsed="false">
      <c r="A498" s="58"/>
      <c r="B498" s="53" t="s">
        <v>669</v>
      </c>
      <c r="C498" s="54" t="n">
        <v>28</v>
      </c>
      <c r="D498" s="55" t="s">
        <v>335</v>
      </c>
    </row>
    <row r="499" customFormat="false" ht="15" hidden="false" customHeight="true" outlineLevel="0" collapsed="false">
      <c r="A499" s="58"/>
      <c r="B499" s="53" t="s">
        <v>670</v>
      </c>
      <c r="C499" s="54" t="n">
        <v>29</v>
      </c>
      <c r="D499" s="55" t="s">
        <v>335</v>
      </c>
    </row>
    <row r="500" customFormat="false" ht="15" hidden="false" customHeight="true" outlineLevel="0" collapsed="false">
      <c r="A500" s="58"/>
      <c r="B500" s="53" t="s">
        <v>671</v>
      </c>
      <c r="C500" s="54" t="n">
        <v>30</v>
      </c>
      <c r="D500" s="55" t="s">
        <v>335</v>
      </c>
    </row>
    <row r="501" customFormat="false" ht="15" hidden="false" customHeight="true" outlineLevel="0" collapsed="false">
      <c r="A501" s="58"/>
      <c r="B501" s="53" t="s">
        <v>672</v>
      </c>
      <c r="C501" s="54" t="n">
        <v>31</v>
      </c>
      <c r="D501" s="55" t="s">
        <v>335</v>
      </c>
      <c r="E501" s="107"/>
      <c r="F501" s="107"/>
      <c r="G501" s="107"/>
      <c r="H501" s="107"/>
      <c r="I501" s="107"/>
      <c r="J501" s="107"/>
      <c r="K501" s="107"/>
      <c r="L501" s="107"/>
      <c r="M501" s="107"/>
      <c r="N501" s="107"/>
      <c r="O501" s="107"/>
      <c r="P501" s="107"/>
      <c r="Q501" s="107"/>
      <c r="R501" s="107"/>
      <c r="S501" s="107"/>
      <c r="T501" s="107"/>
      <c r="U501" s="107"/>
      <c r="V501" s="107"/>
      <c r="W501" s="107"/>
      <c r="X501" s="107"/>
      <c r="Y501" s="107"/>
      <c r="Z501" s="107"/>
      <c r="AA501" s="107"/>
      <c r="AB501" s="107"/>
      <c r="AC501" s="107"/>
      <c r="AD501" s="107"/>
      <c r="AE501" s="107"/>
      <c r="AF501" s="107"/>
      <c r="AG501" s="107"/>
      <c r="AH501" s="107"/>
      <c r="AI501" s="107"/>
      <c r="AJ501" s="107"/>
      <c r="AK501" s="107"/>
      <c r="AL501" s="107"/>
      <c r="AM501" s="107"/>
      <c r="AN501" s="107"/>
      <c r="AO501" s="107"/>
      <c r="AP501" s="107"/>
      <c r="AQ501" s="107"/>
      <c r="AR501" s="107"/>
      <c r="AS501" s="107"/>
      <c r="AT501" s="107"/>
      <c r="AU501" s="107"/>
      <c r="AV501" s="107"/>
      <c r="AW501" s="107"/>
      <c r="AX501" s="107"/>
      <c r="AY501" s="107"/>
      <c r="AZ501" s="107"/>
      <c r="BA501" s="107"/>
      <c r="BB501" s="107"/>
      <c r="BC501" s="107"/>
      <c r="BD501" s="107"/>
      <c r="BE501" s="107"/>
      <c r="BF501" s="107"/>
      <c r="BG501" s="107"/>
      <c r="BH501" s="107"/>
      <c r="BI501" s="107"/>
      <c r="BJ501" s="107"/>
      <c r="BK501" s="107"/>
      <c r="BL501" s="107"/>
      <c r="BM501" s="107"/>
      <c r="BN501" s="107"/>
      <c r="BO501" s="107"/>
      <c r="BP501" s="107"/>
      <c r="BQ501" s="107"/>
      <c r="BR501" s="107"/>
      <c r="BS501" s="107"/>
      <c r="BT501" s="107"/>
      <c r="BU501" s="107"/>
      <c r="BV501" s="107"/>
      <c r="BW501" s="107"/>
      <c r="BX501" s="107"/>
      <c r="BY501" s="107"/>
      <c r="BZ501" s="107"/>
      <c r="CA501" s="107"/>
      <c r="CB501" s="107"/>
      <c r="CC501" s="107"/>
      <c r="CD501" s="107"/>
      <c r="CE501" s="107"/>
      <c r="CF501" s="107"/>
      <c r="CG501" s="107"/>
      <c r="CH501" s="107"/>
      <c r="CI501" s="107"/>
      <c r="CJ501" s="107"/>
      <c r="CK501" s="107"/>
      <c r="CL501" s="107"/>
      <c r="CM501" s="107"/>
      <c r="CN501" s="107"/>
      <c r="CO501" s="107"/>
      <c r="CP501" s="107"/>
      <c r="CQ501" s="107"/>
      <c r="CR501" s="107"/>
      <c r="CS501" s="107"/>
      <c r="CT501" s="107"/>
      <c r="CU501" s="107"/>
      <c r="CV501" s="107"/>
      <c r="CW501" s="107"/>
      <c r="CX501" s="107"/>
      <c r="CY501" s="107"/>
      <c r="CZ501" s="107"/>
      <c r="DA501" s="107"/>
      <c r="DB501" s="107"/>
      <c r="DC501" s="107"/>
      <c r="DD501" s="107"/>
      <c r="DE501" s="107"/>
      <c r="DF501" s="107"/>
      <c r="DG501" s="107"/>
      <c r="DH501" s="107"/>
      <c r="DI501" s="107"/>
      <c r="DJ501" s="107"/>
      <c r="DK501" s="107"/>
    </row>
    <row r="502" customFormat="false" ht="15" hidden="false" customHeight="true" outlineLevel="0" collapsed="false">
      <c r="A502" s="58"/>
      <c r="B502" s="53" t="s">
        <v>673</v>
      </c>
      <c r="C502" s="54" t="n">
        <v>32</v>
      </c>
      <c r="D502" s="55" t="s">
        <v>335</v>
      </c>
      <c r="E502" s="107"/>
      <c r="F502" s="107"/>
      <c r="G502" s="107"/>
      <c r="H502" s="107"/>
      <c r="I502" s="107"/>
      <c r="J502" s="107"/>
      <c r="K502" s="107"/>
      <c r="L502" s="107"/>
      <c r="M502" s="107"/>
      <c r="N502" s="107"/>
      <c r="O502" s="107"/>
      <c r="P502" s="107"/>
      <c r="Q502" s="107"/>
      <c r="R502" s="107"/>
      <c r="S502" s="107"/>
      <c r="T502" s="107"/>
      <c r="U502" s="107"/>
      <c r="V502" s="107"/>
      <c r="W502" s="107"/>
      <c r="X502" s="107"/>
      <c r="Y502" s="107"/>
      <c r="Z502" s="107"/>
      <c r="AA502" s="107"/>
      <c r="AB502" s="107"/>
      <c r="AC502" s="107"/>
      <c r="AD502" s="107"/>
      <c r="AE502" s="107"/>
      <c r="AF502" s="107"/>
      <c r="AG502" s="107"/>
      <c r="AH502" s="107"/>
      <c r="AI502" s="107"/>
      <c r="AJ502" s="107"/>
      <c r="AK502" s="107"/>
      <c r="AL502" s="107"/>
      <c r="AM502" s="107"/>
      <c r="AN502" s="107"/>
      <c r="AO502" s="107"/>
      <c r="AP502" s="107"/>
      <c r="AQ502" s="107"/>
      <c r="AR502" s="107"/>
      <c r="AS502" s="107"/>
      <c r="AT502" s="107"/>
      <c r="AU502" s="107"/>
      <c r="AV502" s="107"/>
      <c r="AW502" s="107"/>
      <c r="AX502" s="107"/>
      <c r="AY502" s="107"/>
      <c r="AZ502" s="107"/>
      <c r="BA502" s="107"/>
      <c r="BB502" s="107"/>
      <c r="BC502" s="107"/>
      <c r="BD502" s="107"/>
      <c r="BE502" s="107"/>
      <c r="BF502" s="107"/>
      <c r="BG502" s="107"/>
      <c r="BH502" s="107"/>
      <c r="BI502" s="107"/>
      <c r="BJ502" s="107"/>
      <c r="BK502" s="107"/>
      <c r="BL502" s="107"/>
      <c r="BM502" s="107"/>
      <c r="BN502" s="107"/>
      <c r="BO502" s="107"/>
      <c r="BP502" s="107"/>
      <c r="BQ502" s="107"/>
      <c r="BR502" s="107"/>
      <c r="BS502" s="107"/>
      <c r="BT502" s="107"/>
      <c r="BU502" s="107"/>
      <c r="BV502" s="107"/>
      <c r="BW502" s="107"/>
      <c r="BX502" s="107"/>
      <c r="BY502" s="107"/>
      <c r="BZ502" s="107"/>
      <c r="CA502" s="107"/>
      <c r="CB502" s="107"/>
      <c r="CC502" s="107"/>
      <c r="CD502" s="107"/>
      <c r="CE502" s="107"/>
      <c r="CF502" s="107"/>
      <c r="CG502" s="107"/>
      <c r="CH502" s="107"/>
      <c r="CI502" s="107"/>
      <c r="CJ502" s="107"/>
      <c r="CK502" s="107"/>
      <c r="CL502" s="107"/>
      <c r="CM502" s="107"/>
      <c r="CN502" s="107"/>
      <c r="CO502" s="107"/>
      <c r="CP502" s="107"/>
      <c r="CQ502" s="107"/>
      <c r="CR502" s="107"/>
      <c r="CS502" s="107"/>
      <c r="CT502" s="107"/>
      <c r="CU502" s="107"/>
      <c r="CV502" s="107"/>
      <c r="CW502" s="107"/>
      <c r="CX502" s="107"/>
      <c r="CY502" s="107"/>
      <c r="CZ502" s="107"/>
      <c r="DA502" s="107"/>
      <c r="DB502" s="107"/>
      <c r="DC502" s="107"/>
      <c r="DD502" s="107"/>
      <c r="DE502" s="107"/>
      <c r="DF502" s="107"/>
      <c r="DG502" s="107"/>
      <c r="DH502" s="107"/>
      <c r="DI502" s="107"/>
      <c r="DJ502" s="107"/>
      <c r="DK502" s="107"/>
    </row>
    <row r="503" customFormat="false" ht="15" hidden="false" customHeight="true" outlineLevel="0" collapsed="false">
      <c r="A503" s="58"/>
      <c r="B503" s="53" t="s">
        <v>674</v>
      </c>
      <c r="C503" s="54" t="n">
        <v>33</v>
      </c>
      <c r="D503" s="55" t="s">
        <v>335</v>
      </c>
      <c r="E503" s="107"/>
      <c r="F503" s="107"/>
      <c r="G503" s="107"/>
      <c r="H503" s="107"/>
      <c r="I503" s="107"/>
      <c r="J503" s="107"/>
      <c r="K503" s="107"/>
      <c r="L503" s="107"/>
      <c r="M503" s="107"/>
      <c r="N503" s="107"/>
      <c r="O503" s="107"/>
      <c r="P503" s="107"/>
      <c r="Q503" s="107"/>
      <c r="R503" s="107"/>
      <c r="S503" s="107"/>
      <c r="T503" s="107"/>
      <c r="U503" s="107"/>
      <c r="V503" s="107"/>
      <c r="W503" s="107"/>
      <c r="X503" s="107"/>
      <c r="Y503" s="107"/>
      <c r="Z503" s="107"/>
      <c r="AA503" s="107"/>
      <c r="AB503" s="107"/>
      <c r="AC503" s="107"/>
      <c r="AD503" s="107"/>
      <c r="AE503" s="107"/>
      <c r="AF503" s="107"/>
      <c r="AG503" s="107"/>
      <c r="AH503" s="107"/>
      <c r="AI503" s="107"/>
      <c r="AJ503" s="107"/>
      <c r="AK503" s="107"/>
      <c r="AL503" s="107"/>
      <c r="AM503" s="107"/>
      <c r="AN503" s="107"/>
      <c r="AO503" s="107"/>
      <c r="AP503" s="107"/>
      <c r="AQ503" s="107"/>
      <c r="AR503" s="107"/>
      <c r="AS503" s="107"/>
      <c r="AT503" s="107"/>
      <c r="AU503" s="107"/>
      <c r="AV503" s="107"/>
      <c r="AW503" s="107"/>
      <c r="AX503" s="107"/>
      <c r="AY503" s="107"/>
      <c r="AZ503" s="107"/>
      <c r="BA503" s="107"/>
      <c r="BB503" s="107"/>
      <c r="BC503" s="107"/>
      <c r="BD503" s="107"/>
      <c r="BE503" s="107"/>
      <c r="BF503" s="107"/>
      <c r="BG503" s="107"/>
      <c r="BH503" s="107"/>
      <c r="BI503" s="107"/>
      <c r="BJ503" s="107"/>
      <c r="BK503" s="107"/>
      <c r="BL503" s="107"/>
      <c r="BM503" s="107"/>
      <c r="BN503" s="107"/>
      <c r="BO503" s="107"/>
      <c r="BP503" s="107"/>
      <c r="BQ503" s="107"/>
      <c r="BR503" s="107"/>
      <c r="BS503" s="107"/>
      <c r="BT503" s="107"/>
      <c r="BU503" s="107"/>
      <c r="BV503" s="107"/>
      <c r="BW503" s="107"/>
      <c r="BX503" s="107"/>
      <c r="BY503" s="107"/>
      <c r="BZ503" s="107"/>
      <c r="CA503" s="107"/>
      <c r="CB503" s="107"/>
      <c r="CC503" s="107"/>
      <c r="CD503" s="107"/>
      <c r="CE503" s="107"/>
      <c r="CF503" s="107"/>
      <c r="CG503" s="107"/>
      <c r="CH503" s="107"/>
      <c r="CI503" s="107"/>
      <c r="CJ503" s="107"/>
      <c r="CK503" s="107"/>
      <c r="CL503" s="107"/>
      <c r="CM503" s="107"/>
      <c r="CN503" s="107"/>
      <c r="CO503" s="107"/>
      <c r="CP503" s="107"/>
      <c r="CQ503" s="107"/>
      <c r="CR503" s="107"/>
      <c r="CS503" s="107"/>
      <c r="CT503" s="107"/>
      <c r="CU503" s="107"/>
      <c r="CV503" s="107"/>
      <c r="CW503" s="107"/>
      <c r="CX503" s="107"/>
      <c r="CY503" s="107"/>
      <c r="CZ503" s="107"/>
      <c r="DA503" s="107"/>
      <c r="DB503" s="107"/>
      <c r="DC503" s="107"/>
      <c r="DD503" s="107"/>
      <c r="DE503" s="107"/>
      <c r="DF503" s="107"/>
      <c r="DG503" s="107"/>
      <c r="DH503" s="107"/>
      <c r="DI503" s="107"/>
      <c r="DJ503" s="107"/>
      <c r="DK503" s="107"/>
    </row>
    <row r="504" customFormat="false" ht="15" hidden="false" customHeight="true" outlineLevel="0" collapsed="false">
      <c r="A504" s="58"/>
      <c r="B504" s="53" t="s">
        <v>675</v>
      </c>
      <c r="C504" s="54" t="n">
        <v>34</v>
      </c>
      <c r="D504" s="55" t="s">
        <v>335</v>
      </c>
      <c r="E504" s="107"/>
      <c r="F504" s="107"/>
      <c r="G504" s="107"/>
      <c r="H504" s="107"/>
      <c r="I504" s="107"/>
      <c r="J504" s="107"/>
      <c r="K504" s="107"/>
      <c r="L504" s="107"/>
      <c r="M504" s="107"/>
      <c r="N504" s="107"/>
      <c r="O504" s="107"/>
      <c r="P504" s="107"/>
      <c r="Q504" s="107"/>
      <c r="R504" s="107"/>
      <c r="S504" s="107"/>
      <c r="T504" s="107"/>
      <c r="U504" s="107"/>
      <c r="V504" s="107"/>
      <c r="W504" s="107"/>
      <c r="X504" s="107"/>
      <c r="Y504" s="107"/>
      <c r="Z504" s="107"/>
      <c r="AA504" s="107"/>
      <c r="AB504" s="107"/>
      <c r="AC504" s="107"/>
      <c r="AD504" s="107"/>
      <c r="AE504" s="107"/>
      <c r="AF504" s="107"/>
      <c r="AG504" s="107"/>
      <c r="AH504" s="107"/>
      <c r="AI504" s="107"/>
      <c r="AJ504" s="107"/>
      <c r="AK504" s="107"/>
      <c r="AL504" s="107"/>
      <c r="AM504" s="107"/>
      <c r="AN504" s="107"/>
      <c r="AO504" s="107"/>
      <c r="AP504" s="107"/>
      <c r="AQ504" s="107"/>
      <c r="AR504" s="107"/>
      <c r="AS504" s="107"/>
      <c r="AT504" s="107"/>
      <c r="AU504" s="107"/>
      <c r="AV504" s="107"/>
      <c r="AW504" s="107"/>
      <c r="AX504" s="107"/>
      <c r="AY504" s="107"/>
      <c r="AZ504" s="107"/>
      <c r="BA504" s="107"/>
      <c r="BB504" s="107"/>
      <c r="BC504" s="107"/>
      <c r="BD504" s="107"/>
      <c r="BE504" s="107"/>
      <c r="BF504" s="107"/>
      <c r="BG504" s="107"/>
      <c r="BH504" s="107"/>
      <c r="BI504" s="107"/>
      <c r="BJ504" s="107"/>
      <c r="BK504" s="107"/>
      <c r="BL504" s="107"/>
      <c r="BM504" s="107"/>
      <c r="BN504" s="107"/>
      <c r="BO504" s="107"/>
      <c r="BP504" s="107"/>
      <c r="BQ504" s="107"/>
      <c r="BR504" s="107"/>
      <c r="BS504" s="107"/>
      <c r="BT504" s="107"/>
      <c r="BU504" s="107"/>
      <c r="BV504" s="107"/>
      <c r="BW504" s="107"/>
      <c r="BX504" s="107"/>
      <c r="BY504" s="107"/>
      <c r="BZ504" s="107"/>
      <c r="CA504" s="107"/>
      <c r="CB504" s="107"/>
      <c r="CC504" s="107"/>
      <c r="CD504" s="107"/>
      <c r="CE504" s="107"/>
      <c r="CF504" s="107"/>
      <c r="CG504" s="107"/>
      <c r="CH504" s="107"/>
      <c r="CI504" s="107"/>
      <c r="CJ504" s="107"/>
      <c r="CK504" s="107"/>
      <c r="CL504" s="107"/>
      <c r="CM504" s="107"/>
      <c r="CN504" s="107"/>
      <c r="CO504" s="107"/>
      <c r="CP504" s="107"/>
      <c r="CQ504" s="107"/>
      <c r="CR504" s="107"/>
      <c r="CS504" s="107"/>
      <c r="CT504" s="107"/>
      <c r="CU504" s="107"/>
      <c r="CV504" s="107"/>
      <c r="CW504" s="107"/>
      <c r="CX504" s="107"/>
      <c r="CY504" s="107"/>
      <c r="CZ504" s="107"/>
      <c r="DA504" s="107"/>
      <c r="DB504" s="107"/>
      <c r="DC504" s="107"/>
      <c r="DD504" s="107"/>
      <c r="DE504" s="107"/>
      <c r="DF504" s="107"/>
      <c r="DG504" s="107"/>
      <c r="DH504" s="107"/>
      <c r="DI504" s="107"/>
      <c r="DJ504" s="107"/>
      <c r="DK504" s="107"/>
    </row>
    <row r="505" customFormat="false" ht="15" hidden="false" customHeight="true" outlineLevel="0" collapsed="false">
      <c r="A505" s="58"/>
      <c r="B505" s="53" t="s">
        <v>676</v>
      </c>
      <c r="C505" s="54" t="n">
        <v>35</v>
      </c>
      <c r="D505" s="55" t="s">
        <v>335</v>
      </c>
      <c r="E505" s="107"/>
      <c r="F505" s="107"/>
      <c r="G505" s="107"/>
      <c r="H505" s="107"/>
      <c r="I505" s="107"/>
      <c r="J505" s="107"/>
      <c r="K505" s="107"/>
      <c r="L505" s="107"/>
      <c r="M505" s="107"/>
      <c r="N505" s="107"/>
      <c r="O505" s="107"/>
      <c r="P505" s="107"/>
      <c r="Q505" s="107"/>
      <c r="R505" s="107"/>
      <c r="S505" s="107"/>
      <c r="T505" s="107"/>
      <c r="U505" s="107"/>
      <c r="V505" s="107"/>
      <c r="W505" s="107"/>
      <c r="X505" s="107"/>
      <c r="Y505" s="107"/>
      <c r="Z505" s="107"/>
      <c r="AA505" s="107"/>
      <c r="AB505" s="107"/>
      <c r="AC505" s="107"/>
      <c r="AD505" s="107"/>
      <c r="AE505" s="107"/>
      <c r="AF505" s="107"/>
      <c r="AG505" s="107"/>
      <c r="AH505" s="107"/>
      <c r="AI505" s="107"/>
      <c r="AJ505" s="107"/>
      <c r="AK505" s="107"/>
      <c r="AL505" s="107"/>
      <c r="AM505" s="107"/>
      <c r="AN505" s="107"/>
      <c r="AO505" s="107"/>
      <c r="AP505" s="107"/>
      <c r="AQ505" s="107"/>
      <c r="AR505" s="107"/>
      <c r="AS505" s="107"/>
      <c r="AT505" s="107"/>
      <c r="AU505" s="107"/>
      <c r="AV505" s="107"/>
      <c r="AW505" s="107"/>
      <c r="AX505" s="107"/>
      <c r="AY505" s="107"/>
      <c r="AZ505" s="107"/>
      <c r="BA505" s="107"/>
      <c r="BB505" s="107"/>
      <c r="BC505" s="107"/>
      <c r="BD505" s="107"/>
      <c r="BE505" s="107"/>
      <c r="BF505" s="107"/>
      <c r="BG505" s="107"/>
      <c r="BH505" s="107"/>
      <c r="BI505" s="107"/>
      <c r="BJ505" s="107"/>
      <c r="BK505" s="107"/>
      <c r="BL505" s="107"/>
      <c r="BM505" s="107"/>
      <c r="BN505" s="107"/>
      <c r="BO505" s="107"/>
      <c r="BP505" s="107"/>
      <c r="BQ505" s="107"/>
      <c r="BR505" s="107"/>
      <c r="BS505" s="107"/>
      <c r="BT505" s="107"/>
      <c r="BU505" s="107"/>
      <c r="BV505" s="107"/>
      <c r="BW505" s="107"/>
      <c r="BX505" s="107"/>
      <c r="BY505" s="107"/>
      <c r="BZ505" s="107"/>
      <c r="CA505" s="107"/>
      <c r="CB505" s="107"/>
      <c r="CC505" s="107"/>
      <c r="CD505" s="107"/>
      <c r="CE505" s="107"/>
      <c r="CF505" s="107"/>
      <c r="CG505" s="107"/>
      <c r="CH505" s="107"/>
      <c r="CI505" s="107"/>
      <c r="CJ505" s="107"/>
      <c r="CK505" s="107"/>
      <c r="CL505" s="107"/>
      <c r="CM505" s="107"/>
      <c r="CN505" s="107"/>
      <c r="CO505" s="107"/>
      <c r="CP505" s="107"/>
      <c r="CQ505" s="107"/>
      <c r="CR505" s="107"/>
      <c r="CS505" s="107"/>
      <c r="CT505" s="107"/>
      <c r="CU505" s="107"/>
      <c r="CV505" s="107"/>
      <c r="CW505" s="107"/>
      <c r="CX505" s="107"/>
      <c r="CY505" s="107"/>
      <c r="CZ505" s="107"/>
      <c r="DA505" s="107"/>
      <c r="DB505" s="107"/>
      <c r="DC505" s="107"/>
      <c r="DD505" s="107"/>
      <c r="DE505" s="107"/>
      <c r="DF505" s="107"/>
      <c r="DG505" s="107"/>
      <c r="DH505" s="107"/>
      <c r="DI505" s="107"/>
      <c r="DJ505" s="107"/>
      <c r="DK505" s="107"/>
    </row>
    <row r="506" customFormat="false" ht="15" hidden="false" customHeight="true" outlineLevel="0" collapsed="false">
      <c r="A506" s="58"/>
      <c r="B506" s="53" t="s">
        <v>677</v>
      </c>
      <c r="C506" s="54" t="n">
        <v>36</v>
      </c>
      <c r="D506" s="55" t="s">
        <v>335</v>
      </c>
      <c r="E506" s="107"/>
      <c r="F506" s="107"/>
      <c r="G506" s="107"/>
      <c r="H506" s="107"/>
      <c r="I506" s="107"/>
      <c r="J506" s="107"/>
      <c r="K506" s="107"/>
      <c r="L506" s="107"/>
      <c r="M506" s="107"/>
      <c r="N506" s="107"/>
      <c r="O506" s="107"/>
      <c r="P506" s="107"/>
      <c r="Q506" s="107"/>
      <c r="R506" s="107"/>
      <c r="S506" s="107"/>
      <c r="T506" s="107"/>
      <c r="U506" s="107"/>
      <c r="V506" s="107"/>
      <c r="W506" s="107"/>
      <c r="X506" s="107"/>
      <c r="Y506" s="107"/>
      <c r="Z506" s="107"/>
      <c r="AA506" s="107"/>
      <c r="AB506" s="107"/>
      <c r="AC506" s="107"/>
      <c r="AD506" s="107"/>
      <c r="AE506" s="107"/>
      <c r="AF506" s="107"/>
      <c r="AG506" s="107"/>
      <c r="AH506" s="107"/>
      <c r="AI506" s="107"/>
      <c r="AJ506" s="107"/>
      <c r="AK506" s="107"/>
      <c r="AL506" s="107"/>
      <c r="AM506" s="107"/>
      <c r="AN506" s="107"/>
      <c r="AO506" s="107"/>
      <c r="AP506" s="107"/>
      <c r="AQ506" s="107"/>
      <c r="AR506" s="107"/>
      <c r="AS506" s="107"/>
      <c r="AT506" s="107"/>
      <c r="AU506" s="107"/>
      <c r="AV506" s="107"/>
      <c r="AW506" s="107"/>
      <c r="AX506" s="107"/>
      <c r="AY506" s="107"/>
      <c r="AZ506" s="107"/>
      <c r="BA506" s="107"/>
      <c r="BB506" s="107"/>
      <c r="BC506" s="107"/>
      <c r="BD506" s="107"/>
      <c r="BE506" s="107"/>
      <c r="BF506" s="107"/>
      <c r="BG506" s="107"/>
      <c r="BH506" s="107"/>
      <c r="BI506" s="107"/>
      <c r="BJ506" s="107"/>
      <c r="BK506" s="107"/>
      <c r="BL506" s="107"/>
      <c r="BM506" s="107"/>
      <c r="BN506" s="107"/>
      <c r="BO506" s="107"/>
      <c r="BP506" s="107"/>
      <c r="BQ506" s="107"/>
      <c r="BR506" s="107"/>
      <c r="BS506" s="107"/>
      <c r="BT506" s="107"/>
      <c r="BU506" s="107"/>
      <c r="BV506" s="107"/>
      <c r="BW506" s="107"/>
      <c r="BX506" s="107"/>
      <c r="BY506" s="107"/>
      <c r="BZ506" s="107"/>
      <c r="CA506" s="107"/>
      <c r="CB506" s="107"/>
      <c r="CC506" s="107"/>
      <c r="CD506" s="107"/>
      <c r="CE506" s="107"/>
      <c r="CF506" s="107"/>
      <c r="CG506" s="107"/>
      <c r="CH506" s="107"/>
      <c r="CI506" s="107"/>
      <c r="CJ506" s="107"/>
      <c r="CK506" s="107"/>
      <c r="CL506" s="107"/>
      <c r="CM506" s="107"/>
      <c r="CN506" s="107"/>
      <c r="CO506" s="107"/>
      <c r="CP506" s="107"/>
      <c r="CQ506" s="107"/>
      <c r="CR506" s="107"/>
      <c r="CS506" s="107"/>
      <c r="CT506" s="107"/>
      <c r="CU506" s="107"/>
      <c r="CV506" s="107"/>
      <c r="CW506" s="107"/>
      <c r="CX506" s="107"/>
      <c r="CY506" s="107"/>
      <c r="CZ506" s="107"/>
      <c r="DA506" s="107"/>
      <c r="DB506" s="107"/>
      <c r="DC506" s="107"/>
      <c r="DD506" s="107"/>
      <c r="DE506" s="107"/>
      <c r="DF506" s="107"/>
      <c r="DG506" s="107"/>
      <c r="DH506" s="107"/>
      <c r="DI506" s="107"/>
      <c r="DJ506" s="107"/>
      <c r="DK506" s="107"/>
    </row>
    <row r="507" customFormat="false" ht="15" hidden="false" customHeight="true" outlineLevel="0" collapsed="false">
      <c r="A507" s="58"/>
      <c r="B507" s="53" t="s">
        <v>678</v>
      </c>
      <c r="C507" s="54" t="n">
        <v>37</v>
      </c>
      <c r="D507" s="55" t="s">
        <v>335</v>
      </c>
      <c r="E507" s="107"/>
      <c r="F507" s="107"/>
      <c r="G507" s="107"/>
      <c r="H507" s="107"/>
      <c r="I507" s="107"/>
      <c r="J507" s="107"/>
      <c r="K507" s="107"/>
      <c r="L507" s="107"/>
      <c r="M507" s="107"/>
      <c r="N507" s="107"/>
      <c r="O507" s="107"/>
      <c r="P507" s="107"/>
      <c r="Q507" s="107"/>
      <c r="R507" s="107"/>
      <c r="S507" s="107"/>
      <c r="T507" s="107"/>
      <c r="U507" s="107"/>
      <c r="V507" s="107"/>
      <c r="W507" s="107"/>
      <c r="X507" s="107"/>
      <c r="Y507" s="107"/>
      <c r="Z507" s="107"/>
      <c r="AA507" s="107"/>
      <c r="AB507" s="107"/>
      <c r="AC507" s="107"/>
      <c r="AD507" s="107"/>
      <c r="AE507" s="107"/>
      <c r="AF507" s="107"/>
      <c r="AG507" s="107"/>
      <c r="AH507" s="107"/>
      <c r="AI507" s="107"/>
      <c r="AJ507" s="107"/>
      <c r="AK507" s="107"/>
      <c r="AL507" s="107"/>
      <c r="AM507" s="107"/>
      <c r="AN507" s="107"/>
      <c r="AO507" s="107"/>
      <c r="AP507" s="107"/>
      <c r="AQ507" s="107"/>
      <c r="AR507" s="107"/>
      <c r="AS507" s="107"/>
      <c r="AT507" s="107"/>
      <c r="AU507" s="107"/>
      <c r="AV507" s="107"/>
      <c r="AW507" s="107"/>
      <c r="AX507" s="107"/>
      <c r="AY507" s="107"/>
      <c r="AZ507" s="107"/>
      <c r="BA507" s="107"/>
      <c r="BB507" s="107"/>
      <c r="BC507" s="107"/>
      <c r="BD507" s="107"/>
      <c r="BE507" s="107"/>
      <c r="BF507" s="107"/>
      <c r="BG507" s="107"/>
      <c r="BH507" s="107"/>
      <c r="BI507" s="107"/>
      <c r="BJ507" s="107"/>
      <c r="BK507" s="107"/>
      <c r="BL507" s="107"/>
      <c r="BM507" s="107"/>
      <c r="BN507" s="107"/>
      <c r="BO507" s="107"/>
      <c r="BP507" s="107"/>
      <c r="BQ507" s="107"/>
      <c r="BR507" s="107"/>
      <c r="BS507" s="107"/>
      <c r="BT507" s="107"/>
      <c r="BU507" s="107"/>
      <c r="BV507" s="107"/>
      <c r="BW507" s="107"/>
      <c r="BX507" s="107"/>
      <c r="BY507" s="107"/>
      <c r="BZ507" s="107"/>
      <c r="CA507" s="107"/>
      <c r="CB507" s="107"/>
      <c r="CC507" s="107"/>
      <c r="CD507" s="107"/>
      <c r="CE507" s="107"/>
      <c r="CF507" s="107"/>
      <c r="CG507" s="107"/>
      <c r="CH507" s="107"/>
      <c r="CI507" s="107"/>
      <c r="CJ507" s="107"/>
      <c r="CK507" s="107"/>
      <c r="CL507" s="107"/>
      <c r="CM507" s="107"/>
      <c r="CN507" s="107"/>
      <c r="CO507" s="107"/>
      <c r="CP507" s="107"/>
      <c r="CQ507" s="107"/>
      <c r="CR507" s="107"/>
      <c r="CS507" s="107"/>
      <c r="CT507" s="107"/>
      <c r="CU507" s="107"/>
      <c r="CV507" s="107"/>
      <c r="CW507" s="107"/>
      <c r="CX507" s="107"/>
      <c r="CY507" s="107"/>
      <c r="CZ507" s="107"/>
      <c r="DA507" s="107"/>
      <c r="DB507" s="107"/>
      <c r="DC507" s="107"/>
      <c r="DD507" s="107"/>
      <c r="DE507" s="107"/>
      <c r="DF507" s="107"/>
      <c r="DG507" s="107"/>
      <c r="DH507" s="107"/>
      <c r="DI507" s="107"/>
      <c r="DJ507" s="107"/>
      <c r="DK507" s="107"/>
    </row>
    <row r="508" customFormat="false" ht="15" hidden="false" customHeight="true" outlineLevel="0" collapsed="false">
      <c r="A508" s="58"/>
      <c r="B508" s="53" t="s">
        <v>679</v>
      </c>
      <c r="C508" s="54" t="n">
        <v>38</v>
      </c>
      <c r="D508" s="55" t="s">
        <v>335</v>
      </c>
      <c r="E508" s="107"/>
      <c r="F508" s="107"/>
      <c r="G508" s="107"/>
      <c r="H508" s="107"/>
      <c r="I508" s="107"/>
      <c r="J508" s="107"/>
      <c r="K508" s="107"/>
      <c r="L508" s="107"/>
      <c r="M508" s="107"/>
      <c r="N508" s="107"/>
      <c r="O508" s="107"/>
      <c r="P508" s="107"/>
      <c r="Q508" s="107"/>
      <c r="R508" s="107"/>
      <c r="S508" s="107"/>
      <c r="T508" s="107"/>
      <c r="U508" s="107"/>
      <c r="V508" s="107"/>
      <c r="W508" s="107"/>
      <c r="X508" s="107"/>
      <c r="Y508" s="107"/>
      <c r="Z508" s="107"/>
      <c r="AA508" s="107"/>
      <c r="AB508" s="107"/>
      <c r="AC508" s="107"/>
      <c r="AD508" s="107"/>
      <c r="AE508" s="107"/>
      <c r="AF508" s="107"/>
      <c r="AG508" s="107"/>
      <c r="AH508" s="107"/>
      <c r="AI508" s="107"/>
      <c r="AJ508" s="107"/>
      <c r="AK508" s="107"/>
      <c r="AL508" s="107"/>
      <c r="AM508" s="107"/>
      <c r="AN508" s="107"/>
      <c r="AO508" s="107"/>
      <c r="AP508" s="107"/>
      <c r="AQ508" s="107"/>
      <c r="AR508" s="107"/>
      <c r="AS508" s="107"/>
      <c r="AT508" s="107"/>
      <c r="AU508" s="107"/>
      <c r="AV508" s="107"/>
      <c r="AW508" s="107"/>
      <c r="AX508" s="107"/>
      <c r="AY508" s="107"/>
      <c r="AZ508" s="107"/>
      <c r="BA508" s="107"/>
      <c r="BB508" s="107"/>
      <c r="BC508" s="107"/>
      <c r="BD508" s="107"/>
      <c r="BE508" s="107"/>
      <c r="BF508" s="107"/>
      <c r="BG508" s="107"/>
      <c r="BH508" s="107"/>
      <c r="BI508" s="107"/>
      <c r="BJ508" s="107"/>
      <c r="BK508" s="107"/>
      <c r="BL508" s="107"/>
      <c r="BM508" s="107"/>
      <c r="BN508" s="107"/>
      <c r="BO508" s="107"/>
      <c r="BP508" s="107"/>
      <c r="BQ508" s="107"/>
      <c r="BR508" s="107"/>
      <c r="BS508" s="107"/>
      <c r="BT508" s="107"/>
      <c r="BU508" s="107"/>
      <c r="BV508" s="107"/>
      <c r="BW508" s="107"/>
      <c r="BX508" s="107"/>
      <c r="BY508" s="107"/>
      <c r="BZ508" s="107"/>
      <c r="CA508" s="107"/>
      <c r="CB508" s="107"/>
      <c r="CC508" s="107"/>
      <c r="CD508" s="107"/>
      <c r="CE508" s="107"/>
      <c r="CF508" s="107"/>
      <c r="CG508" s="107"/>
      <c r="CH508" s="107"/>
      <c r="CI508" s="107"/>
      <c r="CJ508" s="107"/>
      <c r="CK508" s="107"/>
      <c r="CL508" s="107"/>
      <c r="CM508" s="107"/>
      <c r="CN508" s="107"/>
      <c r="CO508" s="107"/>
      <c r="CP508" s="107"/>
      <c r="CQ508" s="107"/>
      <c r="CR508" s="107"/>
      <c r="CS508" s="107"/>
      <c r="CT508" s="107"/>
      <c r="CU508" s="107"/>
      <c r="CV508" s="107"/>
      <c r="CW508" s="107"/>
      <c r="CX508" s="107"/>
      <c r="CY508" s="107"/>
      <c r="CZ508" s="107"/>
      <c r="DA508" s="107"/>
      <c r="DB508" s="107"/>
      <c r="DC508" s="107"/>
      <c r="DD508" s="107"/>
      <c r="DE508" s="107"/>
      <c r="DF508" s="107"/>
      <c r="DG508" s="107"/>
      <c r="DH508" s="107"/>
      <c r="DI508" s="107"/>
      <c r="DJ508" s="107"/>
      <c r="DK508" s="107"/>
    </row>
    <row r="509" customFormat="false" ht="15" hidden="false" customHeight="true" outlineLevel="0" collapsed="false">
      <c r="A509" s="58"/>
      <c r="B509" s="53" t="s">
        <v>680</v>
      </c>
      <c r="C509" s="54" t="n">
        <v>39</v>
      </c>
      <c r="D509" s="55" t="s">
        <v>335</v>
      </c>
      <c r="E509" s="107"/>
      <c r="F509" s="107"/>
      <c r="G509" s="107"/>
      <c r="H509" s="107"/>
      <c r="I509" s="107"/>
      <c r="J509" s="107"/>
      <c r="K509" s="107"/>
      <c r="L509" s="107"/>
      <c r="M509" s="107"/>
      <c r="N509" s="107"/>
      <c r="O509" s="107"/>
      <c r="P509" s="107"/>
      <c r="Q509" s="107"/>
      <c r="R509" s="107"/>
      <c r="S509" s="107"/>
      <c r="T509" s="107"/>
      <c r="U509" s="107"/>
      <c r="V509" s="107"/>
      <c r="W509" s="107"/>
      <c r="X509" s="107"/>
      <c r="Y509" s="107"/>
      <c r="Z509" s="107"/>
      <c r="AA509" s="107"/>
      <c r="AB509" s="107"/>
      <c r="AC509" s="107"/>
      <c r="AD509" s="107"/>
      <c r="AE509" s="107"/>
      <c r="AF509" s="107"/>
      <c r="AG509" s="107"/>
      <c r="AH509" s="107"/>
      <c r="AI509" s="107"/>
      <c r="AJ509" s="107"/>
      <c r="AK509" s="107"/>
      <c r="AL509" s="107"/>
      <c r="AM509" s="107"/>
      <c r="AN509" s="107"/>
      <c r="AO509" s="107"/>
      <c r="AP509" s="107"/>
      <c r="AQ509" s="107"/>
      <c r="AR509" s="107"/>
      <c r="AS509" s="107"/>
      <c r="AT509" s="107"/>
      <c r="AU509" s="107"/>
      <c r="AV509" s="107"/>
      <c r="AW509" s="107"/>
      <c r="AX509" s="107"/>
      <c r="AY509" s="107"/>
      <c r="AZ509" s="107"/>
      <c r="BA509" s="107"/>
      <c r="BB509" s="107"/>
      <c r="BC509" s="107"/>
      <c r="BD509" s="107"/>
      <c r="BE509" s="107"/>
      <c r="BF509" s="107"/>
      <c r="BG509" s="107"/>
      <c r="BH509" s="107"/>
      <c r="BI509" s="107"/>
      <c r="BJ509" s="107"/>
      <c r="BK509" s="107"/>
      <c r="BL509" s="107"/>
      <c r="BM509" s="107"/>
      <c r="BN509" s="107"/>
      <c r="BO509" s="107"/>
      <c r="BP509" s="107"/>
      <c r="BQ509" s="107"/>
      <c r="BR509" s="107"/>
      <c r="BS509" s="107"/>
      <c r="BT509" s="107"/>
      <c r="BU509" s="107"/>
      <c r="BV509" s="107"/>
      <c r="BW509" s="107"/>
      <c r="BX509" s="107"/>
      <c r="BY509" s="107"/>
      <c r="BZ509" s="107"/>
      <c r="CA509" s="107"/>
      <c r="CB509" s="107"/>
      <c r="CC509" s="107"/>
      <c r="CD509" s="107"/>
      <c r="CE509" s="107"/>
      <c r="CF509" s="107"/>
      <c r="CG509" s="107"/>
      <c r="CH509" s="107"/>
      <c r="CI509" s="107"/>
      <c r="CJ509" s="107"/>
      <c r="CK509" s="107"/>
      <c r="CL509" s="107"/>
      <c r="CM509" s="107"/>
      <c r="CN509" s="107"/>
      <c r="CO509" s="107"/>
      <c r="CP509" s="107"/>
      <c r="CQ509" s="107"/>
      <c r="CR509" s="107"/>
      <c r="CS509" s="107"/>
      <c r="CT509" s="107"/>
      <c r="CU509" s="107"/>
      <c r="CV509" s="107"/>
      <c r="CW509" s="107"/>
      <c r="CX509" s="107"/>
      <c r="CY509" s="107"/>
      <c r="CZ509" s="107"/>
      <c r="DA509" s="107"/>
      <c r="DB509" s="107"/>
      <c r="DC509" s="107"/>
      <c r="DD509" s="107"/>
      <c r="DE509" s="107"/>
      <c r="DF509" s="107"/>
      <c r="DG509" s="107"/>
      <c r="DH509" s="107"/>
      <c r="DI509" s="107"/>
      <c r="DJ509" s="107"/>
      <c r="DK509" s="107"/>
    </row>
    <row r="510" customFormat="false" ht="15" hidden="false" customHeight="true" outlineLevel="0" collapsed="false">
      <c r="A510" s="58"/>
      <c r="B510" s="53" t="s">
        <v>681</v>
      </c>
      <c r="C510" s="54" t="n">
        <v>40</v>
      </c>
      <c r="D510" s="55" t="s">
        <v>335</v>
      </c>
    </row>
    <row r="511" customFormat="false" ht="15" hidden="false" customHeight="true" outlineLevel="0" collapsed="false">
      <c r="A511" s="58"/>
      <c r="B511" s="53" t="s">
        <v>682</v>
      </c>
      <c r="C511" s="54" t="n">
        <v>41</v>
      </c>
      <c r="D511" s="55" t="s">
        <v>335</v>
      </c>
      <c r="E511" s="60"/>
      <c r="F511" s="60"/>
      <c r="G511" s="60"/>
      <c r="H511" s="60"/>
      <c r="I511" s="60"/>
    </row>
    <row r="512" customFormat="false" ht="15" hidden="false" customHeight="true" outlineLevel="0" collapsed="false">
      <c r="A512" s="58"/>
      <c r="B512" s="53" t="s">
        <v>683</v>
      </c>
      <c r="C512" s="54" t="n">
        <v>42</v>
      </c>
      <c r="D512" s="55" t="s">
        <v>335</v>
      </c>
      <c r="E512" s="60"/>
      <c r="F512" s="60"/>
      <c r="G512" s="60"/>
      <c r="H512" s="60"/>
      <c r="I512" s="60"/>
    </row>
    <row r="513" customFormat="false" ht="15" hidden="false" customHeight="true" outlineLevel="0" collapsed="false">
      <c r="A513" s="58"/>
      <c r="B513" s="53" t="s">
        <v>684</v>
      </c>
      <c r="C513" s="54" t="n">
        <v>43</v>
      </c>
      <c r="D513" s="55" t="s">
        <v>335</v>
      </c>
      <c r="E513" s="60"/>
      <c r="F513" s="60"/>
      <c r="G513" s="60"/>
      <c r="H513" s="60"/>
      <c r="I513" s="60"/>
    </row>
    <row r="514" customFormat="false" ht="15" hidden="false" customHeight="true" outlineLevel="0" collapsed="false">
      <c r="A514" s="58"/>
      <c r="B514" s="53" t="s">
        <v>685</v>
      </c>
      <c r="C514" s="54" t="n">
        <v>44</v>
      </c>
      <c r="D514" s="55" t="s">
        <v>335</v>
      </c>
      <c r="E514" s="60"/>
      <c r="F514" s="60"/>
      <c r="G514" s="60"/>
      <c r="H514" s="60"/>
      <c r="I514" s="60"/>
    </row>
    <row r="515" customFormat="false" ht="15" hidden="false" customHeight="true" outlineLevel="0" collapsed="false">
      <c r="A515" s="58"/>
      <c r="B515" s="53" t="s">
        <v>686</v>
      </c>
      <c r="C515" s="54" t="n">
        <v>45</v>
      </c>
      <c r="D515" s="55" t="s">
        <v>335</v>
      </c>
      <c r="E515" s="60"/>
      <c r="F515" s="60"/>
      <c r="G515" s="60"/>
      <c r="H515" s="60"/>
      <c r="I515" s="60"/>
    </row>
    <row r="516" customFormat="false" ht="15" hidden="false" customHeight="true" outlineLevel="0" collapsed="false">
      <c r="A516" s="58"/>
      <c r="B516" s="53" t="s">
        <v>687</v>
      </c>
      <c r="C516" s="54" t="n">
        <v>46</v>
      </c>
      <c r="D516" s="55" t="s">
        <v>335</v>
      </c>
      <c r="E516" s="81"/>
      <c r="F516" s="81"/>
      <c r="G516" s="81"/>
      <c r="H516" s="81"/>
      <c r="I516" s="81"/>
      <c r="J516" s="81"/>
      <c r="K516" s="81"/>
      <c r="L516" s="81"/>
      <c r="M516" s="81"/>
      <c r="N516" s="81"/>
      <c r="O516" s="81"/>
      <c r="P516" s="81"/>
      <c r="Q516" s="81"/>
      <c r="R516" s="81"/>
      <c r="S516" s="81"/>
      <c r="T516" s="81"/>
      <c r="U516" s="81"/>
      <c r="V516" s="81"/>
      <c r="W516" s="81"/>
      <c r="X516" s="81"/>
      <c r="Y516" s="81"/>
      <c r="Z516" s="81"/>
      <c r="AA516" s="81"/>
      <c r="AB516" s="81"/>
      <c r="AC516" s="81"/>
      <c r="AD516" s="81"/>
      <c r="AE516" s="81"/>
      <c r="AF516" s="81"/>
      <c r="AG516" s="81"/>
      <c r="AH516" s="81"/>
      <c r="AI516" s="81"/>
      <c r="AJ516" s="81"/>
      <c r="AK516" s="81"/>
      <c r="AL516" s="81"/>
      <c r="AM516" s="81"/>
      <c r="AN516" s="81"/>
      <c r="AO516" s="81"/>
      <c r="AP516" s="81"/>
      <c r="AQ516" s="81"/>
      <c r="AR516" s="81"/>
      <c r="AS516" s="81"/>
      <c r="AT516" s="81"/>
      <c r="AU516" s="81"/>
      <c r="AV516" s="81"/>
      <c r="AW516" s="81"/>
      <c r="AX516" s="81"/>
      <c r="AY516" s="81"/>
      <c r="AZ516" s="81"/>
      <c r="BA516" s="81"/>
      <c r="BB516" s="81"/>
      <c r="BC516" s="81"/>
      <c r="BD516" s="81"/>
      <c r="BE516" s="81"/>
      <c r="BF516" s="81"/>
      <c r="BG516" s="81"/>
      <c r="BH516" s="81"/>
      <c r="BI516" s="81"/>
      <c r="BJ516" s="81"/>
      <c r="BK516" s="81"/>
      <c r="BL516" s="81"/>
      <c r="BM516" s="81"/>
      <c r="BN516" s="81"/>
      <c r="BO516" s="81"/>
      <c r="BP516" s="81"/>
      <c r="BQ516" s="81"/>
      <c r="BR516" s="81"/>
      <c r="BS516" s="81"/>
      <c r="BT516" s="81"/>
      <c r="BU516" s="81"/>
      <c r="BV516" s="81"/>
      <c r="BW516" s="81"/>
      <c r="BX516" s="81"/>
      <c r="BY516" s="81"/>
      <c r="BZ516" s="81"/>
      <c r="CA516" s="81"/>
      <c r="CB516" s="81"/>
      <c r="CC516" s="81"/>
      <c r="CD516" s="81"/>
      <c r="CE516" s="81"/>
      <c r="CF516" s="81"/>
      <c r="CG516" s="81"/>
      <c r="CH516" s="81"/>
      <c r="CI516" s="81"/>
      <c r="CJ516" s="81"/>
      <c r="CK516" s="81"/>
      <c r="CL516" s="81"/>
      <c r="CM516" s="81"/>
      <c r="CN516" s="81"/>
      <c r="CO516" s="81"/>
      <c r="CP516" s="81"/>
      <c r="CQ516" s="81"/>
      <c r="CR516" s="81"/>
      <c r="CS516" s="81"/>
      <c r="CT516" s="81"/>
      <c r="CU516" s="81"/>
      <c r="CV516" s="81"/>
      <c r="CW516" s="81"/>
      <c r="CX516" s="81"/>
      <c r="CY516" s="81"/>
      <c r="CZ516" s="81"/>
      <c r="DA516" s="81"/>
      <c r="DB516" s="81"/>
      <c r="DC516" s="81"/>
      <c r="DD516" s="81"/>
      <c r="DE516" s="81"/>
      <c r="DF516" s="81"/>
      <c r="DG516" s="81"/>
      <c r="DH516" s="81"/>
      <c r="DI516" s="81"/>
      <c r="DJ516" s="81"/>
      <c r="DK516" s="81"/>
    </row>
    <row r="517" customFormat="false" ht="15" hidden="false" customHeight="true" outlineLevel="0" collapsed="false">
      <c r="A517" s="58"/>
      <c r="B517" s="53" t="s">
        <v>688</v>
      </c>
      <c r="C517" s="54" t="n">
        <v>47</v>
      </c>
      <c r="D517" s="55" t="s">
        <v>335</v>
      </c>
      <c r="E517" s="60"/>
      <c r="F517" s="60"/>
      <c r="G517" s="60"/>
      <c r="H517" s="60"/>
      <c r="I517" s="60"/>
    </row>
    <row r="518" customFormat="false" ht="15" hidden="false" customHeight="true" outlineLevel="0" collapsed="false">
      <c r="A518" s="58"/>
      <c r="B518" s="53" t="s">
        <v>689</v>
      </c>
      <c r="C518" s="54" t="n">
        <v>48</v>
      </c>
      <c r="D518" s="55" t="s">
        <v>335</v>
      </c>
      <c r="E518" s="60"/>
      <c r="F518" s="60"/>
      <c r="G518" s="60"/>
      <c r="H518" s="60"/>
      <c r="I518" s="60"/>
    </row>
    <row r="519" customFormat="false" ht="15" hidden="false" customHeight="true" outlineLevel="0" collapsed="false">
      <c r="A519" s="58"/>
      <c r="B519" s="53" t="s">
        <v>690</v>
      </c>
      <c r="C519" s="54" t="n">
        <v>49</v>
      </c>
      <c r="D519" s="55" t="s">
        <v>335</v>
      </c>
      <c r="E519" s="60"/>
      <c r="F519" s="60"/>
      <c r="G519" s="60"/>
      <c r="H519" s="60"/>
      <c r="I519" s="60"/>
    </row>
    <row r="520" customFormat="false" ht="15" hidden="false" customHeight="true" outlineLevel="0" collapsed="false">
      <c r="A520" s="58"/>
      <c r="B520" s="53" t="s">
        <v>691</v>
      </c>
      <c r="C520" s="54" t="n">
        <v>50</v>
      </c>
      <c r="D520" s="55" t="s">
        <v>335</v>
      </c>
      <c r="E520" s="60"/>
      <c r="F520" s="60"/>
      <c r="G520" s="60"/>
      <c r="H520" s="60"/>
      <c r="I520" s="60"/>
    </row>
    <row r="521" customFormat="false" ht="15" hidden="false" customHeight="true" outlineLevel="0" collapsed="false">
      <c r="A521" s="58"/>
      <c r="B521" s="53" t="s">
        <v>692</v>
      </c>
      <c r="C521" s="54" t="n">
        <v>51</v>
      </c>
      <c r="D521" s="55" t="s">
        <v>335</v>
      </c>
      <c r="E521" s="107"/>
      <c r="F521" s="107"/>
      <c r="G521" s="107"/>
      <c r="H521" s="107"/>
      <c r="I521" s="107"/>
      <c r="J521" s="107"/>
      <c r="K521" s="107"/>
      <c r="L521" s="107"/>
      <c r="M521" s="107"/>
      <c r="N521" s="107"/>
      <c r="O521" s="107"/>
      <c r="P521" s="107"/>
      <c r="Q521" s="107"/>
      <c r="R521" s="107"/>
      <c r="S521" s="107"/>
      <c r="T521" s="107"/>
      <c r="U521" s="107"/>
      <c r="V521" s="107"/>
      <c r="W521" s="107"/>
      <c r="X521" s="107"/>
      <c r="Y521" s="107"/>
      <c r="Z521" s="107"/>
      <c r="AA521" s="107"/>
      <c r="AB521" s="107"/>
      <c r="AC521" s="107"/>
      <c r="AD521" s="107"/>
      <c r="AE521" s="107"/>
      <c r="AF521" s="107"/>
      <c r="AG521" s="107"/>
      <c r="AH521" s="107"/>
      <c r="AI521" s="107"/>
      <c r="AJ521" s="107"/>
      <c r="AK521" s="107"/>
      <c r="AL521" s="107"/>
      <c r="AM521" s="107"/>
      <c r="AN521" s="107"/>
      <c r="AO521" s="107"/>
      <c r="AP521" s="107"/>
      <c r="AQ521" s="107"/>
      <c r="AR521" s="107"/>
      <c r="AS521" s="107"/>
      <c r="AT521" s="107"/>
      <c r="AU521" s="107"/>
      <c r="AV521" s="107"/>
      <c r="AW521" s="107"/>
      <c r="AX521" s="107"/>
      <c r="AY521" s="107"/>
      <c r="AZ521" s="107"/>
      <c r="BA521" s="107"/>
      <c r="BB521" s="107"/>
      <c r="BC521" s="107"/>
      <c r="BD521" s="107"/>
      <c r="BE521" s="107"/>
      <c r="BF521" s="107"/>
      <c r="BG521" s="107"/>
      <c r="BH521" s="107"/>
      <c r="BI521" s="107"/>
      <c r="BJ521" s="107"/>
      <c r="BK521" s="107"/>
      <c r="BL521" s="107"/>
      <c r="BM521" s="107"/>
      <c r="BN521" s="107"/>
      <c r="BO521" s="107"/>
      <c r="BP521" s="107"/>
      <c r="BQ521" s="107"/>
      <c r="BR521" s="107"/>
      <c r="BS521" s="107"/>
      <c r="BT521" s="107"/>
      <c r="BU521" s="107"/>
      <c r="BV521" s="107"/>
      <c r="BW521" s="107"/>
      <c r="BX521" s="107"/>
      <c r="BY521" s="107"/>
      <c r="BZ521" s="107"/>
      <c r="CA521" s="107"/>
      <c r="CB521" s="107"/>
      <c r="CC521" s="107"/>
      <c r="CD521" s="107"/>
      <c r="CE521" s="107"/>
      <c r="CF521" s="107"/>
      <c r="CG521" s="107"/>
      <c r="CH521" s="107"/>
      <c r="CI521" s="107"/>
      <c r="CJ521" s="107"/>
      <c r="CK521" s="107"/>
      <c r="CL521" s="107"/>
      <c r="CM521" s="107"/>
      <c r="CN521" s="107"/>
      <c r="CO521" s="107"/>
      <c r="CP521" s="107"/>
      <c r="CQ521" s="107"/>
      <c r="CR521" s="107"/>
      <c r="CS521" s="107"/>
      <c r="CT521" s="107"/>
      <c r="CU521" s="107"/>
      <c r="CV521" s="107"/>
      <c r="CW521" s="107"/>
      <c r="CX521" s="107"/>
      <c r="CY521" s="107"/>
      <c r="CZ521" s="107"/>
      <c r="DA521" s="107"/>
      <c r="DB521" s="107"/>
      <c r="DC521" s="107"/>
      <c r="DD521" s="107"/>
      <c r="DE521" s="107"/>
      <c r="DF521" s="107"/>
      <c r="DG521" s="107"/>
      <c r="DH521" s="107"/>
      <c r="DI521" s="107"/>
      <c r="DJ521" s="107"/>
      <c r="DK521" s="107"/>
    </row>
    <row r="522" customFormat="false" ht="15" hidden="false" customHeight="true" outlineLevel="0" collapsed="false">
      <c r="A522" s="58"/>
      <c r="B522" s="53" t="s">
        <v>693</v>
      </c>
      <c r="C522" s="54" t="n">
        <v>52</v>
      </c>
      <c r="D522" s="55" t="s">
        <v>335</v>
      </c>
      <c r="E522" s="107"/>
      <c r="F522" s="107"/>
      <c r="G522" s="107"/>
      <c r="H522" s="107"/>
      <c r="I522" s="107"/>
      <c r="J522" s="107"/>
      <c r="K522" s="107"/>
      <c r="L522" s="107"/>
      <c r="M522" s="107"/>
      <c r="N522" s="107"/>
      <c r="O522" s="107"/>
      <c r="P522" s="107"/>
      <c r="Q522" s="107"/>
      <c r="R522" s="107"/>
      <c r="S522" s="107"/>
      <c r="T522" s="107"/>
      <c r="U522" s="107"/>
      <c r="V522" s="107"/>
      <c r="W522" s="107"/>
      <c r="X522" s="107"/>
      <c r="Y522" s="107"/>
      <c r="Z522" s="107"/>
      <c r="AA522" s="107"/>
      <c r="AB522" s="107"/>
      <c r="AC522" s="107"/>
      <c r="AD522" s="107"/>
      <c r="AE522" s="107"/>
      <c r="AF522" s="107"/>
      <c r="AG522" s="107"/>
      <c r="AH522" s="107"/>
      <c r="AI522" s="107"/>
      <c r="AJ522" s="107"/>
      <c r="AK522" s="107"/>
      <c r="AL522" s="107"/>
      <c r="AM522" s="107"/>
      <c r="AN522" s="107"/>
      <c r="AO522" s="107"/>
      <c r="AP522" s="107"/>
      <c r="AQ522" s="107"/>
      <c r="AR522" s="107"/>
      <c r="AS522" s="107"/>
      <c r="AT522" s="107"/>
      <c r="AU522" s="107"/>
      <c r="AV522" s="107"/>
      <c r="AW522" s="107"/>
      <c r="AX522" s="107"/>
      <c r="AY522" s="107"/>
      <c r="AZ522" s="107"/>
      <c r="BA522" s="107"/>
      <c r="BB522" s="107"/>
      <c r="BC522" s="107"/>
      <c r="BD522" s="107"/>
      <c r="BE522" s="107"/>
      <c r="BF522" s="107"/>
      <c r="BG522" s="107"/>
      <c r="BH522" s="107"/>
      <c r="BI522" s="107"/>
      <c r="BJ522" s="107"/>
      <c r="BK522" s="107"/>
      <c r="BL522" s="107"/>
      <c r="BM522" s="107"/>
      <c r="BN522" s="107"/>
      <c r="BO522" s="107"/>
      <c r="BP522" s="107"/>
      <c r="BQ522" s="107"/>
      <c r="BR522" s="107"/>
      <c r="BS522" s="107"/>
      <c r="BT522" s="107"/>
      <c r="BU522" s="107"/>
      <c r="BV522" s="107"/>
      <c r="BW522" s="107"/>
      <c r="BX522" s="107"/>
      <c r="BY522" s="107"/>
      <c r="BZ522" s="107"/>
      <c r="CA522" s="107"/>
      <c r="CB522" s="107"/>
      <c r="CC522" s="107"/>
      <c r="CD522" s="107"/>
      <c r="CE522" s="107"/>
      <c r="CF522" s="107"/>
      <c r="CG522" s="107"/>
      <c r="CH522" s="107"/>
      <c r="CI522" s="107"/>
      <c r="CJ522" s="107"/>
      <c r="CK522" s="107"/>
      <c r="CL522" s="107"/>
      <c r="CM522" s="107"/>
      <c r="CN522" s="107"/>
      <c r="CO522" s="107"/>
      <c r="CP522" s="107"/>
      <c r="CQ522" s="107"/>
      <c r="CR522" s="107"/>
      <c r="CS522" s="107"/>
      <c r="CT522" s="107"/>
      <c r="CU522" s="107"/>
      <c r="CV522" s="107"/>
      <c r="CW522" s="107"/>
      <c r="CX522" s="107"/>
      <c r="CY522" s="107"/>
      <c r="CZ522" s="107"/>
      <c r="DA522" s="107"/>
      <c r="DB522" s="107"/>
      <c r="DC522" s="107"/>
      <c r="DD522" s="107"/>
      <c r="DE522" s="107"/>
      <c r="DF522" s="107"/>
      <c r="DG522" s="107"/>
      <c r="DH522" s="107"/>
      <c r="DI522" s="107"/>
      <c r="DJ522" s="107"/>
      <c r="DK522" s="107"/>
    </row>
    <row r="523" customFormat="false" ht="15" hidden="false" customHeight="true" outlineLevel="0" collapsed="false">
      <c r="A523" s="58"/>
      <c r="B523" s="53" t="s">
        <v>694</v>
      </c>
      <c r="C523" s="54" t="n">
        <v>53</v>
      </c>
      <c r="D523" s="55" t="s">
        <v>335</v>
      </c>
      <c r="E523" s="107"/>
      <c r="F523" s="107"/>
      <c r="G523" s="107"/>
      <c r="H523" s="107"/>
      <c r="I523" s="107"/>
      <c r="J523" s="107"/>
      <c r="K523" s="107"/>
      <c r="L523" s="107"/>
      <c r="M523" s="107"/>
      <c r="N523" s="107"/>
      <c r="O523" s="107"/>
      <c r="P523" s="107"/>
      <c r="Q523" s="107"/>
      <c r="R523" s="107"/>
      <c r="S523" s="107"/>
      <c r="T523" s="107"/>
      <c r="U523" s="107"/>
      <c r="V523" s="107"/>
      <c r="W523" s="107"/>
      <c r="X523" s="107"/>
      <c r="Y523" s="107"/>
      <c r="Z523" s="107"/>
      <c r="AA523" s="107"/>
      <c r="AB523" s="107"/>
      <c r="AC523" s="107"/>
      <c r="AD523" s="107"/>
      <c r="AE523" s="107"/>
      <c r="AF523" s="107"/>
      <c r="AG523" s="107"/>
      <c r="AH523" s="107"/>
      <c r="AI523" s="107"/>
      <c r="AJ523" s="107"/>
      <c r="AK523" s="107"/>
      <c r="AL523" s="107"/>
      <c r="AM523" s="107"/>
      <c r="AN523" s="107"/>
      <c r="AO523" s="107"/>
      <c r="AP523" s="107"/>
      <c r="AQ523" s="107"/>
      <c r="AR523" s="107"/>
      <c r="AS523" s="107"/>
      <c r="AT523" s="107"/>
      <c r="AU523" s="107"/>
      <c r="AV523" s="107"/>
      <c r="AW523" s="107"/>
      <c r="AX523" s="107"/>
      <c r="AY523" s="107"/>
      <c r="AZ523" s="107"/>
      <c r="BA523" s="107"/>
      <c r="BB523" s="107"/>
      <c r="BC523" s="107"/>
      <c r="BD523" s="107"/>
      <c r="BE523" s="107"/>
      <c r="BF523" s="107"/>
      <c r="BG523" s="107"/>
      <c r="BH523" s="107"/>
      <c r="BI523" s="107"/>
      <c r="BJ523" s="107"/>
      <c r="BK523" s="107"/>
      <c r="BL523" s="107"/>
      <c r="BM523" s="107"/>
      <c r="BN523" s="107"/>
      <c r="BO523" s="107"/>
      <c r="BP523" s="107"/>
      <c r="BQ523" s="107"/>
      <c r="BR523" s="107"/>
      <c r="BS523" s="107"/>
      <c r="BT523" s="107"/>
      <c r="BU523" s="107"/>
      <c r="BV523" s="107"/>
      <c r="BW523" s="107"/>
      <c r="BX523" s="107"/>
      <c r="BY523" s="107"/>
      <c r="BZ523" s="107"/>
      <c r="CA523" s="107"/>
      <c r="CB523" s="107"/>
      <c r="CC523" s="107"/>
      <c r="CD523" s="107"/>
      <c r="CE523" s="107"/>
      <c r="CF523" s="107"/>
      <c r="CG523" s="107"/>
      <c r="CH523" s="107"/>
      <c r="CI523" s="107"/>
      <c r="CJ523" s="107"/>
      <c r="CK523" s="107"/>
      <c r="CL523" s="107"/>
      <c r="CM523" s="107"/>
      <c r="CN523" s="107"/>
      <c r="CO523" s="107"/>
      <c r="CP523" s="107"/>
      <c r="CQ523" s="107"/>
      <c r="CR523" s="107"/>
      <c r="CS523" s="107"/>
      <c r="CT523" s="107"/>
      <c r="CU523" s="107"/>
      <c r="CV523" s="107"/>
      <c r="CW523" s="107"/>
      <c r="CX523" s="107"/>
      <c r="CY523" s="107"/>
      <c r="CZ523" s="107"/>
      <c r="DA523" s="107"/>
      <c r="DB523" s="107"/>
      <c r="DC523" s="107"/>
      <c r="DD523" s="107"/>
      <c r="DE523" s="107"/>
      <c r="DF523" s="107"/>
      <c r="DG523" s="107"/>
      <c r="DH523" s="107"/>
      <c r="DI523" s="107"/>
      <c r="DJ523" s="107"/>
      <c r="DK523" s="107"/>
    </row>
    <row r="524" customFormat="false" ht="15" hidden="false" customHeight="true" outlineLevel="0" collapsed="false">
      <c r="A524" s="58"/>
      <c r="B524" s="53" t="s">
        <v>695</v>
      </c>
      <c r="C524" s="54" t="n">
        <v>54</v>
      </c>
      <c r="D524" s="55" t="s">
        <v>335</v>
      </c>
      <c r="E524" s="60"/>
      <c r="F524" s="60"/>
      <c r="G524" s="60"/>
      <c r="H524" s="60"/>
      <c r="I524" s="60"/>
    </row>
    <row r="525" customFormat="false" ht="15" hidden="false" customHeight="true" outlineLevel="0" collapsed="false">
      <c r="A525" s="58"/>
      <c r="B525" s="53" t="s">
        <v>696</v>
      </c>
      <c r="C525" s="54" t="n">
        <v>55</v>
      </c>
      <c r="D525" s="55" t="s">
        <v>335</v>
      </c>
      <c r="E525" s="60"/>
      <c r="F525" s="60"/>
      <c r="G525" s="60"/>
      <c r="H525" s="60"/>
      <c r="I525" s="60"/>
    </row>
    <row r="526" customFormat="false" ht="15" hidden="false" customHeight="true" outlineLevel="0" collapsed="false">
      <c r="A526" s="58"/>
      <c r="B526" s="53" t="s">
        <v>697</v>
      </c>
      <c r="C526" s="54" t="n">
        <v>56</v>
      </c>
      <c r="D526" s="55" t="s">
        <v>335</v>
      </c>
      <c r="E526" s="107"/>
      <c r="F526" s="107"/>
      <c r="G526" s="107"/>
      <c r="H526" s="107"/>
      <c r="I526" s="107"/>
      <c r="J526" s="107"/>
      <c r="K526" s="107"/>
      <c r="L526" s="107"/>
      <c r="M526" s="107"/>
      <c r="N526" s="107"/>
      <c r="O526" s="107"/>
      <c r="P526" s="107"/>
      <c r="Q526" s="107"/>
      <c r="R526" s="107"/>
      <c r="S526" s="107"/>
      <c r="T526" s="107"/>
      <c r="U526" s="107"/>
      <c r="V526" s="107"/>
      <c r="W526" s="107"/>
      <c r="X526" s="107"/>
      <c r="Y526" s="107"/>
      <c r="Z526" s="107"/>
      <c r="AA526" s="107"/>
      <c r="AB526" s="107"/>
      <c r="AC526" s="107"/>
      <c r="AD526" s="107"/>
      <c r="AE526" s="107"/>
      <c r="AF526" s="107"/>
      <c r="AG526" s="107"/>
      <c r="AH526" s="107"/>
      <c r="AI526" s="107"/>
      <c r="AJ526" s="107"/>
      <c r="AK526" s="107"/>
      <c r="AL526" s="107"/>
      <c r="AM526" s="107"/>
      <c r="AN526" s="107"/>
      <c r="AO526" s="107"/>
      <c r="AP526" s="107"/>
      <c r="AQ526" s="107"/>
      <c r="AR526" s="107"/>
      <c r="AS526" s="107"/>
      <c r="AT526" s="107"/>
      <c r="AU526" s="107"/>
      <c r="AV526" s="107"/>
      <c r="AW526" s="107"/>
      <c r="AX526" s="107"/>
      <c r="AY526" s="107"/>
      <c r="AZ526" s="107"/>
      <c r="BA526" s="107"/>
      <c r="BB526" s="107"/>
      <c r="BC526" s="107"/>
      <c r="BD526" s="107"/>
      <c r="BE526" s="107"/>
      <c r="BF526" s="107"/>
      <c r="BG526" s="107"/>
      <c r="BH526" s="107"/>
      <c r="BI526" s="107"/>
      <c r="BJ526" s="107"/>
      <c r="BK526" s="107"/>
      <c r="BL526" s="107"/>
      <c r="BM526" s="107"/>
      <c r="BN526" s="107"/>
      <c r="BO526" s="107"/>
      <c r="BP526" s="107"/>
      <c r="BQ526" s="107"/>
      <c r="BR526" s="107"/>
      <c r="BS526" s="107"/>
      <c r="BT526" s="107"/>
      <c r="BU526" s="107"/>
      <c r="BV526" s="107"/>
      <c r="BW526" s="107"/>
      <c r="BX526" s="107"/>
      <c r="BY526" s="107"/>
      <c r="BZ526" s="107"/>
      <c r="CA526" s="107"/>
      <c r="CB526" s="107"/>
      <c r="CC526" s="107"/>
      <c r="CD526" s="107"/>
      <c r="CE526" s="107"/>
      <c r="CF526" s="107"/>
      <c r="CG526" s="107"/>
      <c r="CH526" s="107"/>
      <c r="CI526" s="107"/>
      <c r="CJ526" s="107"/>
      <c r="CK526" s="107"/>
      <c r="CL526" s="107"/>
      <c r="CM526" s="107"/>
      <c r="CN526" s="107"/>
      <c r="CO526" s="107"/>
      <c r="CP526" s="107"/>
      <c r="CQ526" s="107"/>
      <c r="CR526" s="107"/>
      <c r="CS526" s="107"/>
      <c r="CT526" s="107"/>
      <c r="CU526" s="107"/>
      <c r="CV526" s="107"/>
      <c r="CW526" s="107"/>
      <c r="CX526" s="107"/>
      <c r="CY526" s="107"/>
      <c r="CZ526" s="107"/>
      <c r="DA526" s="107"/>
      <c r="DB526" s="107"/>
      <c r="DC526" s="107"/>
      <c r="DD526" s="107"/>
      <c r="DE526" s="107"/>
      <c r="DF526" s="107"/>
      <c r="DG526" s="107"/>
      <c r="DH526" s="107"/>
      <c r="DI526" s="107"/>
      <c r="DJ526" s="107"/>
      <c r="DK526" s="107"/>
    </row>
    <row r="527" customFormat="false" ht="15" hidden="false" customHeight="true" outlineLevel="0" collapsed="false">
      <c r="A527" s="58"/>
      <c r="B527" s="53" t="s">
        <v>698</v>
      </c>
      <c r="C527" s="54" t="n">
        <v>57</v>
      </c>
      <c r="D527" s="55" t="s">
        <v>335</v>
      </c>
      <c r="E527" s="60"/>
      <c r="F527" s="60"/>
      <c r="G527" s="60"/>
      <c r="H527" s="60"/>
      <c r="I527" s="60"/>
    </row>
    <row r="528" customFormat="false" ht="15" hidden="false" customHeight="true" outlineLevel="0" collapsed="false">
      <c r="A528" s="58"/>
      <c r="B528" s="53" t="s">
        <v>699</v>
      </c>
      <c r="C528" s="54" t="n">
        <v>58</v>
      </c>
      <c r="D528" s="55" t="s">
        <v>335</v>
      </c>
      <c r="E528" s="60"/>
      <c r="F528" s="60"/>
      <c r="G528" s="60"/>
      <c r="H528" s="60"/>
      <c r="I528" s="60"/>
    </row>
    <row r="529" customFormat="false" ht="15" hidden="false" customHeight="true" outlineLevel="0" collapsed="false">
      <c r="A529" s="58"/>
      <c r="B529" s="53" t="s">
        <v>700</v>
      </c>
      <c r="C529" s="54" t="n">
        <v>59</v>
      </c>
      <c r="D529" s="55" t="s">
        <v>335</v>
      </c>
      <c r="E529" s="60"/>
      <c r="F529" s="60"/>
      <c r="G529" s="60"/>
      <c r="H529" s="60"/>
      <c r="I529" s="60"/>
    </row>
    <row r="530" customFormat="false" ht="15" hidden="false" customHeight="true" outlineLevel="0" collapsed="false">
      <c r="A530" s="58"/>
      <c r="B530" s="53" t="s">
        <v>701</v>
      </c>
      <c r="C530" s="54" t="n">
        <v>60</v>
      </c>
      <c r="D530" s="55" t="s">
        <v>335</v>
      </c>
      <c r="E530" s="60"/>
      <c r="F530" s="60"/>
      <c r="G530" s="60"/>
      <c r="H530" s="60"/>
      <c r="I530" s="60"/>
    </row>
    <row r="531" customFormat="false" ht="15" hidden="false" customHeight="true" outlineLevel="0" collapsed="false">
      <c r="A531" s="58"/>
      <c r="B531" s="53" t="s">
        <v>702</v>
      </c>
      <c r="C531" s="54" t="n">
        <v>61</v>
      </c>
      <c r="D531" s="55" t="s">
        <v>335</v>
      </c>
      <c r="E531" s="107"/>
      <c r="F531" s="107"/>
      <c r="G531" s="107"/>
      <c r="H531" s="107"/>
      <c r="I531" s="107"/>
      <c r="J531" s="107"/>
      <c r="K531" s="107"/>
      <c r="L531" s="107"/>
      <c r="M531" s="107"/>
      <c r="N531" s="107"/>
      <c r="O531" s="107"/>
      <c r="P531" s="107"/>
      <c r="Q531" s="107"/>
      <c r="R531" s="107"/>
      <c r="S531" s="107"/>
      <c r="T531" s="107"/>
      <c r="U531" s="107"/>
      <c r="V531" s="107"/>
      <c r="W531" s="107"/>
      <c r="X531" s="107"/>
      <c r="Y531" s="107"/>
      <c r="Z531" s="107"/>
      <c r="AA531" s="107"/>
      <c r="AB531" s="107"/>
      <c r="AC531" s="107"/>
      <c r="AD531" s="107"/>
      <c r="AE531" s="107"/>
      <c r="AF531" s="107"/>
      <c r="AG531" s="107"/>
      <c r="AH531" s="107"/>
      <c r="AI531" s="107"/>
      <c r="AJ531" s="107"/>
      <c r="AK531" s="107"/>
      <c r="AL531" s="107"/>
      <c r="AM531" s="107"/>
      <c r="AN531" s="107"/>
      <c r="AO531" s="107"/>
      <c r="AP531" s="107"/>
      <c r="AQ531" s="107"/>
      <c r="AR531" s="107"/>
      <c r="AS531" s="107"/>
      <c r="AT531" s="107"/>
      <c r="AU531" s="107"/>
      <c r="AV531" s="107"/>
      <c r="AW531" s="107"/>
      <c r="AX531" s="107"/>
      <c r="AY531" s="107"/>
      <c r="AZ531" s="107"/>
      <c r="BA531" s="107"/>
      <c r="BB531" s="107"/>
      <c r="BC531" s="107"/>
      <c r="BD531" s="107"/>
      <c r="BE531" s="107"/>
      <c r="BF531" s="107"/>
      <c r="BG531" s="107"/>
      <c r="BH531" s="107"/>
      <c r="BI531" s="107"/>
      <c r="BJ531" s="107"/>
      <c r="BK531" s="107"/>
      <c r="BL531" s="107"/>
      <c r="BM531" s="107"/>
      <c r="BN531" s="107"/>
      <c r="BO531" s="107"/>
      <c r="BP531" s="107"/>
      <c r="BQ531" s="107"/>
      <c r="BR531" s="107"/>
      <c r="BS531" s="107"/>
      <c r="BT531" s="107"/>
      <c r="BU531" s="107"/>
      <c r="BV531" s="107"/>
      <c r="BW531" s="107"/>
      <c r="BX531" s="107"/>
      <c r="BY531" s="107"/>
      <c r="BZ531" s="107"/>
      <c r="CA531" s="107"/>
      <c r="CB531" s="107"/>
      <c r="CC531" s="107"/>
      <c r="CD531" s="107"/>
      <c r="CE531" s="107"/>
      <c r="CF531" s="107"/>
      <c r="CG531" s="107"/>
      <c r="CH531" s="107"/>
      <c r="CI531" s="107"/>
      <c r="CJ531" s="107"/>
      <c r="CK531" s="107"/>
      <c r="CL531" s="107"/>
      <c r="CM531" s="107"/>
      <c r="CN531" s="107"/>
      <c r="CO531" s="107"/>
      <c r="CP531" s="107"/>
      <c r="CQ531" s="107"/>
      <c r="CR531" s="107"/>
      <c r="CS531" s="107"/>
      <c r="CT531" s="107"/>
      <c r="CU531" s="107"/>
      <c r="CV531" s="107"/>
      <c r="CW531" s="107"/>
      <c r="CX531" s="107"/>
      <c r="CY531" s="107"/>
      <c r="CZ531" s="107"/>
      <c r="DA531" s="107"/>
      <c r="DB531" s="107"/>
      <c r="DC531" s="107"/>
      <c r="DD531" s="107"/>
      <c r="DE531" s="107"/>
      <c r="DF531" s="107"/>
      <c r="DG531" s="107"/>
      <c r="DH531" s="107"/>
      <c r="DI531" s="107"/>
      <c r="DJ531" s="107"/>
      <c r="DK531" s="107"/>
    </row>
    <row r="532" customFormat="false" ht="15" hidden="false" customHeight="true" outlineLevel="0" collapsed="false">
      <c r="A532" s="58"/>
      <c r="B532" s="53" t="s">
        <v>703</v>
      </c>
      <c r="C532" s="54" t="n">
        <v>62</v>
      </c>
      <c r="D532" s="55" t="s">
        <v>335</v>
      </c>
      <c r="E532" s="107"/>
      <c r="F532" s="107"/>
      <c r="G532" s="107"/>
      <c r="H532" s="107"/>
      <c r="I532" s="107"/>
      <c r="J532" s="107"/>
      <c r="K532" s="107"/>
      <c r="L532" s="107"/>
      <c r="M532" s="107"/>
      <c r="N532" s="107"/>
      <c r="O532" s="107"/>
      <c r="P532" s="107"/>
      <c r="Q532" s="107"/>
      <c r="R532" s="107"/>
      <c r="S532" s="107"/>
      <c r="T532" s="107"/>
      <c r="U532" s="107"/>
      <c r="V532" s="107"/>
      <c r="W532" s="107"/>
      <c r="X532" s="107"/>
      <c r="Y532" s="107"/>
      <c r="Z532" s="107"/>
      <c r="AA532" s="107"/>
      <c r="AB532" s="107"/>
      <c r="AC532" s="107"/>
      <c r="AD532" s="107"/>
      <c r="AE532" s="107"/>
      <c r="AF532" s="107"/>
      <c r="AG532" s="107"/>
      <c r="AH532" s="107"/>
      <c r="AI532" s="107"/>
      <c r="AJ532" s="107"/>
      <c r="AK532" s="107"/>
      <c r="AL532" s="107"/>
      <c r="AM532" s="107"/>
      <c r="AN532" s="107"/>
      <c r="AO532" s="107"/>
      <c r="AP532" s="107"/>
      <c r="AQ532" s="107"/>
      <c r="AR532" s="107"/>
      <c r="AS532" s="107"/>
      <c r="AT532" s="107"/>
      <c r="AU532" s="107"/>
      <c r="AV532" s="107"/>
      <c r="AW532" s="107"/>
      <c r="AX532" s="107"/>
      <c r="AY532" s="107"/>
      <c r="AZ532" s="107"/>
      <c r="BA532" s="107"/>
      <c r="BB532" s="107"/>
      <c r="BC532" s="107"/>
      <c r="BD532" s="107"/>
      <c r="BE532" s="107"/>
      <c r="BF532" s="107"/>
      <c r="BG532" s="107"/>
      <c r="BH532" s="107"/>
      <c r="BI532" s="107"/>
      <c r="BJ532" s="107"/>
      <c r="BK532" s="107"/>
      <c r="BL532" s="107"/>
      <c r="BM532" s="107"/>
      <c r="BN532" s="107"/>
      <c r="BO532" s="107"/>
      <c r="BP532" s="107"/>
      <c r="BQ532" s="107"/>
      <c r="BR532" s="107"/>
      <c r="BS532" s="107"/>
      <c r="BT532" s="107"/>
      <c r="BU532" s="107"/>
      <c r="BV532" s="107"/>
      <c r="BW532" s="107"/>
      <c r="BX532" s="107"/>
      <c r="BY532" s="107"/>
      <c r="BZ532" s="107"/>
      <c r="CA532" s="107"/>
      <c r="CB532" s="107"/>
      <c r="CC532" s="107"/>
      <c r="CD532" s="107"/>
      <c r="CE532" s="107"/>
      <c r="CF532" s="107"/>
      <c r="CG532" s="107"/>
      <c r="CH532" s="107"/>
      <c r="CI532" s="107"/>
      <c r="CJ532" s="107"/>
      <c r="CK532" s="107"/>
      <c r="CL532" s="107"/>
      <c r="CM532" s="107"/>
      <c r="CN532" s="107"/>
      <c r="CO532" s="107"/>
      <c r="CP532" s="107"/>
      <c r="CQ532" s="107"/>
      <c r="CR532" s="107"/>
      <c r="CS532" s="107"/>
      <c r="CT532" s="107"/>
      <c r="CU532" s="107"/>
      <c r="CV532" s="107"/>
      <c r="CW532" s="107"/>
      <c r="CX532" s="107"/>
      <c r="CY532" s="107"/>
      <c r="CZ532" s="107"/>
      <c r="DA532" s="107"/>
      <c r="DB532" s="107"/>
      <c r="DC532" s="107"/>
      <c r="DD532" s="107"/>
      <c r="DE532" s="107"/>
      <c r="DF532" s="107"/>
      <c r="DG532" s="107"/>
      <c r="DH532" s="107"/>
      <c r="DI532" s="107"/>
      <c r="DJ532" s="107"/>
      <c r="DK532" s="107"/>
    </row>
    <row r="533" customFormat="false" ht="15" hidden="false" customHeight="true" outlineLevel="0" collapsed="false">
      <c r="A533" s="58"/>
      <c r="B533" s="53" t="s">
        <v>704</v>
      </c>
      <c r="C533" s="54" t="n">
        <v>63</v>
      </c>
      <c r="D533" s="55" t="s">
        <v>335</v>
      </c>
      <c r="E533" s="107"/>
      <c r="F533" s="107"/>
      <c r="G533" s="107"/>
      <c r="H533" s="107"/>
      <c r="I533" s="107"/>
      <c r="J533" s="107"/>
      <c r="K533" s="107"/>
      <c r="L533" s="107"/>
      <c r="M533" s="107"/>
      <c r="N533" s="107"/>
      <c r="O533" s="107"/>
      <c r="P533" s="107"/>
      <c r="Q533" s="107"/>
      <c r="R533" s="107"/>
      <c r="S533" s="107"/>
      <c r="T533" s="107"/>
      <c r="U533" s="107"/>
      <c r="V533" s="107"/>
      <c r="W533" s="107"/>
      <c r="X533" s="107"/>
      <c r="Y533" s="107"/>
      <c r="Z533" s="107"/>
      <c r="AA533" s="107"/>
      <c r="AB533" s="107"/>
      <c r="AC533" s="107"/>
      <c r="AD533" s="107"/>
      <c r="AE533" s="107"/>
      <c r="AF533" s="107"/>
      <c r="AG533" s="107"/>
      <c r="AH533" s="107"/>
      <c r="AI533" s="107"/>
      <c r="AJ533" s="107"/>
      <c r="AK533" s="107"/>
      <c r="AL533" s="107"/>
      <c r="AM533" s="107"/>
      <c r="AN533" s="107"/>
      <c r="AO533" s="107"/>
      <c r="AP533" s="107"/>
      <c r="AQ533" s="107"/>
      <c r="AR533" s="107"/>
      <c r="AS533" s="107"/>
      <c r="AT533" s="107"/>
      <c r="AU533" s="107"/>
      <c r="AV533" s="107"/>
      <c r="AW533" s="107"/>
      <c r="AX533" s="107"/>
      <c r="AY533" s="107"/>
      <c r="AZ533" s="107"/>
      <c r="BA533" s="107"/>
      <c r="BB533" s="107"/>
      <c r="BC533" s="107"/>
      <c r="BD533" s="107"/>
      <c r="BE533" s="107"/>
      <c r="BF533" s="107"/>
      <c r="BG533" s="107"/>
      <c r="BH533" s="107"/>
      <c r="BI533" s="107"/>
      <c r="BJ533" s="107"/>
      <c r="BK533" s="107"/>
      <c r="BL533" s="107"/>
      <c r="BM533" s="107"/>
      <c r="BN533" s="107"/>
      <c r="BO533" s="107"/>
      <c r="BP533" s="107"/>
      <c r="BQ533" s="107"/>
      <c r="BR533" s="107"/>
      <c r="BS533" s="107"/>
      <c r="BT533" s="107"/>
      <c r="BU533" s="107"/>
      <c r="BV533" s="107"/>
      <c r="BW533" s="107"/>
      <c r="BX533" s="107"/>
      <c r="BY533" s="107"/>
      <c r="BZ533" s="107"/>
      <c r="CA533" s="107"/>
      <c r="CB533" s="107"/>
      <c r="CC533" s="107"/>
      <c r="CD533" s="107"/>
      <c r="CE533" s="107"/>
      <c r="CF533" s="107"/>
      <c r="CG533" s="107"/>
      <c r="CH533" s="107"/>
      <c r="CI533" s="107"/>
      <c r="CJ533" s="107"/>
      <c r="CK533" s="107"/>
      <c r="CL533" s="107"/>
      <c r="CM533" s="107"/>
      <c r="CN533" s="107"/>
      <c r="CO533" s="107"/>
      <c r="CP533" s="107"/>
      <c r="CQ533" s="107"/>
      <c r="CR533" s="107"/>
      <c r="CS533" s="107"/>
      <c r="CT533" s="107"/>
      <c r="CU533" s="107"/>
      <c r="CV533" s="107"/>
      <c r="CW533" s="107"/>
      <c r="CX533" s="107"/>
      <c r="CY533" s="107"/>
      <c r="CZ533" s="107"/>
      <c r="DA533" s="107"/>
      <c r="DB533" s="107"/>
      <c r="DC533" s="107"/>
      <c r="DD533" s="107"/>
      <c r="DE533" s="107"/>
      <c r="DF533" s="107"/>
      <c r="DG533" s="107"/>
      <c r="DH533" s="107"/>
      <c r="DI533" s="107"/>
      <c r="DJ533" s="107"/>
      <c r="DK533" s="107"/>
    </row>
    <row r="534" customFormat="false" ht="15" hidden="false" customHeight="true" outlineLevel="0" collapsed="false">
      <c r="A534" s="58"/>
      <c r="B534" s="53" t="s">
        <v>705</v>
      </c>
      <c r="C534" s="54" t="n">
        <v>64</v>
      </c>
      <c r="D534" s="55" t="s">
        <v>335</v>
      </c>
      <c r="E534" s="107"/>
      <c r="F534" s="107"/>
      <c r="G534" s="107"/>
      <c r="H534" s="107"/>
      <c r="I534" s="107"/>
      <c r="J534" s="107"/>
      <c r="K534" s="107"/>
      <c r="L534" s="107"/>
      <c r="M534" s="107"/>
      <c r="N534" s="107"/>
      <c r="O534" s="107"/>
      <c r="P534" s="107"/>
      <c r="Q534" s="107"/>
      <c r="R534" s="107"/>
      <c r="S534" s="107"/>
      <c r="T534" s="107"/>
      <c r="U534" s="107"/>
      <c r="V534" s="107"/>
      <c r="W534" s="107"/>
      <c r="X534" s="107"/>
      <c r="Y534" s="107"/>
      <c r="Z534" s="107"/>
      <c r="AA534" s="107"/>
      <c r="AB534" s="107"/>
      <c r="AC534" s="107"/>
      <c r="AD534" s="107"/>
      <c r="AE534" s="107"/>
      <c r="AF534" s="107"/>
      <c r="AG534" s="107"/>
      <c r="AH534" s="107"/>
      <c r="AI534" s="107"/>
      <c r="AJ534" s="107"/>
      <c r="AK534" s="107"/>
      <c r="AL534" s="107"/>
      <c r="AM534" s="107"/>
      <c r="AN534" s="107"/>
      <c r="AO534" s="107"/>
      <c r="AP534" s="107"/>
      <c r="AQ534" s="107"/>
      <c r="AR534" s="107"/>
      <c r="AS534" s="107"/>
      <c r="AT534" s="107"/>
      <c r="AU534" s="107"/>
      <c r="AV534" s="107"/>
      <c r="AW534" s="107"/>
      <c r="AX534" s="107"/>
      <c r="AY534" s="107"/>
      <c r="AZ534" s="107"/>
      <c r="BA534" s="107"/>
      <c r="BB534" s="107"/>
      <c r="BC534" s="107"/>
      <c r="BD534" s="107"/>
      <c r="BE534" s="107"/>
      <c r="BF534" s="107"/>
      <c r="BG534" s="107"/>
      <c r="BH534" s="107"/>
      <c r="BI534" s="107"/>
      <c r="BJ534" s="107"/>
      <c r="BK534" s="107"/>
      <c r="BL534" s="107"/>
      <c r="BM534" s="107"/>
      <c r="BN534" s="107"/>
      <c r="BO534" s="107"/>
      <c r="BP534" s="107"/>
      <c r="BQ534" s="107"/>
      <c r="BR534" s="107"/>
      <c r="BS534" s="107"/>
      <c r="BT534" s="107"/>
      <c r="BU534" s="107"/>
      <c r="BV534" s="107"/>
      <c r="BW534" s="107"/>
      <c r="BX534" s="107"/>
      <c r="BY534" s="107"/>
      <c r="BZ534" s="107"/>
      <c r="CA534" s="107"/>
      <c r="CB534" s="107"/>
      <c r="CC534" s="107"/>
      <c r="CD534" s="107"/>
      <c r="CE534" s="107"/>
      <c r="CF534" s="107"/>
      <c r="CG534" s="107"/>
      <c r="CH534" s="107"/>
      <c r="CI534" s="107"/>
      <c r="CJ534" s="107"/>
      <c r="CK534" s="107"/>
      <c r="CL534" s="107"/>
      <c r="CM534" s="107"/>
      <c r="CN534" s="107"/>
      <c r="CO534" s="107"/>
      <c r="CP534" s="107"/>
      <c r="CQ534" s="107"/>
      <c r="CR534" s="107"/>
      <c r="CS534" s="107"/>
      <c r="CT534" s="107"/>
      <c r="CU534" s="107"/>
      <c r="CV534" s="107"/>
      <c r="CW534" s="107"/>
      <c r="CX534" s="107"/>
      <c r="CY534" s="107"/>
      <c r="CZ534" s="107"/>
      <c r="DA534" s="107"/>
      <c r="DB534" s="107"/>
      <c r="DC534" s="107"/>
      <c r="DD534" s="107"/>
      <c r="DE534" s="107"/>
      <c r="DF534" s="107"/>
      <c r="DG534" s="107"/>
      <c r="DH534" s="107"/>
      <c r="DI534" s="107"/>
      <c r="DJ534" s="107"/>
      <c r="DK534" s="107"/>
    </row>
    <row r="535" customFormat="false" ht="15" hidden="false" customHeight="true" outlineLevel="0" collapsed="false">
      <c r="A535" s="58"/>
      <c r="B535" s="53" t="s">
        <v>706</v>
      </c>
      <c r="C535" s="54" t="n">
        <v>65</v>
      </c>
      <c r="D535" s="55" t="s">
        <v>335</v>
      </c>
      <c r="E535" s="60"/>
      <c r="F535" s="60"/>
      <c r="G535" s="60"/>
      <c r="H535" s="60"/>
      <c r="I535" s="60"/>
    </row>
    <row r="536" customFormat="false" ht="15" hidden="false" customHeight="true" outlineLevel="0" collapsed="false">
      <c r="A536" s="58"/>
      <c r="B536" s="53" t="s">
        <v>707</v>
      </c>
      <c r="C536" s="54" t="n">
        <v>66</v>
      </c>
      <c r="D536" s="55" t="s">
        <v>335</v>
      </c>
      <c r="E536" s="107"/>
      <c r="F536" s="107"/>
      <c r="G536" s="107"/>
      <c r="H536" s="107"/>
      <c r="I536" s="107"/>
      <c r="J536" s="107"/>
      <c r="K536" s="107"/>
      <c r="L536" s="107"/>
      <c r="M536" s="107"/>
      <c r="N536" s="107"/>
      <c r="O536" s="107"/>
      <c r="P536" s="107"/>
      <c r="Q536" s="107"/>
      <c r="R536" s="107"/>
      <c r="S536" s="107"/>
      <c r="T536" s="107"/>
      <c r="U536" s="107"/>
      <c r="V536" s="107"/>
      <c r="W536" s="107"/>
      <c r="X536" s="107"/>
      <c r="Y536" s="107"/>
      <c r="Z536" s="107"/>
      <c r="AA536" s="107"/>
      <c r="AB536" s="107"/>
      <c r="AC536" s="107"/>
      <c r="AD536" s="107"/>
      <c r="AE536" s="107"/>
      <c r="AF536" s="107"/>
      <c r="AG536" s="107"/>
      <c r="AH536" s="107"/>
      <c r="AI536" s="107"/>
      <c r="AJ536" s="107"/>
      <c r="AK536" s="107"/>
      <c r="AL536" s="107"/>
      <c r="AM536" s="107"/>
      <c r="AN536" s="107"/>
      <c r="AO536" s="107"/>
      <c r="AP536" s="107"/>
      <c r="AQ536" s="107"/>
      <c r="AR536" s="107"/>
      <c r="AS536" s="107"/>
      <c r="AT536" s="107"/>
      <c r="AU536" s="107"/>
      <c r="AV536" s="107"/>
      <c r="AW536" s="107"/>
      <c r="AX536" s="107"/>
      <c r="AY536" s="107"/>
      <c r="AZ536" s="107"/>
      <c r="BA536" s="107"/>
      <c r="BB536" s="107"/>
      <c r="BC536" s="107"/>
      <c r="BD536" s="107"/>
      <c r="BE536" s="107"/>
      <c r="BF536" s="107"/>
      <c r="BG536" s="107"/>
      <c r="BH536" s="107"/>
      <c r="BI536" s="107"/>
      <c r="BJ536" s="107"/>
      <c r="BK536" s="107"/>
      <c r="BL536" s="107"/>
      <c r="BM536" s="107"/>
      <c r="BN536" s="107"/>
      <c r="BO536" s="107"/>
      <c r="BP536" s="107"/>
      <c r="BQ536" s="107"/>
      <c r="BR536" s="107"/>
      <c r="BS536" s="107"/>
      <c r="BT536" s="107"/>
      <c r="BU536" s="107"/>
      <c r="BV536" s="107"/>
      <c r="BW536" s="107"/>
      <c r="BX536" s="107"/>
      <c r="BY536" s="107"/>
      <c r="BZ536" s="107"/>
      <c r="CA536" s="107"/>
      <c r="CB536" s="107"/>
      <c r="CC536" s="107"/>
      <c r="CD536" s="107"/>
      <c r="CE536" s="107"/>
      <c r="CF536" s="107"/>
      <c r="CG536" s="107"/>
      <c r="CH536" s="107"/>
      <c r="CI536" s="107"/>
      <c r="CJ536" s="107"/>
      <c r="CK536" s="107"/>
      <c r="CL536" s="107"/>
      <c r="CM536" s="107"/>
      <c r="CN536" s="107"/>
      <c r="CO536" s="107"/>
      <c r="CP536" s="107"/>
      <c r="CQ536" s="107"/>
      <c r="CR536" s="107"/>
      <c r="CS536" s="107"/>
      <c r="CT536" s="107"/>
      <c r="CU536" s="107"/>
      <c r="CV536" s="107"/>
      <c r="CW536" s="107"/>
      <c r="CX536" s="107"/>
      <c r="CY536" s="107"/>
      <c r="CZ536" s="107"/>
      <c r="DA536" s="107"/>
      <c r="DB536" s="107"/>
      <c r="DC536" s="107"/>
      <c r="DD536" s="107"/>
      <c r="DE536" s="107"/>
      <c r="DF536" s="107"/>
      <c r="DG536" s="107"/>
      <c r="DH536" s="107"/>
      <c r="DI536" s="107"/>
      <c r="DJ536" s="107"/>
      <c r="DK536" s="107"/>
    </row>
    <row r="537" customFormat="false" ht="15" hidden="false" customHeight="true" outlineLevel="0" collapsed="false">
      <c r="A537" s="58"/>
      <c r="B537" s="53" t="s">
        <v>708</v>
      </c>
      <c r="C537" s="54" t="n">
        <v>67</v>
      </c>
      <c r="D537" s="55" t="s">
        <v>335</v>
      </c>
      <c r="E537" s="107"/>
      <c r="F537" s="107"/>
      <c r="G537" s="107"/>
      <c r="H537" s="107"/>
      <c r="I537" s="107"/>
      <c r="J537" s="107"/>
      <c r="K537" s="107"/>
      <c r="L537" s="107"/>
      <c r="M537" s="107"/>
      <c r="N537" s="107"/>
      <c r="O537" s="107"/>
      <c r="P537" s="107"/>
      <c r="Q537" s="107"/>
      <c r="R537" s="107"/>
      <c r="S537" s="107"/>
      <c r="T537" s="107"/>
      <c r="U537" s="107"/>
      <c r="V537" s="107"/>
      <c r="W537" s="107"/>
      <c r="X537" s="107"/>
      <c r="Y537" s="107"/>
      <c r="Z537" s="107"/>
      <c r="AA537" s="107"/>
      <c r="AB537" s="107"/>
      <c r="AC537" s="107"/>
      <c r="AD537" s="107"/>
      <c r="AE537" s="107"/>
      <c r="AF537" s="107"/>
      <c r="AG537" s="107"/>
      <c r="AH537" s="107"/>
      <c r="AI537" s="107"/>
      <c r="AJ537" s="107"/>
      <c r="AK537" s="107"/>
      <c r="AL537" s="107"/>
      <c r="AM537" s="107"/>
      <c r="AN537" s="107"/>
      <c r="AO537" s="107"/>
      <c r="AP537" s="107"/>
      <c r="AQ537" s="107"/>
      <c r="AR537" s="107"/>
      <c r="AS537" s="107"/>
      <c r="AT537" s="107"/>
      <c r="AU537" s="107"/>
      <c r="AV537" s="107"/>
      <c r="AW537" s="107"/>
      <c r="AX537" s="107"/>
      <c r="AY537" s="107"/>
      <c r="AZ537" s="107"/>
      <c r="BA537" s="107"/>
      <c r="BB537" s="107"/>
      <c r="BC537" s="107"/>
      <c r="BD537" s="107"/>
      <c r="BE537" s="107"/>
      <c r="BF537" s="107"/>
      <c r="BG537" s="107"/>
      <c r="BH537" s="107"/>
      <c r="BI537" s="107"/>
      <c r="BJ537" s="107"/>
      <c r="BK537" s="107"/>
      <c r="BL537" s="107"/>
      <c r="BM537" s="107"/>
      <c r="BN537" s="107"/>
      <c r="BO537" s="107"/>
      <c r="BP537" s="107"/>
      <c r="BQ537" s="107"/>
      <c r="BR537" s="107"/>
      <c r="BS537" s="107"/>
      <c r="BT537" s="107"/>
      <c r="BU537" s="107"/>
      <c r="BV537" s="107"/>
      <c r="BW537" s="107"/>
      <c r="BX537" s="107"/>
      <c r="BY537" s="107"/>
      <c r="BZ537" s="107"/>
      <c r="CA537" s="107"/>
      <c r="CB537" s="107"/>
      <c r="CC537" s="107"/>
      <c r="CD537" s="107"/>
      <c r="CE537" s="107"/>
      <c r="CF537" s="107"/>
      <c r="CG537" s="107"/>
      <c r="CH537" s="107"/>
      <c r="CI537" s="107"/>
      <c r="CJ537" s="107"/>
      <c r="CK537" s="107"/>
      <c r="CL537" s="107"/>
      <c r="CM537" s="107"/>
      <c r="CN537" s="107"/>
      <c r="CO537" s="107"/>
      <c r="CP537" s="107"/>
      <c r="CQ537" s="107"/>
      <c r="CR537" s="107"/>
      <c r="CS537" s="107"/>
      <c r="CT537" s="107"/>
      <c r="CU537" s="107"/>
      <c r="CV537" s="107"/>
      <c r="CW537" s="107"/>
      <c r="CX537" s="107"/>
      <c r="CY537" s="107"/>
      <c r="CZ537" s="107"/>
      <c r="DA537" s="107"/>
      <c r="DB537" s="107"/>
      <c r="DC537" s="107"/>
      <c r="DD537" s="107"/>
      <c r="DE537" s="107"/>
      <c r="DF537" s="107"/>
      <c r="DG537" s="107"/>
      <c r="DH537" s="107"/>
      <c r="DI537" s="107"/>
      <c r="DJ537" s="107"/>
      <c r="DK537" s="107"/>
    </row>
    <row r="538" customFormat="false" ht="15" hidden="false" customHeight="true" outlineLevel="0" collapsed="false">
      <c r="A538" s="58"/>
      <c r="B538" s="53" t="s">
        <v>709</v>
      </c>
      <c r="C538" s="54" t="n">
        <v>68</v>
      </c>
      <c r="D538" s="55" t="s">
        <v>335</v>
      </c>
      <c r="E538" s="107"/>
      <c r="F538" s="107"/>
      <c r="G538" s="107"/>
      <c r="H538" s="107"/>
      <c r="I538" s="107"/>
      <c r="J538" s="107"/>
      <c r="K538" s="107"/>
      <c r="L538" s="107"/>
      <c r="M538" s="107"/>
      <c r="N538" s="107"/>
      <c r="O538" s="107"/>
      <c r="P538" s="107"/>
      <c r="Q538" s="107"/>
      <c r="R538" s="107"/>
      <c r="S538" s="107"/>
      <c r="T538" s="107"/>
      <c r="U538" s="107"/>
      <c r="V538" s="107"/>
      <c r="W538" s="107"/>
      <c r="X538" s="107"/>
      <c r="Y538" s="107"/>
      <c r="Z538" s="107"/>
      <c r="AA538" s="107"/>
      <c r="AB538" s="107"/>
      <c r="AC538" s="107"/>
      <c r="AD538" s="107"/>
      <c r="AE538" s="107"/>
      <c r="AF538" s="107"/>
      <c r="AG538" s="107"/>
      <c r="AH538" s="107"/>
      <c r="AI538" s="107"/>
      <c r="AJ538" s="107"/>
      <c r="AK538" s="107"/>
      <c r="AL538" s="107"/>
      <c r="AM538" s="107"/>
      <c r="AN538" s="107"/>
      <c r="AO538" s="107"/>
      <c r="AP538" s="107"/>
      <c r="AQ538" s="107"/>
      <c r="AR538" s="107"/>
      <c r="AS538" s="107"/>
      <c r="AT538" s="107"/>
      <c r="AU538" s="107"/>
      <c r="AV538" s="107"/>
      <c r="AW538" s="107"/>
      <c r="AX538" s="107"/>
      <c r="AY538" s="107"/>
      <c r="AZ538" s="107"/>
      <c r="BA538" s="107"/>
      <c r="BB538" s="107"/>
      <c r="BC538" s="107"/>
      <c r="BD538" s="107"/>
      <c r="BE538" s="107"/>
      <c r="BF538" s="107"/>
      <c r="BG538" s="107"/>
      <c r="BH538" s="107"/>
      <c r="BI538" s="107"/>
      <c r="BJ538" s="107"/>
      <c r="BK538" s="107"/>
      <c r="BL538" s="107"/>
      <c r="BM538" s="107"/>
      <c r="BN538" s="107"/>
      <c r="BO538" s="107"/>
      <c r="BP538" s="107"/>
      <c r="BQ538" s="107"/>
      <c r="BR538" s="107"/>
      <c r="BS538" s="107"/>
      <c r="BT538" s="107"/>
      <c r="BU538" s="107"/>
      <c r="BV538" s="107"/>
      <c r="BW538" s="107"/>
      <c r="BX538" s="107"/>
      <c r="BY538" s="107"/>
      <c r="BZ538" s="107"/>
      <c r="CA538" s="107"/>
      <c r="CB538" s="107"/>
      <c r="CC538" s="107"/>
      <c r="CD538" s="107"/>
      <c r="CE538" s="107"/>
      <c r="CF538" s="107"/>
      <c r="CG538" s="107"/>
      <c r="CH538" s="107"/>
      <c r="CI538" s="107"/>
      <c r="CJ538" s="107"/>
      <c r="CK538" s="107"/>
      <c r="CL538" s="107"/>
      <c r="CM538" s="107"/>
      <c r="CN538" s="107"/>
      <c r="CO538" s="107"/>
      <c r="CP538" s="107"/>
      <c r="CQ538" s="107"/>
      <c r="CR538" s="107"/>
      <c r="CS538" s="107"/>
      <c r="CT538" s="107"/>
      <c r="CU538" s="107"/>
      <c r="CV538" s="107"/>
      <c r="CW538" s="107"/>
      <c r="CX538" s="107"/>
      <c r="CY538" s="107"/>
      <c r="CZ538" s="107"/>
      <c r="DA538" s="107"/>
      <c r="DB538" s="107"/>
      <c r="DC538" s="107"/>
      <c r="DD538" s="107"/>
      <c r="DE538" s="107"/>
      <c r="DF538" s="107"/>
      <c r="DG538" s="107"/>
      <c r="DH538" s="107"/>
      <c r="DI538" s="107"/>
      <c r="DJ538" s="107"/>
      <c r="DK538" s="107"/>
    </row>
    <row r="539" customFormat="false" ht="15" hidden="false" customHeight="true" outlineLevel="0" collapsed="false">
      <c r="A539" s="58"/>
      <c r="B539" s="53" t="s">
        <v>710</v>
      </c>
      <c r="C539" s="54" t="n">
        <v>69</v>
      </c>
      <c r="D539" s="55" t="s">
        <v>335</v>
      </c>
      <c r="E539" s="107"/>
      <c r="F539" s="107"/>
      <c r="G539" s="107"/>
      <c r="H539" s="107"/>
      <c r="I539" s="107"/>
      <c r="J539" s="107"/>
      <c r="K539" s="107"/>
      <c r="L539" s="107"/>
      <c r="M539" s="107"/>
      <c r="N539" s="107"/>
      <c r="O539" s="107"/>
      <c r="P539" s="107"/>
      <c r="Q539" s="107"/>
      <c r="R539" s="107"/>
      <c r="S539" s="107"/>
      <c r="T539" s="107"/>
      <c r="U539" s="107"/>
      <c r="V539" s="107"/>
      <c r="W539" s="107"/>
      <c r="X539" s="107"/>
      <c r="Y539" s="107"/>
      <c r="Z539" s="107"/>
      <c r="AA539" s="107"/>
      <c r="AB539" s="107"/>
      <c r="AC539" s="107"/>
      <c r="AD539" s="107"/>
      <c r="AE539" s="107"/>
      <c r="AF539" s="107"/>
      <c r="AG539" s="107"/>
      <c r="AH539" s="107"/>
      <c r="AI539" s="107"/>
      <c r="AJ539" s="107"/>
      <c r="AK539" s="107"/>
      <c r="AL539" s="107"/>
      <c r="AM539" s="107"/>
      <c r="AN539" s="107"/>
      <c r="AO539" s="107"/>
      <c r="AP539" s="107"/>
      <c r="AQ539" s="107"/>
      <c r="AR539" s="107"/>
      <c r="AS539" s="107"/>
      <c r="AT539" s="107"/>
      <c r="AU539" s="107"/>
      <c r="AV539" s="107"/>
      <c r="AW539" s="107"/>
      <c r="AX539" s="107"/>
      <c r="AY539" s="107"/>
      <c r="AZ539" s="107"/>
      <c r="BA539" s="107"/>
      <c r="BB539" s="107"/>
      <c r="BC539" s="107"/>
      <c r="BD539" s="107"/>
      <c r="BE539" s="107"/>
      <c r="BF539" s="107"/>
      <c r="BG539" s="107"/>
      <c r="BH539" s="107"/>
      <c r="BI539" s="107"/>
      <c r="BJ539" s="107"/>
      <c r="BK539" s="107"/>
      <c r="BL539" s="107"/>
      <c r="BM539" s="107"/>
      <c r="BN539" s="107"/>
      <c r="BO539" s="107"/>
      <c r="BP539" s="107"/>
      <c r="BQ539" s="107"/>
      <c r="BR539" s="107"/>
      <c r="BS539" s="107"/>
      <c r="BT539" s="107"/>
      <c r="BU539" s="107"/>
      <c r="BV539" s="107"/>
      <c r="BW539" s="107"/>
      <c r="BX539" s="107"/>
      <c r="BY539" s="107"/>
      <c r="BZ539" s="107"/>
      <c r="CA539" s="107"/>
      <c r="CB539" s="107"/>
      <c r="CC539" s="107"/>
      <c r="CD539" s="107"/>
      <c r="CE539" s="107"/>
      <c r="CF539" s="107"/>
      <c r="CG539" s="107"/>
      <c r="CH539" s="107"/>
      <c r="CI539" s="107"/>
      <c r="CJ539" s="107"/>
      <c r="CK539" s="107"/>
      <c r="CL539" s="107"/>
      <c r="CM539" s="107"/>
      <c r="CN539" s="107"/>
      <c r="CO539" s="107"/>
      <c r="CP539" s="107"/>
      <c r="CQ539" s="107"/>
      <c r="CR539" s="107"/>
      <c r="CS539" s="107"/>
      <c r="CT539" s="107"/>
      <c r="CU539" s="107"/>
      <c r="CV539" s="107"/>
      <c r="CW539" s="107"/>
      <c r="CX539" s="107"/>
      <c r="CY539" s="107"/>
      <c r="CZ539" s="107"/>
      <c r="DA539" s="107"/>
      <c r="DB539" s="107"/>
      <c r="DC539" s="107"/>
      <c r="DD539" s="107"/>
      <c r="DE539" s="107"/>
      <c r="DF539" s="107"/>
      <c r="DG539" s="107"/>
      <c r="DH539" s="107"/>
      <c r="DI539" s="107"/>
      <c r="DJ539" s="107"/>
      <c r="DK539" s="107"/>
    </row>
    <row r="540" customFormat="false" ht="15" hidden="false" customHeight="true" outlineLevel="0" collapsed="false">
      <c r="A540" s="58"/>
      <c r="B540" s="53" t="s">
        <v>711</v>
      </c>
      <c r="C540" s="54" t="n">
        <v>70</v>
      </c>
      <c r="D540" s="55" t="s">
        <v>335</v>
      </c>
      <c r="E540" s="107"/>
      <c r="F540" s="107"/>
      <c r="G540" s="107"/>
      <c r="H540" s="107"/>
      <c r="I540" s="107"/>
      <c r="J540" s="107"/>
      <c r="K540" s="107"/>
      <c r="L540" s="107"/>
      <c r="M540" s="107"/>
      <c r="N540" s="107"/>
      <c r="O540" s="107"/>
      <c r="P540" s="107"/>
      <c r="Q540" s="107"/>
      <c r="R540" s="107"/>
      <c r="S540" s="107"/>
      <c r="T540" s="107"/>
      <c r="U540" s="107"/>
      <c r="V540" s="107"/>
      <c r="W540" s="107"/>
      <c r="X540" s="107"/>
      <c r="Y540" s="107"/>
      <c r="Z540" s="107"/>
      <c r="AA540" s="107"/>
      <c r="AB540" s="107"/>
      <c r="AC540" s="107"/>
      <c r="AD540" s="107"/>
      <c r="AE540" s="107"/>
      <c r="AF540" s="107"/>
      <c r="AG540" s="107"/>
      <c r="AH540" s="107"/>
      <c r="AI540" s="107"/>
      <c r="AJ540" s="107"/>
      <c r="AK540" s="107"/>
      <c r="AL540" s="107"/>
      <c r="AM540" s="107"/>
      <c r="AN540" s="107"/>
      <c r="AO540" s="107"/>
      <c r="AP540" s="107"/>
      <c r="AQ540" s="107"/>
      <c r="AR540" s="107"/>
      <c r="AS540" s="107"/>
      <c r="AT540" s="107"/>
      <c r="AU540" s="107"/>
      <c r="AV540" s="107"/>
      <c r="AW540" s="107"/>
      <c r="AX540" s="107"/>
      <c r="AY540" s="107"/>
      <c r="AZ540" s="107"/>
      <c r="BA540" s="107"/>
      <c r="BB540" s="107"/>
      <c r="BC540" s="107"/>
      <c r="BD540" s="107"/>
      <c r="BE540" s="107"/>
      <c r="BF540" s="107"/>
      <c r="BG540" s="107"/>
      <c r="BH540" s="107"/>
      <c r="BI540" s="107"/>
      <c r="BJ540" s="107"/>
      <c r="BK540" s="107"/>
      <c r="BL540" s="107"/>
      <c r="BM540" s="107"/>
      <c r="BN540" s="107"/>
      <c r="BO540" s="107"/>
      <c r="BP540" s="107"/>
      <c r="BQ540" s="107"/>
      <c r="BR540" s="107"/>
      <c r="BS540" s="107"/>
      <c r="BT540" s="107"/>
      <c r="BU540" s="107"/>
      <c r="BV540" s="107"/>
      <c r="BW540" s="107"/>
      <c r="BX540" s="107"/>
      <c r="BY540" s="107"/>
      <c r="BZ540" s="107"/>
      <c r="CA540" s="107"/>
      <c r="CB540" s="107"/>
      <c r="CC540" s="107"/>
      <c r="CD540" s="107"/>
      <c r="CE540" s="107"/>
      <c r="CF540" s="107"/>
      <c r="CG540" s="107"/>
      <c r="CH540" s="107"/>
      <c r="CI540" s="107"/>
      <c r="CJ540" s="107"/>
      <c r="CK540" s="107"/>
      <c r="CL540" s="107"/>
      <c r="CM540" s="107"/>
      <c r="CN540" s="107"/>
      <c r="CO540" s="107"/>
      <c r="CP540" s="107"/>
      <c r="CQ540" s="107"/>
      <c r="CR540" s="107"/>
      <c r="CS540" s="107"/>
      <c r="CT540" s="107"/>
      <c r="CU540" s="107"/>
      <c r="CV540" s="107"/>
      <c r="CW540" s="107"/>
      <c r="CX540" s="107"/>
      <c r="CY540" s="107"/>
      <c r="CZ540" s="107"/>
      <c r="DA540" s="107"/>
      <c r="DB540" s="107"/>
      <c r="DC540" s="107"/>
      <c r="DD540" s="107"/>
      <c r="DE540" s="107"/>
      <c r="DF540" s="107"/>
      <c r="DG540" s="107"/>
      <c r="DH540" s="107"/>
      <c r="DI540" s="107"/>
      <c r="DJ540" s="107"/>
      <c r="DK540" s="107"/>
    </row>
    <row r="541" customFormat="false" ht="15" hidden="false" customHeight="true" outlineLevel="0" collapsed="false">
      <c r="A541" s="58"/>
      <c r="B541" s="53" t="s">
        <v>712</v>
      </c>
      <c r="C541" s="54" t="n">
        <v>71</v>
      </c>
      <c r="D541" s="55" t="s">
        <v>335</v>
      </c>
      <c r="E541" s="60"/>
      <c r="F541" s="60"/>
      <c r="G541" s="60"/>
      <c r="H541" s="60"/>
      <c r="I541" s="60"/>
    </row>
    <row r="542" customFormat="false" ht="15" hidden="false" customHeight="true" outlineLevel="0" collapsed="false">
      <c r="A542" s="58"/>
      <c r="B542" s="53" t="s">
        <v>713</v>
      </c>
      <c r="C542" s="54" t="n">
        <v>72</v>
      </c>
      <c r="D542" s="55" t="s">
        <v>335</v>
      </c>
      <c r="E542" s="60"/>
      <c r="F542" s="60"/>
      <c r="G542" s="60"/>
      <c r="H542" s="60"/>
      <c r="I542" s="60"/>
    </row>
    <row r="543" customFormat="false" ht="15" hidden="false" customHeight="true" outlineLevel="0" collapsed="false">
      <c r="A543" s="58"/>
      <c r="B543" s="53" t="s">
        <v>714</v>
      </c>
      <c r="C543" s="54" t="n">
        <v>73</v>
      </c>
      <c r="D543" s="55" t="s">
        <v>335</v>
      </c>
      <c r="E543" s="60"/>
      <c r="F543" s="60"/>
      <c r="G543" s="60"/>
      <c r="H543" s="60"/>
      <c r="I543" s="60"/>
    </row>
    <row r="544" customFormat="false" ht="15" hidden="false" customHeight="true" outlineLevel="0" collapsed="false">
      <c r="A544" s="58"/>
      <c r="B544" s="53" t="s">
        <v>715</v>
      </c>
      <c r="C544" s="54" t="n">
        <v>74</v>
      </c>
      <c r="D544" s="55" t="s">
        <v>335</v>
      </c>
      <c r="E544" s="60"/>
      <c r="F544" s="60"/>
      <c r="G544" s="60"/>
      <c r="H544" s="60"/>
      <c r="I544" s="60"/>
    </row>
    <row r="545" customFormat="false" ht="15" hidden="false" customHeight="true" outlineLevel="0" collapsed="false">
      <c r="A545" s="58"/>
      <c r="B545" s="53" t="s">
        <v>716</v>
      </c>
      <c r="C545" s="54" t="n">
        <v>75</v>
      </c>
      <c r="D545" s="55" t="s">
        <v>335</v>
      </c>
      <c r="E545" s="60"/>
      <c r="F545" s="60"/>
      <c r="G545" s="60"/>
      <c r="H545" s="60"/>
      <c r="I545" s="60"/>
    </row>
    <row r="546" customFormat="false" ht="15" hidden="false" customHeight="true" outlineLevel="0" collapsed="false">
      <c r="A546" s="58"/>
      <c r="B546" s="53" t="s">
        <v>717</v>
      </c>
      <c r="C546" s="54" t="n">
        <v>76</v>
      </c>
      <c r="D546" s="55" t="s">
        <v>335</v>
      </c>
      <c r="E546" s="107"/>
      <c r="F546" s="107"/>
      <c r="G546" s="107"/>
      <c r="H546" s="107"/>
      <c r="I546" s="107"/>
      <c r="J546" s="107"/>
      <c r="K546" s="107"/>
      <c r="L546" s="107"/>
      <c r="M546" s="107"/>
      <c r="N546" s="107"/>
      <c r="O546" s="107"/>
      <c r="P546" s="107"/>
      <c r="Q546" s="107"/>
      <c r="R546" s="107"/>
      <c r="S546" s="107"/>
      <c r="T546" s="107"/>
      <c r="U546" s="107"/>
      <c r="V546" s="107"/>
      <c r="W546" s="107"/>
      <c r="X546" s="107"/>
      <c r="Y546" s="107"/>
      <c r="Z546" s="107"/>
      <c r="AA546" s="107"/>
      <c r="AB546" s="107"/>
      <c r="AC546" s="107"/>
      <c r="AD546" s="107"/>
      <c r="AE546" s="107"/>
      <c r="AF546" s="107"/>
      <c r="AG546" s="107"/>
      <c r="AH546" s="107"/>
      <c r="AI546" s="107"/>
      <c r="AJ546" s="107"/>
      <c r="AK546" s="107"/>
      <c r="AL546" s="107"/>
      <c r="AM546" s="107"/>
      <c r="AN546" s="107"/>
      <c r="AO546" s="107"/>
      <c r="AP546" s="107"/>
      <c r="AQ546" s="107"/>
      <c r="AR546" s="107"/>
      <c r="AS546" s="107"/>
      <c r="AT546" s="107"/>
      <c r="AU546" s="107"/>
      <c r="AV546" s="107"/>
      <c r="AW546" s="107"/>
      <c r="AX546" s="107"/>
      <c r="AY546" s="107"/>
      <c r="AZ546" s="107"/>
      <c r="BA546" s="107"/>
      <c r="BB546" s="107"/>
      <c r="BC546" s="107"/>
      <c r="BD546" s="107"/>
      <c r="BE546" s="107"/>
      <c r="BF546" s="107"/>
      <c r="BG546" s="107"/>
      <c r="BH546" s="107"/>
      <c r="BI546" s="107"/>
      <c r="BJ546" s="107"/>
      <c r="BK546" s="107"/>
      <c r="BL546" s="107"/>
      <c r="BM546" s="107"/>
      <c r="BN546" s="107"/>
      <c r="BO546" s="107"/>
      <c r="BP546" s="107"/>
      <c r="BQ546" s="107"/>
      <c r="BR546" s="107"/>
      <c r="BS546" s="107"/>
      <c r="BT546" s="107"/>
      <c r="BU546" s="107"/>
      <c r="BV546" s="107"/>
      <c r="BW546" s="107"/>
      <c r="BX546" s="107"/>
      <c r="BY546" s="107"/>
      <c r="BZ546" s="107"/>
      <c r="CA546" s="107"/>
      <c r="CB546" s="107"/>
      <c r="CC546" s="107"/>
      <c r="CD546" s="107"/>
      <c r="CE546" s="107"/>
      <c r="CF546" s="107"/>
      <c r="CG546" s="107"/>
      <c r="CH546" s="107"/>
      <c r="CI546" s="107"/>
      <c r="CJ546" s="107"/>
      <c r="CK546" s="107"/>
      <c r="CL546" s="107"/>
      <c r="CM546" s="107"/>
      <c r="CN546" s="107"/>
      <c r="CO546" s="107"/>
      <c r="CP546" s="107"/>
      <c r="CQ546" s="107"/>
      <c r="CR546" s="107"/>
      <c r="CS546" s="107"/>
      <c r="CT546" s="107"/>
      <c r="CU546" s="107"/>
      <c r="CV546" s="107"/>
      <c r="CW546" s="107"/>
      <c r="CX546" s="107"/>
      <c r="CY546" s="107"/>
      <c r="CZ546" s="107"/>
      <c r="DA546" s="107"/>
      <c r="DB546" s="107"/>
      <c r="DC546" s="107"/>
      <c r="DD546" s="107"/>
      <c r="DE546" s="107"/>
      <c r="DF546" s="107"/>
      <c r="DG546" s="107"/>
      <c r="DH546" s="107"/>
      <c r="DI546" s="107"/>
      <c r="DJ546" s="107"/>
      <c r="DK546" s="107"/>
    </row>
    <row r="547" customFormat="false" ht="15" hidden="false" customHeight="true" outlineLevel="0" collapsed="false">
      <c r="A547" s="58"/>
      <c r="B547" s="53" t="s">
        <v>718</v>
      </c>
      <c r="C547" s="54" t="n">
        <v>77</v>
      </c>
      <c r="D547" s="55" t="s">
        <v>335</v>
      </c>
      <c r="E547" s="60"/>
      <c r="F547" s="60"/>
      <c r="G547" s="60"/>
      <c r="H547" s="60"/>
      <c r="I547" s="60"/>
    </row>
    <row r="548" customFormat="false" ht="15" hidden="false" customHeight="true" outlineLevel="0" collapsed="false">
      <c r="A548" s="58"/>
      <c r="B548" s="53" t="s">
        <v>719</v>
      </c>
      <c r="C548" s="54" t="n">
        <v>78</v>
      </c>
      <c r="D548" s="55" t="s">
        <v>335</v>
      </c>
      <c r="E548" s="60"/>
      <c r="F548" s="60"/>
      <c r="G548" s="60"/>
      <c r="H548" s="60"/>
      <c r="I548" s="60"/>
    </row>
    <row r="549" customFormat="false" ht="15" hidden="false" customHeight="true" outlineLevel="0" collapsed="false">
      <c r="A549" s="58"/>
      <c r="B549" s="53" t="s">
        <v>720</v>
      </c>
      <c r="C549" s="54" t="n">
        <v>79</v>
      </c>
      <c r="D549" s="55" t="s">
        <v>335</v>
      </c>
      <c r="E549" s="60"/>
      <c r="F549" s="60"/>
      <c r="G549" s="60"/>
      <c r="H549" s="60"/>
      <c r="I549" s="60"/>
    </row>
    <row r="550" customFormat="false" ht="15" hidden="false" customHeight="true" outlineLevel="0" collapsed="false">
      <c r="A550" s="58"/>
      <c r="B550" s="53" t="s">
        <v>721</v>
      </c>
      <c r="C550" s="54" t="n">
        <v>80</v>
      </c>
      <c r="D550" s="55" t="s">
        <v>335</v>
      </c>
      <c r="E550" s="60"/>
      <c r="F550" s="60"/>
      <c r="G550" s="60"/>
      <c r="H550" s="60"/>
      <c r="I550" s="60"/>
    </row>
    <row r="551" customFormat="false" ht="15" hidden="false" customHeight="true" outlineLevel="0" collapsed="false">
      <c r="A551" s="58"/>
      <c r="B551" s="53" t="s">
        <v>722</v>
      </c>
      <c r="C551" s="54" t="n">
        <v>81</v>
      </c>
      <c r="D551" s="55" t="s">
        <v>335</v>
      </c>
      <c r="E551" s="81"/>
      <c r="F551" s="81"/>
      <c r="G551" s="81"/>
      <c r="H551" s="81"/>
      <c r="I551" s="81"/>
      <c r="J551" s="81"/>
      <c r="K551" s="81"/>
      <c r="L551" s="81"/>
      <c r="M551" s="81"/>
      <c r="N551" s="81"/>
      <c r="O551" s="81"/>
      <c r="P551" s="81"/>
      <c r="Q551" s="81"/>
      <c r="R551" s="81"/>
      <c r="S551" s="81"/>
      <c r="T551" s="81"/>
      <c r="U551" s="81"/>
      <c r="V551" s="81"/>
      <c r="W551" s="81"/>
      <c r="X551" s="81"/>
      <c r="Y551" s="81"/>
      <c r="Z551" s="81"/>
      <c r="AA551" s="81"/>
      <c r="AB551" s="81"/>
      <c r="AC551" s="81"/>
      <c r="AD551" s="81"/>
      <c r="AE551" s="81"/>
      <c r="AF551" s="81"/>
      <c r="AG551" s="81"/>
      <c r="AH551" s="81"/>
      <c r="AI551" s="81"/>
      <c r="AJ551" s="81"/>
      <c r="AK551" s="81"/>
      <c r="AL551" s="81"/>
      <c r="AM551" s="81"/>
      <c r="AN551" s="81"/>
      <c r="AO551" s="81"/>
      <c r="AP551" s="81"/>
      <c r="AQ551" s="81"/>
      <c r="AR551" s="81"/>
      <c r="AS551" s="81"/>
      <c r="AT551" s="81"/>
      <c r="AU551" s="81"/>
      <c r="AV551" s="81"/>
      <c r="AW551" s="81"/>
      <c r="AX551" s="81"/>
      <c r="AY551" s="81"/>
      <c r="AZ551" s="81"/>
      <c r="BA551" s="81"/>
      <c r="BB551" s="81"/>
      <c r="BC551" s="81"/>
      <c r="BD551" s="81"/>
      <c r="BE551" s="81"/>
      <c r="BF551" s="81"/>
      <c r="BG551" s="81"/>
      <c r="BH551" s="81"/>
      <c r="BI551" s="81"/>
      <c r="BJ551" s="81"/>
      <c r="BK551" s="81"/>
      <c r="BL551" s="81"/>
      <c r="BM551" s="81"/>
      <c r="BN551" s="81"/>
      <c r="BO551" s="81"/>
      <c r="BP551" s="81"/>
      <c r="BQ551" s="81"/>
      <c r="BR551" s="81"/>
      <c r="BS551" s="81"/>
      <c r="BT551" s="81"/>
      <c r="BU551" s="81"/>
      <c r="BV551" s="81"/>
      <c r="BW551" s="81"/>
      <c r="BX551" s="81"/>
      <c r="BY551" s="81"/>
      <c r="BZ551" s="81"/>
      <c r="CA551" s="81"/>
      <c r="CB551" s="81"/>
      <c r="CC551" s="81"/>
      <c r="CD551" s="81"/>
      <c r="CE551" s="81"/>
      <c r="CF551" s="81"/>
      <c r="CG551" s="81"/>
      <c r="CH551" s="81"/>
      <c r="CI551" s="81"/>
      <c r="CJ551" s="81"/>
      <c r="CK551" s="81"/>
      <c r="CL551" s="81"/>
      <c r="CM551" s="81"/>
      <c r="CN551" s="81"/>
      <c r="CO551" s="81"/>
      <c r="CP551" s="81"/>
      <c r="CQ551" s="81"/>
      <c r="CR551" s="81"/>
      <c r="CS551" s="81"/>
      <c r="CT551" s="81"/>
      <c r="CU551" s="81"/>
      <c r="CV551" s="81"/>
      <c r="CW551" s="81"/>
      <c r="CX551" s="81"/>
      <c r="CY551" s="81"/>
      <c r="CZ551" s="81"/>
      <c r="DA551" s="81"/>
      <c r="DB551" s="81"/>
      <c r="DC551" s="81"/>
      <c r="DD551" s="81"/>
      <c r="DE551" s="81"/>
      <c r="DF551" s="81"/>
      <c r="DG551" s="81"/>
      <c r="DH551" s="81"/>
      <c r="DI551" s="81"/>
      <c r="DJ551" s="81"/>
      <c r="DK551" s="81"/>
    </row>
    <row r="552" customFormat="false" ht="15" hidden="false" customHeight="true" outlineLevel="0" collapsed="false">
      <c r="A552" s="58"/>
      <c r="B552" s="53" t="s">
        <v>723</v>
      </c>
      <c r="C552" s="54" t="n">
        <v>82</v>
      </c>
      <c r="D552" s="55" t="s">
        <v>335</v>
      </c>
      <c r="E552" s="60"/>
      <c r="F552" s="60"/>
      <c r="G552" s="60"/>
      <c r="H552" s="60"/>
      <c r="I552" s="60"/>
    </row>
    <row r="553" customFormat="false" ht="15" hidden="false" customHeight="true" outlineLevel="0" collapsed="false">
      <c r="A553" s="58"/>
      <c r="B553" s="53" t="s">
        <v>724</v>
      </c>
      <c r="C553" s="54" t="n">
        <v>83</v>
      </c>
      <c r="D553" s="55" t="s">
        <v>335</v>
      </c>
      <c r="E553" s="60"/>
      <c r="F553" s="60"/>
      <c r="G553" s="60"/>
      <c r="H553" s="60"/>
      <c r="I553" s="60"/>
    </row>
    <row r="554" customFormat="false" ht="15" hidden="false" customHeight="true" outlineLevel="0" collapsed="false">
      <c r="A554" s="58"/>
      <c r="B554" s="53" t="s">
        <v>725</v>
      </c>
      <c r="C554" s="54" t="n">
        <v>84</v>
      </c>
      <c r="D554" s="55" t="s">
        <v>335</v>
      </c>
      <c r="E554" s="60"/>
      <c r="F554" s="60"/>
      <c r="G554" s="60"/>
      <c r="H554" s="60"/>
      <c r="I554" s="60"/>
    </row>
    <row r="555" customFormat="false" ht="15" hidden="false" customHeight="true" outlineLevel="0" collapsed="false">
      <c r="A555" s="58"/>
      <c r="B555" s="53" t="s">
        <v>726</v>
      </c>
      <c r="C555" s="54" t="n">
        <v>85</v>
      </c>
      <c r="D555" s="55" t="s">
        <v>335</v>
      </c>
      <c r="E555" s="60"/>
      <c r="F555" s="60"/>
      <c r="G555" s="60"/>
      <c r="H555" s="60"/>
      <c r="I555" s="60"/>
    </row>
    <row r="556" customFormat="false" ht="15" hidden="false" customHeight="true" outlineLevel="0" collapsed="false">
      <c r="A556" s="58"/>
      <c r="B556" s="53" t="s">
        <v>727</v>
      </c>
      <c r="C556" s="54" t="n">
        <v>86</v>
      </c>
      <c r="D556" s="55" t="s">
        <v>335</v>
      </c>
      <c r="E556" s="81"/>
      <c r="F556" s="81"/>
      <c r="G556" s="81"/>
      <c r="H556" s="81"/>
      <c r="I556" s="81"/>
      <c r="J556" s="81"/>
      <c r="K556" s="81"/>
      <c r="L556" s="81"/>
      <c r="M556" s="81"/>
      <c r="N556" s="81"/>
      <c r="O556" s="81"/>
      <c r="P556" s="81"/>
      <c r="Q556" s="81"/>
      <c r="R556" s="81"/>
      <c r="S556" s="81"/>
      <c r="T556" s="81"/>
      <c r="U556" s="81"/>
      <c r="V556" s="81"/>
      <c r="W556" s="81"/>
      <c r="X556" s="81"/>
      <c r="Y556" s="81"/>
      <c r="Z556" s="81"/>
      <c r="AA556" s="81"/>
      <c r="AB556" s="81"/>
      <c r="AC556" s="81"/>
      <c r="AD556" s="81"/>
      <c r="AE556" s="81"/>
      <c r="AF556" s="81"/>
      <c r="AG556" s="81"/>
      <c r="AH556" s="81"/>
      <c r="AI556" s="81"/>
      <c r="AJ556" s="81"/>
      <c r="AK556" s="81"/>
      <c r="AL556" s="81"/>
      <c r="AM556" s="81"/>
      <c r="AN556" s="81"/>
      <c r="AO556" s="81"/>
      <c r="AP556" s="81"/>
      <c r="AQ556" s="81"/>
      <c r="AR556" s="81"/>
      <c r="AS556" s="81"/>
      <c r="AT556" s="81"/>
      <c r="AU556" s="81"/>
      <c r="AV556" s="81"/>
      <c r="AW556" s="81"/>
      <c r="AX556" s="81"/>
      <c r="AY556" s="81"/>
      <c r="AZ556" s="81"/>
      <c r="BA556" s="81"/>
      <c r="BB556" s="81"/>
      <c r="BC556" s="81"/>
      <c r="BD556" s="81"/>
      <c r="BE556" s="81"/>
      <c r="BF556" s="81"/>
      <c r="BG556" s="81"/>
      <c r="BH556" s="81"/>
      <c r="BI556" s="81"/>
      <c r="BJ556" s="81"/>
      <c r="BK556" s="81"/>
      <c r="BL556" s="81"/>
      <c r="BM556" s="81"/>
      <c r="BN556" s="81"/>
      <c r="BO556" s="81"/>
      <c r="BP556" s="81"/>
      <c r="BQ556" s="81"/>
      <c r="BR556" s="81"/>
      <c r="BS556" s="81"/>
      <c r="BT556" s="81"/>
      <c r="BU556" s="81"/>
      <c r="BV556" s="81"/>
      <c r="BW556" s="81"/>
      <c r="BX556" s="81"/>
      <c r="BY556" s="81"/>
      <c r="BZ556" s="81"/>
      <c r="CA556" s="81"/>
      <c r="CB556" s="81"/>
      <c r="CC556" s="81"/>
      <c r="CD556" s="81"/>
      <c r="CE556" s="81"/>
      <c r="CF556" s="81"/>
      <c r="CG556" s="81"/>
      <c r="CH556" s="81"/>
      <c r="CI556" s="81"/>
      <c r="CJ556" s="81"/>
      <c r="CK556" s="81"/>
      <c r="CL556" s="81"/>
      <c r="CM556" s="81"/>
      <c r="CN556" s="81"/>
      <c r="CO556" s="81"/>
      <c r="CP556" s="81"/>
      <c r="CQ556" s="81"/>
      <c r="CR556" s="81"/>
      <c r="CS556" s="81"/>
      <c r="CT556" s="81"/>
      <c r="CU556" s="81"/>
      <c r="CV556" s="81"/>
      <c r="CW556" s="81"/>
      <c r="CX556" s="81"/>
      <c r="CY556" s="81"/>
      <c r="CZ556" s="81"/>
      <c r="DA556" s="81"/>
      <c r="DB556" s="81"/>
      <c r="DC556" s="81"/>
      <c r="DD556" s="81"/>
      <c r="DE556" s="81"/>
      <c r="DF556" s="81"/>
      <c r="DG556" s="81"/>
      <c r="DH556" s="81"/>
      <c r="DI556" s="81"/>
      <c r="DJ556" s="81"/>
      <c r="DK556" s="81"/>
    </row>
    <row r="557" customFormat="false" ht="15" hidden="false" customHeight="true" outlineLevel="0" collapsed="false">
      <c r="A557" s="58"/>
      <c r="B557" s="53" t="s">
        <v>728</v>
      </c>
      <c r="C557" s="54" t="n">
        <v>87</v>
      </c>
      <c r="D557" s="55" t="s">
        <v>335</v>
      </c>
      <c r="E557" s="81"/>
      <c r="F557" s="81"/>
      <c r="G557" s="81"/>
      <c r="H557" s="81"/>
      <c r="I557" s="81"/>
      <c r="J557" s="81"/>
      <c r="K557" s="81"/>
      <c r="L557" s="81"/>
      <c r="M557" s="81"/>
      <c r="N557" s="81"/>
      <c r="O557" s="81"/>
      <c r="P557" s="81"/>
      <c r="Q557" s="81"/>
      <c r="R557" s="81"/>
      <c r="S557" s="81"/>
      <c r="T557" s="81"/>
      <c r="U557" s="81"/>
      <c r="V557" s="81"/>
      <c r="W557" s="81"/>
      <c r="X557" s="81"/>
      <c r="Y557" s="81"/>
      <c r="Z557" s="81"/>
      <c r="AA557" s="81"/>
      <c r="AB557" s="81"/>
      <c r="AC557" s="81"/>
      <c r="AD557" s="81"/>
      <c r="AE557" s="81"/>
      <c r="AF557" s="81"/>
      <c r="AG557" s="81"/>
      <c r="AH557" s="81"/>
      <c r="AI557" s="81"/>
      <c r="AJ557" s="81"/>
      <c r="AK557" s="81"/>
      <c r="AL557" s="81"/>
      <c r="AM557" s="81"/>
      <c r="AN557" s="81"/>
      <c r="AO557" s="81"/>
      <c r="AP557" s="81"/>
      <c r="AQ557" s="81"/>
      <c r="AR557" s="81"/>
      <c r="AS557" s="81"/>
      <c r="AT557" s="81"/>
      <c r="AU557" s="81"/>
      <c r="AV557" s="81"/>
      <c r="AW557" s="81"/>
      <c r="AX557" s="81"/>
      <c r="AY557" s="81"/>
      <c r="AZ557" s="81"/>
      <c r="BA557" s="81"/>
      <c r="BB557" s="81"/>
      <c r="BC557" s="81"/>
      <c r="BD557" s="81"/>
      <c r="BE557" s="81"/>
      <c r="BF557" s="81"/>
      <c r="BG557" s="81"/>
      <c r="BH557" s="81"/>
      <c r="BI557" s="81"/>
      <c r="BJ557" s="81"/>
      <c r="BK557" s="81"/>
      <c r="BL557" s="81"/>
      <c r="BM557" s="81"/>
      <c r="BN557" s="81"/>
      <c r="BO557" s="81"/>
      <c r="BP557" s="81"/>
      <c r="BQ557" s="81"/>
      <c r="BR557" s="81"/>
      <c r="BS557" s="81"/>
      <c r="BT557" s="81"/>
      <c r="BU557" s="81"/>
      <c r="BV557" s="81"/>
      <c r="BW557" s="81"/>
      <c r="BX557" s="81"/>
      <c r="BY557" s="81"/>
      <c r="BZ557" s="81"/>
      <c r="CA557" s="81"/>
      <c r="CB557" s="81"/>
      <c r="CC557" s="81"/>
      <c r="CD557" s="81"/>
      <c r="CE557" s="81"/>
      <c r="CF557" s="81"/>
      <c r="CG557" s="81"/>
      <c r="CH557" s="81"/>
      <c r="CI557" s="81"/>
      <c r="CJ557" s="81"/>
      <c r="CK557" s="81"/>
      <c r="CL557" s="81"/>
      <c r="CM557" s="81"/>
      <c r="CN557" s="81"/>
      <c r="CO557" s="81"/>
      <c r="CP557" s="81"/>
      <c r="CQ557" s="81"/>
      <c r="CR557" s="81"/>
      <c r="CS557" s="81"/>
      <c r="CT557" s="81"/>
      <c r="CU557" s="81"/>
      <c r="CV557" s="81"/>
      <c r="CW557" s="81"/>
      <c r="CX557" s="81"/>
      <c r="CY557" s="81"/>
      <c r="CZ557" s="81"/>
      <c r="DA557" s="81"/>
      <c r="DB557" s="81"/>
      <c r="DC557" s="81"/>
      <c r="DD557" s="81"/>
      <c r="DE557" s="81"/>
      <c r="DF557" s="81"/>
      <c r="DG557" s="81"/>
      <c r="DH557" s="81"/>
      <c r="DI557" s="81"/>
      <c r="DJ557" s="81"/>
      <c r="DK557" s="81"/>
    </row>
    <row r="558" customFormat="false" ht="15" hidden="false" customHeight="true" outlineLevel="0" collapsed="false">
      <c r="A558" s="58"/>
      <c r="B558" s="53" t="s">
        <v>729</v>
      </c>
      <c r="C558" s="54" t="n">
        <v>88</v>
      </c>
      <c r="D558" s="55" t="s">
        <v>335</v>
      </c>
      <c r="E558" s="81"/>
      <c r="F558" s="81"/>
      <c r="G558" s="81"/>
      <c r="H558" s="81"/>
      <c r="I558" s="81"/>
      <c r="J558" s="81"/>
      <c r="K558" s="81"/>
      <c r="L558" s="81"/>
      <c r="M558" s="81"/>
      <c r="N558" s="81"/>
      <c r="O558" s="81"/>
      <c r="P558" s="81"/>
      <c r="Q558" s="81"/>
      <c r="R558" s="81"/>
      <c r="S558" s="81"/>
      <c r="T558" s="81"/>
      <c r="U558" s="81"/>
      <c r="V558" s="81"/>
      <c r="W558" s="81"/>
      <c r="X558" s="81"/>
      <c r="Y558" s="81"/>
      <c r="Z558" s="81"/>
      <c r="AA558" s="81"/>
      <c r="AB558" s="81"/>
      <c r="AC558" s="81"/>
      <c r="AD558" s="81"/>
      <c r="AE558" s="81"/>
      <c r="AF558" s="81"/>
      <c r="AG558" s="81"/>
      <c r="AH558" s="81"/>
      <c r="AI558" s="81"/>
      <c r="AJ558" s="81"/>
      <c r="AK558" s="81"/>
      <c r="AL558" s="81"/>
      <c r="AM558" s="81"/>
      <c r="AN558" s="81"/>
      <c r="AO558" s="81"/>
      <c r="AP558" s="81"/>
      <c r="AQ558" s="81"/>
      <c r="AR558" s="81"/>
      <c r="AS558" s="81"/>
      <c r="AT558" s="81"/>
      <c r="AU558" s="81"/>
      <c r="AV558" s="81"/>
      <c r="AW558" s="81"/>
      <c r="AX558" s="81"/>
      <c r="AY558" s="81"/>
      <c r="AZ558" s="81"/>
      <c r="BA558" s="81"/>
      <c r="BB558" s="81"/>
      <c r="BC558" s="81"/>
      <c r="BD558" s="81"/>
      <c r="BE558" s="81"/>
      <c r="BF558" s="81"/>
      <c r="BG558" s="81"/>
      <c r="BH558" s="81"/>
      <c r="BI558" s="81"/>
      <c r="BJ558" s="81"/>
      <c r="BK558" s="81"/>
      <c r="BL558" s="81"/>
      <c r="BM558" s="81"/>
      <c r="BN558" s="81"/>
      <c r="BO558" s="81"/>
      <c r="BP558" s="81"/>
      <c r="BQ558" s="81"/>
      <c r="BR558" s="81"/>
      <c r="BS558" s="81"/>
      <c r="BT558" s="81"/>
      <c r="BU558" s="81"/>
      <c r="BV558" s="81"/>
      <c r="BW558" s="81"/>
      <c r="BX558" s="81"/>
      <c r="BY558" s="81"/>
      <c r="BZ558" s="81"/>
      <c r="CA558" s="81"/>
      <c r="CB558" s="81"/>
      <c r="CC558" s="81"/>
      <c r="CD558" s="81"/>
      <c r="CE558" s="81"/>
      <c r="CF558" s="81"/>
      <c r="CG558" s="81"/>
      <c r="CH558" s="81"/>
      <c r="CI558" s="81"/>
      <c r="CJ558" s="81"/>
      <c r="CK558" s="81"/>
      <c r="CL558" s="81"/>
      <c r="CM558" s="81"/>
      <c r="CN558" s="81"/>
      <c r="CO558" s="81"/>
      <c r="CP558" s="81"/>
      <c r="CQ558" s="81"/>
      <c r="CR558" s="81"/>
      <c r="CS558" s="81"/>
      <c r="CT558" s="81"/>
      <c r="CU558" s="81"/>
      <c r="CV558" s="81"/>
      <c r="CW558" s="81"/>
      <c r="CX558" s="81"/>
      <c r="CY558" s="81"/>
      <c r="CZ558" s="81"/>
      <c r="DA558" s="81"/>
      <c r="DB558" s="81"/>
      <c r="DC558" s="81"/>
      <c r="DD558" s="81"/>
      <c r="DE558" s="81"/>
      <c r="DF558" s="81"/>
      <c r="DG558" s="81"/>
      <c r="DH558" s="81"/>
      <c r="DI558" s="81"/>
      <c r="DJ558" s="81"/>
      <c r="DK558" s="81"/>
    </row>
    <row r="559" customFormat="false" ht="15" hidden="false" customHeight="true" outlineLevel="0" collapsed="false">
      <c r="A559" s="58"/>
      <c r="B559" s="53" t="s">
        <v>730</v>
      </c>
      <c r="C559" s="54" t="n">
        <v>89</v>
      </c>
      <c r="D559" s="55" t="s">
        <v>335</v>
      </c>
      <c r="E559" s="81"/>
      <c r="F559" s="81"/>
      <c r="G559" s="81"/>
      <c r="H559" s="81"/>
      <c r="I559" s="81"/>
      <c r="J559" s="81"/>
      <c r="K559" s="81"/>
      <c r="L559" s="81"/>
      <c r="M559" s="81"/>
      <c r="N559" s="81"/>
      <c r="O559" s="81"/>
      <c r="P559" s="81"/>
      <c r="Q559" s="81"/>
      <c r="R559" s="81"/>
      <c r="S559" s="81"/>
      <c r="T559" s="81"/>
      <c r="U559" s="81"/>
      <c r="V559" s="81"/>
      <c r="W559" s="81"/>
      <c r="X559" s="81"/>
      <c r="Y559" s="81"/>
      <c r="Z559" s="81"/>
      <c r="AA559" s="81"/>
      <c r="AB559" s="81"/>
      <c r="AC559" s="81"/>
      <c r="AD559" s="81"/>
      <c r="AE559" s="81"/>
      <c r="AF559" s="81"/>
      <c r="AG559" s="81"/>
      <c r="AH559" s="81"/>
      <c r="AI559" s="81"/>
      <c r="AJ559" s="81"/>
      <c r="AK559" s="81"/>
      <c r="AL559" s="81"/>
      <c r="AM559" s="81"/>
      <c r="AN559" s="81"/>
      <c r="AO559" s="81"/>
      <c r="AP559" s="81"/>
      <c r="AQ559" s="81"/>
      <c r="AR559" s="81"/>
      <c r="AS559" s="81"/>
      <c r="AT559" s="81"/>
      <c r="AU559" s="81"/>
      <c r="AV559" s="81"/>
      <c r="AW559" s="81"/>
      <c r="AX559" s="81"/>
      <c r="AY559" s="81"/>
      <c r="AZ559" s="81"/>
      <c r="BA559" s="81"/>
      <c r="BB559" s="81"/>
      <c r="BC559" s="81"/>
      <c r="BD559" s="81"/>
      <c r="BE559" s="81"/>
      <c r="BF559" s="81"/>
      <c r="BG559" s="81"/>
      <c r="BH559" s="81"/>
      <c r="BI559" s="81"/>
      <c r="BJ559" s="81"/>
      <c r="BK559" s="81"/>
      <c r="BL559" s="81"/>
      <c r="BM559" s="81"/>
      <c r="BN559" s="81"/>
      <c r="BO559" s="81"/>
      <c r="BP559" s="81"/>
      <c r="BQ559" s="81"/>
      <c r="BR559" s="81"/>
      <c r="BS559" s="81"/>
      <c r="BT559" s="81"/>
      <c r="BU559" s="81"/>
      <c r="BV559" s="81"/>
      <c r="BW559" s="81"/>
      <c r="BX559" s="81"/>
      <c r="BY559" s="81"/>
      <c r="BZ559" s="81"/>
      <c r="CA559" s="81"/>
      <c r="CB559" s="81"/>
      <c r="CC559" s="81"/>
      <c r="CD559" s="81"/>
      <c r="CE559" s="81"/>
      <c r="CF559" s="81"/>
      <c r="CG559" s="81"/>
      <c r="CH559" s="81"/>
      <c r="CI559" s="81"/>
      <c r="CJ559" s="81"/>
      <c r="CK559" s="81"/>
      <c r="CL559" s="81"/>
      <c r="CM559" s="81"/>
      <c r="CN559" s="81"/>
      <c r="CO559" s="81"/>
      <c r="CP559" s="81"/>
      <c r="CQ559" s="81"/>
      <c r="CR559" s="81"/>
      <c r="CS559" s="81"/>
      <c r="CT559" s="81"/>
      <c r="CU559" s="81"/>
      <c r="CV559" s="81"/>
      <c r="CW559" s="81"/>
      <c r="CX559" s="81"/>
      <c r="CY559" s="81"/>
      <c r="CZ559" s="81"/>
      <c r="DA559" s="81"/>
      <c r="DB559" s="81"/>
      <c r="DC559" s="81"/>
      <c r="DD559" s="81"/>
      <c r="DE559" s="81"/>
      <c r="DF559" s="81"/>
      <c r="DG559" s="81"/>
      <c r="DH559" s="81"/>
      <c r="DI559" s="81"/>
      <c r="DJ559" s="81"/>
      <c r="DK559" s="81"/>
    </row>
    <row r="560" customFormat="false" ht="15" hidden="false" customHeight="true" outlineLevel="0" collapsed="false">
      <c r="A560" s="58"/>
      <c r="B560" s="53" t="s">
        <v>731</v>
      </c>
      <c r="C560" s="54" t="n">
        <v>90</v>
      </c>
      <c r="D560" s="55" t="s">
        <v>335</v>
      </c>
      <c r="E560" s="81"/>
      <c r="F560" s="81"/>
      <c r="G560" s="81"/>
      <c r="H560" s="81"/>
      <c r="I560" s="81"/>
      <c r="J560" s="81"/>
      <c r="K560" s="81"/>
      <c r="L560" s="81"/>
      <c r="M560" s="81"/>
      <c r="N560" s="81"/>
      <c r="O560" s="81"/>
      <c r="P560" s="81"/>
      <c r="Q560" s="81"/>
      <c r="R560" s="81"/>
      <c r="S560" s="81"/>
      <c r="T560" s="81"/>
      <c r="U560" s="81"/>
      <c r="V560" s="81"/>
      <c r="W560" s="81"/>
      <c r="X560" s="81"/>
      <c r="Y560" s="81"/>
      <c r="Z560" s="81"/>
      <c r="AA560" s="81"/>
      <c r="AB560" s="81"/>
      <c r="AC560" s="81"/>
      <c r="AD560" s="81"/>
      <c r="AE560" s="81"/>
      <c r="AF560" s="81"/>
      <c r="AG560" s="81"/>
      <c r="AH560" s="81"/>
      <c r="AI560" s="81"/>
      <c r="AJ560" s="81"/>
      <c r="AK560" s="81"/>
      <c r="AL560" s="81"/>
      <c r="AM560" s="81"/>
      <c r="AN560" s="81"/>
      <c r="AO560" s="81"/>
      <c r="AP560" s="81"/>
      <c r="AQ560" s="81"/>
      <c r="AR560" s="81"/>
      <c r="AS560" s="81"/>
      <c r="AT560" s="81"/>
      <c r="AU560" s="81"/>
      <c r="AV560" s="81"/>
      <c r="AW560" s="81"/>
      <c r="AX560" s="81"/>
      <c r="AY560" s="81"/>
      <c r="AZ560" s="81"/>
      <c r="BA560" s="81"/>
      <c r="BB560" s="81"/>
      <c r="BC560" s="81"/>
      <c r="BD560" s="81"/>
      <c r="BE560" s="81"/>
      <c r="BF560" s="81"/>
      <c r="BG560" s="81"/>
      <c r="BH560" s="81"/>
      <c r="BI560" s="81"/>
      <c r="BJ560" s="81"/>
      <c r="BK560" s="81"/>
      <c r="BL560" s="81"/>
      <c r="BM560" s="81"/>
      <c r="BN560" s="81"/>
      <c r="BO560" s="81"/>
      <c r="BP560" s="81"/>
      <c r="BQ560" s="81"/>
      <c r="BR560" s="81"/>
      <c r="BS560" s="81"/>
      <c r="BT560" s="81"/>
      <c r="BU560" s="81"/>
      <c r="BV560" s="81"/>
      <c r="BW560" s="81"/>
      <c r="BX560" s="81"/>
      <c r="BY560" s="81"/>
      <c r="BZ560" s="81"/>
      <c r="CA560" s="81"/>
      <c r="CB560" s="81"/>
      <c r="CC560" s="81"/>
      <c r="CD560" s="81"/>
      <c r="CE560" s="81"/>
      <c r="CF560" s="81"/>
      <c r="CG560" s="81"/>
      <c r="CH560" s="81"/>
      <c r="CI560" s="81"/>
      <c r="CJ560" s="81"/>
      <c r="CK560" s="81"/>
      <c r="CL560" s="81"/>
      <c r="CM560" s="81"/>
      <c r="CN560" s="81"/>
      <c r="CO560" s="81"/>
      <c r="CP560" s="81"/>
      <c r="CQ560" s="81"/>
      <c r="CR560" s="81"/>
      <c r="CS560" s="81"/>
      <c r="CT560" s="81"/>
      <c r="CU560" s="81"/>
      <c r="CV560" s="81"/>
      <c r="CW560" s="81"/>
      <c r="CX560" s="81"/>
      <c r="CY560" s="81"/>
      <c r="CZ560" s="81"/>
      <c r="DA560" s="81"/>
      <c r="DB560" s="81"/>
      <c r="DC560" s="81"/>
      <c r="DD560" s="81"/>
      <c r="DE560" s="81"/>
      <c r="DF560" s="81"/>
      <c r="DG560" s="81"/>
      <c r="DH560" s="81"/>
      <c r="DI560" s="81"/>
      <c r="DJ560" s="81"/>
      <c r="DK560" s="81"/>
    </row>
    <row r="561" customFormat="false" ht="15" hidden="false" customHeight="true" outlineLevel="0" collapsed="false">
      <c r="A561" s="58"/>
      <c r="B561" s="53" t="s">
        <v>732</v>
      </c>
      <c r="C561" s="54" t="n">
        <v>91</v>
      </c>
      <c r="D561" s="55" t="s">
        <v>335</v>
      </c>
      <c r="E561" s="81"/>
      <c r="F561" s="81"/>
      <c r="G561" s="81"/>
      <c r="H561" s="81"/>
      <c r="I561" s="81"/>
      <c r="J561" s="81"/>
      <c r="K561" s="81"/>
      <c r="L561" s="81"/>
      <c r="M561" s="81"/>
      <c r="N561" s="81"/>
      <c r="O561" s="81"/>
      <c r="P561" s="81"/>
      <c r="Q561" s="81"/>
      <c r="R561" s="81"/>
      <c r="S561" s="81"/>
      <c r="T561" s="81"/>
      <c r="U561" s="81"/>
      <c r="V561" s="81"/>
      <c r="W561" s="81"/>
      <c r="X561" s="81"/>
      <c r="Y561" s="81"/>
      <c r="Z561" s="81"/>
      <c r="AA561" s="81"/>
      <c r="AB561" s="81"/>
      <c r="AC561" s="81"/>
      <c r="AD561" s="81"/>
      <c r="AE561" s="81"/>
      <c r="AF561" s="81"/>
      <c r="AG561" s="81"/>
      <c r="AH561" s="81"/>
      <c r="AI561" s="81"/>
      <c r="AJ561" s="81"/>
      <c r="AK561" s="81"/>
      <c r="AL561" s="81"/>
      <c r="AM561" s="81"/>
      <c r="AN561" s="81"/>
      <c r="AO561" s="81"/>
      <c r="AP561" s="81"/>
      <c r="AQ561" s="81"/>
      <c r="AR561" s="81"/>
      <c r="AS561" s="81"/>
      <c r="AT561" s="81"/>
      <c r="AU561" s="81"/>
      <c r="AV561" s="81"/>
      <c r="AW561" s="81"/>
      <c r="AX561" s="81"/>
      <c r="AY561" s="81"/>
      <c r="AZ561" s="81"/>
      <c r="BA561" s="81"/>
      <c r="BB561" s="81"/>
      <c r="BC561" s="81"/>
      <c r="BD561" s="81"/>
      <c r="BE561" s="81"/>
      <c r="BF561" s="81"/>
      <c r="BG561" s="81"/>
      <c r="BH561" s="81"/>
      <c r="BI561" s="81"/>
      <c r="BJ561" s="81"/>
      <c r="BK561" s="81"/>
      <c r="BL561" s="81"/>
      <c r="BM561" s="81"/>
      <c r="BN561" s="81"/>
      <c r="BO561" s="81"/>
      <c r="BP561" s="81"/>
      <c r="BQ561" s="81"/>
      <c r="BR561" s="81"/>
      <c r="BS561" s="81"/>
      <c r="BT561" s="81"/>
      <c r="BU561" s="81"/>
      <c r="BV561" s="81"/>
      <c r="BW561" s="81"/>
      <c r="BX561" s="81"/>
      <c r="BY561" s="81"/>
      <c r="BZ561" s="81"/>
      <c r="CA561" s="81"/>
      <c r="CB561" s="81"/>
      <c r="CC561" s="81"/>
      <c r="CD561" s="81"/>
      <c r="CE561" s="81"/>
      <c r="CF561" s="81"/>
      <c r="CG561" s="81"/>
      <c r="CH561" s="81"/>
      <c r="CI561" s="81"/>
      <c r="CJ561" s="81"/>
      <c r="CK561" s="81"/>
      <c r="CL561" s="81"/>
      <c r="CM561" s="81"/>
      <c r="CN561" s="81"/>
      <c r="CO561" s="81"/>
      <c r="CP561" s="81"/>
      <c r="CQ561" s="81"/>
      <c r="CR561" s="81"/>
      <c r="CS561" s="81"/>
      <c r="CT561" s="81"/>
      <c r="CU561" s="81"/>
      <c r="CV561" s="81"/>
      <c r="CW561" s="81"/>
      <c r="CX561" s="81"/>
      <c r="CY561" s="81"/>
      <c r="CZ561" s="81"/>
      <c r="DA561" s="81"/>
      <c r="DB561" s="81"/>
      <c r="DC561" s="81"/>
      <c r="DD561" s="81"/>
      <c r="DE561" s="81"/>
      <c r="DF561" s="81"/>
      <c r="DG561" s="81"/>
      <c r="DH561" s="81"/>
      <c r="DI561" s="81"/>
      <c r="DJ561" s="81"/>
      <c r="DK561" s="81"/>
    </row>
    <row r="562" customFormat="false" ht="15" hidden="false" customHeight="true" outlineLevel="0" collapsed="false">
      <c r="A562" s="58"/>
      <c r="B562" s="53" t="s">
        <v>733</v>
      </c>
      <c r="C562" s="54" t="n">
        <v>92</v>
      </c>
      <c r="D562" s="55" t="s">
        <v>335</v>
      </c>
      <c r="E562" s="81"/>
      <c r="F562" s="81"/>
      <c r="G562" s="81"/>
      <c r="H562" s="81"/>
      <c r="I562" s="81"/>
      <c r="J562" s="81"/>
      <c r="K562" s="81"/>
      <c r="L562" s="81"/>
      <c r="M562" s="81"/>
      <c r="N562" s="81"/>
      <c r="O562" s="81"/>
      <c r="P562" s="81"/>
      <c r="Q562" s="81"/>
      <c r="R562" s="81"/>
      <c r="S562" s="81"/>
      <c r="T562" s="81"/>
      <c r="U562" s="81"/>
      <c r="V562" s="81"/>
      <c r="W562" s="81"/>
      <c r="X562" s="81"/>
      <c r="Y562" s="81"/>
      <c r="Z562" s="81"/>
      <c r="AA562" s="81"/>
      <c r="AB562" s="81"/>
      <c r="AC562" s="81"/>
      <c r="AD562" s="81"/>
      <c r="AE562" s="81"/>
      <c r="AF562" s="81"/>
      <c r="AG562" s="81"/>
      <c r="AH562" s="81"/>
      <c r="AI562" s="81"/>
      <c r="AJ562" s="81"/>
      <c r="AK562" s="81"/>
      <c r="AL562" s="81"/>
      <c r="AM562" s="81"/>
      <c r="AN562" s="81"/>
      <c r="AO562" s="81"/>
      <c r="AP562" s="81"/>
      <c r="AQ562" s="81"/>
      <c r="AR562" s="81"/>
      <c r="AS562" s="81"/>
      <c r="AT562" s="81"/>
      <c r="AU562" s="81"/>
      <c r="AV562" s="81"/>
      <c r="AW562" s="81"/>
      <c r="AX562" s="81"/>
      <c r="AY562" s="81"/>
      <c r="AZ562" s="81"/>
      <c r="BA562" s="81"/>
      <c r="BB562" s="81"/>
      <c r="BC562" s="81"/>
      <c r="BD562" s="81"/>
      <c r="BE562" s="81"/>
      <c r="BF562" s="81"/>
      <c r="BG562" s="81"/>
      <c r="BH562" s="81"/>
      <c r="BI562" s="81"/>
      <c r="BJ562" s="81"/>
      <c r="BK562" s="81"/>
      <c r="BL562" s="81"/>
      <c r="BM562" s="81"/>
      <c r="BN562" s="81"/>
      <c r="BO562" s="81"/>
      <c r="BP562" s="81"/>
      <c r="BQ562" s="81"/>
      <c r="BR562" s="81"/>
      <c r="BS562" s="81"/>
      <c r="BT562" s="81"/>
      <c r="BU562" s="81"/>
      <c r="BV562" s="81"/>
      <c r="BW562" s="81"/>
      <c r="BX562" s="81"/>
      <c r="BY562" s="81"/>
      <c r="BZ562" s="81"/>
      <c r="CA562" s="81"/>
      <c r="CB562" s="81"/>
      <c r="CC562" s="81"/>
      <c r="CD562" s="81"/>
      <c r="CE562" s="81"/>
      <c r="CF562" s="81"/>
      <c r="CG562" s="81"/>
      <c r="CH562" s="81"/>
      <c r="CI562" s="81"/>
      <c r="CJ562" s="81"/>
      <c r="CK562" s="81"/>
      <c r="CL562" s="81"/>
      <c r="CM562" s="81"/>
      <c r="CN562" s="81"/>
      <c r="CO562" s="81"/>
      <c r="CP562" s="81"/>
      <c r="CQ562" s="81"/>
      <c r="CR562" s="81"/>
      <c r="CS562" s="81"/>
      <c r="CT562" s="81"/>
      <c r="CU562" s="81"/>
      <c r="CV562" s="81"/>
      <c r="CW562" s="81"/>
      <c r="CX562" s="81"/>
      <c r="CY562" s="81"/>
      <c r="CZ562" s="81"/>
      <c r="DA562" s="81"/>
      <c r="DB562" s="81"/>
      <c r="DC562" s="81"/>
      <c r="DD562" s="81"/>
      <c r="DE562" s="81"/>
      <c r="DF562" s="81"/>
      <c r="DG562" s="81"/>
      <c r="DH562" s="81"/>
      <c r="DI562" s="81"/>
      <c r="DJ562" s="81"/>
      <c r="DK562" s="81"/>
    </row>
    <row r="563" customFormat="false" ht="15" hidden="false" customHeight="true" outlineLevel="0" collapsed="false">
      <c r="A563" s="58"/>
      <c r="B563" s="53" t="s">
        <v>734</v>
      </c>
      <c r="C563" s="54" t="n">
        <v>93</v>
      </c>
      <c r="D563" s="55" t="s">
        <v>335</v>
      </c>
      <c r="E563" s="81"/>
      <c r="F563" s="81"/>
      <c r="G563" s="81"/>
      <c r="H563" s="81"/>
      <c r="I563" s="81"/>
      <c r="J563" s="81"/>
      <c r="K563" s="81"/>
      <c r="L563" s="81"/>
      <c r="M563" s="81"/>
      <c r="N563" s="81"/>
      <c r="O563" s="81"/>
      <c r="P563" s="81"/>
      <c r="Q563" s="81"/>
      <c r="R563" s="81"/>
      <c r="S563" s="81"/>
      <c r="T563" s="81"/>
      <c r="U563" s="81"/>
      <c r="V563" s="81"/>
      <c r="W563" s="81"/>
      <c r="X563" s="81"/>
      <c r="Y563" s="81"/>
      <c r="Z563" s="81"/>
      <c r="AA563" s="81"/>
      <c r="AB563" s="81"/>
      <c r="AC563" s="81"/>
      <c r="AD563" s="81"/>
      <c r="AE563" s="81"/>
      <c r="AF563" s="81"/>
      <c r="AG563" s="81"/>
      <c r="AH563" s="81"/>
      <c r="AI563" s="81"/>
      <c r="AJ563" s="81"/>
      <c r="AK563" s="81"/>
      <c r="AL563" s="81"/>
      <c r="AM563" s="81"/>
      <c r="AN563" s="81"/>
      <c r="AO563" s="81"/>
      <c r="AP563" s="81"/>
      <c r="AQ563" s="81"/>
      <c r="AR563" s="81"/>
      <c r="AS563" s="81"/>
      <c r="AT563" s="81"/>
      <c r="AU563" s="81"/>
      <c r="AV563" s="81"/>
      <c r="AW563" s="81"/>
      <c r="AX563" s="81"/>
      <c r="AY563" s="81"/>
      <c r="AZ563" s="81"/>
      <c r="BA563" s="81"/>
      <c r="BB563" s="81"/>
      <c r="BC563" s="81"/>
      <c r="BD563" s="81"/>
      <c r="BE563" s="81"/>
      <c r="BF563" s="81"/>
      <c r="BG563" s="81"/>
      <c r="BH563" s="81"/>
      <c r="BI563" s="81"/>
      <c r="BJ563" s="81"/>
      <c r="BK563" s="81"/>
      <c r="BL563" s="81"/>
      <c r="BM563" s="81"/>
      <c r="BN563" s="81"/>
      <c r="BO563" s="81"/>
      <c r="BP563" s="81"/>
      <c r="BQ563" s="81"/>
      <c r="BR563" s="81"/>
      <c r="BS563" s="81"/>
      <c r="BT563" s="81"/>
      <c r="BU563" s="81"/>
      <c r="BV563" s="81"/>
      <c r="BW563" s="81"/>
      <c r="BX563" s="81"/>
      <c r="BY563" s="81"/>
      <c r="BZ563" s="81"/>
      <c r="CA563" s="81"/>
      <c r="CB563" s="81"/>
      <c r="CC563" s="81"/>
      <c r="CD563" s="81"/>
      <c r="CE563" s="81"/>
      <c r="CF563" s="81"/>
      <c r="CG563" s="81"/>
      <c r="CH563" s="81"/>
      <c r="CI563" s="81"/>
      <c r="CJ563" s="81"/>
      <c r="CK563" s="81"/>
      <c r="CL563" s="81"/>
      <c r="CM563" s="81"/>
      <c r="CN563" s="81"/>
      <c r="CO563" s="81"/>
      <c r="CP563" s="81"/>
      <c r="CQ563" s="81"/>
      <c r="CR563" s="81"/>
      <c r="CS563" s="81"/>
      <c r="CT563" s="81"/>
      <c r="CU563" s="81"/>
      <c r="CV563" s="81"/>
      <c r="CW563" s="81"/>
      <c r="CX563" s="81"/>
      <c r="CY563" s="81"/>
      <c r="CZ563" s="81"/>
      <c r="DA563" s="81"/>
      <c r="DB563" s="81"/>
      <c r="DC563" s="81"/>
      <c r="DD563" s="81"/>
      <c r="DE563" s="81"/>
      <c r="DF563" s="81"/>
      <c r="DG563" s="81"/>
      <c r="DH563" s="81"/>
      <c r="DI563" s="81"/>
      <c r="DJ563" s="81"/>
      <c r="DK563" s="81"/>
    </row>
    <row r="564" customFormat="false" ht="15" hidden="false" customHeight="true" outlineLevel="0" collapsed="false">
      <c r="A564" s="58"/>
      <c r="B564" s="53" t="s">
        <v>735</v>
      </c>
      <c r="C564" s="54" t="n">
        <v>94</v>
      </c>
      <c r="D564" s="55" t="s">
        <v>335</v>
      </c>
      <c r="E564" s="81"/>
      <c r="F564" s="81"/>
      <c r="G564" s="81"/>
      <c r="H564" s="81"/>
      <c r="I564" s="81"/>
      <c r="J564" s="81"/>
      <c r="K564" s="81"/>
      <c r="L564" s="81"/>
      <c r="M564" s="81"/>
      <c r="N564" s="81"/>
      <c r="O564" s="81"/>
      <c r="P564" s="81"/>
      <c r="Q564" s="81"/>
      <c r="R564" s="81"/>
      <c r="S564" s="81"/>
      <c r="T564" s="81"/>
      <c r="U564" s="81"/>
      <c r="V564" s="81"/>
      <c r="W564" s="81"/>
      <c r="X564" s="81"/>
      <c r="Y564" s="81"/>
      <c r="Z564" s="81"/>
      <c r="AA564" s="81"/>
      <c r="AB564" s="81"/>
      <c r="AC564" s="81"/>
      <c r="AD564" s="81"/>
      <c r="AE564" s="81"/>
      <c r="AF564" s="81"/>
      <c r="AG564" s="81"/>
      <c r="AH564" s="81"/>
      <c r="AI564" s="81"/>
      <c r="AJ564" s="81"/>
      <c r="AK564" s="81"/>
      <c r="AL564" s="81"/>
      <c r="AM564" s="81"/>
      <c r="AN564" s="81"/>
      <c r="AO564" s="81"/>
      <c r="AP564" s="81"/>
      <c r="AQ564" s="81"/>
      <c r="AR564" s="81"/>
      <c r="AS564" s="81"/>
      <c r="AT564" s="81"/>
      <c r="AU564" s="81"/>
      <c r="AV564" s="81"/>
      <c r="AW564" s="81"/>
      <c r="AX564" s="81"/>
      <c r="AY564" s="81"/>
      <c r="AZ564" s="81"/>
      <c r="BA564" s="81"/>
      <c r="BB564" s="81"/>
      <c r="BC564" s="81"/>
      <c r="BD564" s="81"/>
      <c r="BE564" s="81"/>
      <c r="BF564" s="81"/>
      <c r="BG564" s="81"/>
      <c r="BH564" s="81"/>
      <c r="BI564" s="81"/>
      <c r="BJ564" s="81"/>
      <c r="BK564" s="81"/>
      <c r="BL564" s="81"/>
      <c r="BM564" s="81"/>
      <c r="BN564" s="81"/>
      <c r="BO564" s="81"/>
      <c r="BP564" s="81"/>
      <c r="BQ564" s="81"/>
      <c r="BR564" s="81"/>
      <c r="BS564" s="81"/>
      <c r="BT564" s="81"/>
      <c r="BU564" s="81"/>
      <c r="BV564" s="81"/>
      <c r="BW564" s="81"/>
      <c r="BX564" s="81"/>
      <c r="BY564" s="81"/>
      <c r="BZ564" s="81"/>
      <c r="CA564" s="81"/>
      <c r="CB564" s="81"/>
      <c r="CC564" s="81"/>
      <c r="CD564" s="81"/>
      <c r="CE564" s="81"/>
      <c r="CF564" s="81"/>
      <c r="CG564" s="81"/>
      <c r="CH564" s="81"/>
      <c r="CI564" s="81"/>
      <c r="CJ564" s="81"/>
      <c r="CK564" s="81"/>
      <c r="CL564" s="81"/>
      <c r="CM564" s="81"/>
      <c r="CN564" s="81"/>
      <c r="CO564" s="81"/>
      <c r="CP564" s="81"/>
      <c r="CQ564" s="81"/>
      <c r="CR564" s="81"/>
      <c r="CS564" s="81"/>
      <c r="CT564" s="81"/>
      <c r="CU564" s="81"/>
      <c r="CV564" s="81"/>
      <c r="CW564" s="81"/>
      <c r="CX564" s="81"/>
      <c r="CY564" s="81"/>
      <c r="CZ564" s="81"/>
      <c r="DA564" s="81"/>
      <c r="DB564" s="81"/>
      <c r="DC564" s="81"/>
      <c r="DD564" s="81"/>
      <c r="DE564" s="81"/>
      <c r="DF564" s="81"/>
      <c r="DG564" s="81"/>
      <c r="DH564" s="81"/>
      <c r="DI564" s="81"/>
      <c r="DJ564" s="81"/>
      <c r="DK564" s="81"/>
    </row>
    <row r="565" customFormat="false" ht="15" hidden="false" customHeight="true" outlineLevel="0" collapsed="false">
      <c r="A565" s="58"/>
      <c r="B565" s="53" t="s">
        <v>736</v>
      </c>
      <c r="C565" s="54" t="n">
        <v>95</v>
      </c>
      <c r="D565" s="55" t="s">
        <v>335</v>
      </c>
      <c r="E565" s="81"/>
      <c r="F565" s="81"/>
      <c r="G565" s="81"/>
      <c r="H565" s="81"/>
      <c r="I565" s="81"/>
      <c r="J565" s="81"/>
      <c r="K565" s="81"/>
      <c r="L565" s="81"/>
      <c r="M565" s="81"/>
      <c r="N565" s="81"/>
      <c r="O565" s="81"/>
      <c r="P565" s="81"/>
      <c r="Q565" s="81"/>
      <c r="R565" s="81"/>
      <c r="S565" s="81"/>
      <c r="T565" s="81"/>
      <c r="U565" s="81"/>
      <c r="V565" s="81"/>
      <c r="W565" s="81"/>
      <c r="X565" s="81"/>
      <c r="Y565" s="81"/>
      <c r="Z565" s="81"/>
      <c r="AA565" s="81"/>
      <c r="AB565" s="81"/>
      <c r="AC565" s="81"/>
      <c r="AD565" s="81"/>
      <c r="AE565" s="81"/>
      <c r="AF565" s="81"/>
      <c r="AG565" s="81"/>
      <c r="AH565" s="81"/>
      <c r="AI565" s="81"/>
      <c r="AJ565" s="81"/>
      <c r="AK565" s="81"/>
      <c r="AL565" s="81"/>
      <c r="AM565" s="81"/>
      <c r="AN565" s="81"/>
      <c r="AO565" s="81"/>
      <c r="AP565" s="81"/>
      <c r="AQ565" s="81"/>
      <c r="AR565" s="81"/>
      <c r="AS565" s="81"/>
      <c r="AT565" s="81"/>
      <c r="AU565" s="81"/>
      <c r="AV565" s="81"/>
      <c r="AW565" s="81"/>
      <c r="AX565" s="81"/>
      <c r="AY565" s="81"/>
      <c r="AZ565" s="81"/>
      <c r="BA565" s="81"/>
      <c r="BB565" s="81"/>
      <c r="BC565" s="81"/>
      <c r="BD565" s="81"/>
      <c r="BE565" s="81"/>
      <c r="BF565" s="81"/>
      <c r="BG565" s="81"/>
      <c r="BH565" s="81"/>
      <c r="BI565" s="81"/>
      <c r="BJ565" s="81"/>
      <c r="BK565" s="81"/>
      <c r="BL565" s="81"/>
      <c r="BM565" s="81"/>
      <c r="BN565" s="81"/>
      <c r="BO565" s="81"/>
      <c r="BP565" s="81"/>
      <c r="BQ565" s="81"/>
      <c r="BR565" s="81"/>
      <c r="BS565" s="81"/>
      <c r="BT565" s="81"/>
      <c r="BU565" s="81"/>
      <c r="BV565" s="81"/>
      <c r="BW565" s="81"/>
      <c r="BX565" s="81"/>
      <c r="BY565" s="81"/>
      <c r="BZ565" s="81"/>
      <c r="CA565" s="81"/>
      <c r="CB565" s="81"/>
      <c r="CC565" s="81"/>
      <c r="CD565" s="81"/>
      <c r="CE565" s="81"/>
      <c r="CF565" s="81"/>
      <c r="CG565" s="81"/>
      <c r="CH565" s="81"/>
      <c r="CI565" s="81"/>
      <c r="CJ565" s="81"/>
      <c r="CK565" s="81"/>
      <c r="CL565" s="81"/>
      <c r="CM565" s="81"/>
      <c r="CN565" s="81"/>
      <c r="CO565" s="81"/>
      <c r="CP565" s="81"/>
      <c r="CQ565" s="81"/>
      <c r="CR565" s="81"/>
      <c r="CS565" s="81"/>
      <c r="CT565" s="81"/>
      <c r="CU565" s="81"/>
      <c r="CV565" s="81"/>
      <c r="CW565" s="81"/>
      <c r="CX565" s="81"/>
      <c r="CY565" s="81"/>
      <c r="CZ565" s="81"/>
      <c r="DA565" s="81"/>
      <c r="DB565" s="81"/>
      <c r="DC565" s="81"/>
      <c r="DD565" s="81"/>
      <c r="DE565" s="81"/>
      <c r="DF565" s="81"/>
      <c r="DG565" s="81"/>
      <c r="DH565" s="81"/>
      <c r="DI565" s="81"/>
      <c r="DJ565" s="81"/>
      <c r="DK565" s="81"/>
    </row>
    <row r="566" customFormat="false" ht="15" hidden="false" customHeight="true" outlineLevel="0" collapsed="false">
      <c r="A566" s="58"/>
      <c r="B566" s="53" t="s">
        <v>737</v>
      </c>
      <c r="C566" s="54" t="n">
        <v>96</v>
      </c>
      <c r="D566" s="55" t="s">
        <v>335</v>
      </c>
      <c r="E566" s="60"/>
      <c r="F566" s="60"/>
      <c r="G566" s="60"/>
      <c r="H566" s="60"/>
      <c r="I566" s="60"/>
    </row>
    <row r="567" customFormat="false" ht="15" hidden="false" customHeight="true" outlineLevel="0" collapsed="false">
      <c r="A567" s="58"/>
      <c r="B567" s="53" t="s">
        <v>738</v>
      </c>
      <c r="C567" s="54" t="n">
        <v>97</v>
      </c>
      <c r="D567" s="55" t="s">
        <v>335</v>
      </c>
      <c r="E567" s="60"/>
      <c r="F567" s="60"/>
      <c r="G567" s="60"/>
      <c r="H567" s="60"/>
      <c r="I567" s="60"/>
    </row>
    <row r="568" customFormat="false" ht="15" hidden="false" customHeight="true" outlineLevel="0" collapsed="false">
      <c r="A568" s="58"/>
      <c r="B568" s="53" t="s">
        <v>739</v>
      </c>
      <c r="C568" s="54" t="n">
        <v>98</v>
      </c>
      <c r="D568" s="55" t="s">
        <v>335</v>
      </c>
      <c r="E568" s="60"/>
      <c r="F568" s="60"/>
      <c r="G568" s="60"/>
      <c r="H568" s="60"/>
      <c r="I568" s="60"/>
    </row>
    <row r="569" customFormat="false" ht="15" hidden="false" customHeight="true" outlineLevel="0" collapsed="false">
      <c r="A569" s="58"/>
      <c r="B569" s="53" t="s">
        <v>740</v>
      </c>
      <c r="C569" s="54" t="n">
        <v>99</v>
      </c>
      <c r="D569" s="55" t="s">
        <v>335</v>
      </c>
      <c r="E569" s="60"/>
      <c r="F569" s="60"/>
      <c r="G569" s="60"/>
      <c r="H569" s="60"/>
      <c r="I569" s="60"/>
    </row>
    <row r="570" customFormat="false" ht="15" hidden="false" customHeight="true" outlineLevel="0" collapsed="false">
      <c r="A570" s="58"/>
      <c r="B570" s="53" t="s">
        <v>741</v>
      </c>
      <c r="C570" s="54" t="n">
        <v>100</v>
      </c>
      <c r="D570" s="55" t="s">
        <v>335</v>
      </c>
      <c r="E570" s="60"/>
      <c r="F570" s="60"/>
      <c r="G570" s="60"/>
      <c r="H570" s="60"/>
      <c r="I570" s="60"/>
    </row>
    <row r="571" customFormat="false" ht="15" hidden="false" customHeight="true" outlineLevel="0" collapsed="false">
      <c r="A571" s="58"/>
      <c r="B571" s="53" t="s">
        <v>742</v>
      </c>
      <c r="C571" s="54" t="n">
        <v>101</v>
      </c>
      <c r="D571" s="55" t="s">
        <v>335</v>
      </c>
      <c r="E571" s="107"/>
      <c r="F571" s="107"/>
      <c r="G571" s="107"/>
      <c r="H571" s="107"/>
      <c r="I571" s="107"/>
      <c r="J571" s="107"/>
      <c r="K571" s="107"/>
      <c r="L571" s="107"/>
      <c r="M571" s="107"/>
      <c r="N571" s="107"/>
      <c r="O571" s="107"/>
      <c r="P571" s="107"/>
      <c r="Q571" s="107"/>
      <c r="R571" s="107"/>
      <c r="S571" s="107"/>
      <c r="T571" s="107"/>
      <c r="U571" s="107"/>
      <c r="V571" s="107"/>
      <c r="W571" s="107"/>
      <c r="X571" s="107"/>
      <c r="Y571" s="107"/>
      <c r="Z571" s="107"/>
      <c r="AA571" s="107"/>
      <c r="AB571" s="107"/>
      <c r="AC571" s="107"/>
      <c r="AD571" s="107"/>
      <c r="AE571" s="107"/>
      <c r="AF571" s="107"/>
      <c r="AG571" s="107"/>
      <c r="AH571" s="107"/>
      <c r="AI571" s="107"/>
      <c r="AJ571" s="107"/>
      <c r="AK571" s="107"/>
      <c r="AL571" s="107"/>
      <c r="AM571" s="107"/>
      <c r="AN571" s="107"/>
      <c r="AO571" s="107"/>
      <c r="AP571" s="107"/>
      <c r="AQ571" s="107"/>
      <c r="AR571" s="107"/>
      <c r="AS571" s="107"/>
      <c r="AT571" s="107"/>
      <c r="AU571" s="107"/>
      <c r="AV571" s="107"/>
      <c r="AW571" s="107"/>
      <c r="AX571" s="107"/>
      <c r="AY571" s="107"/>
      <c r="AZ571" s="107"/>
      <c r="BA571" s="107"/>
      <c r="BB571" s="107"/>
      <c r="BC571" s="107"/>
      <c r="BD571" s="107"/>
      <c r="BE571" s="107"/>
      <c r="BF571" s="107"/>
      <c r="BG571" s="107"/>
      <c r="BH571" s="107"/>
      <c r="BI571" s="107"/>
      <c r="BJ571" s="107"/>
      <c r="BK571" s="107"/>
      <c r="BL571" s="107"/>
      <c r="BM571" s="107"/>
      <c r="BN571" s="107"/>
      <c r="BO571" s="107"/>
      <c r="BP571" s="107"/>
      <c r="BQ571" s="107"/>
      <c r="BR571" s="107"/>
      <c r="BS571" s="107"/>
      <c r="BT571" s="107"/>
      <c r="BU571" s="107"/>
      <c r="BV571" s="107"/>
      <c r="BW571" s="107"/>
      <c r="BX571" s="107"/>
      <c r="BY571" s="107"/>
      <c r="BZ571" s="107"/>
      <c r="CA571" s="107"/>
      <c r="CB571" s="107"/>
      <c r="CC571" s="107"/>
      <c r="CD571" s="107"/>
      <c r="CE571" s="107"/>
      <c r="CF571" s="107"/>
      <c r="CG571" s="107"/>
      <c r="CH571" s="107"/>
      <c r="CI571" s="107"/>
      <c r="CJ571" s="107"/>
      <c r="CK571" s="107"/>
      <c r="CL571" s="107"/>
      <c r="CM571" s="107"/>
      <c r="CN571" s="107"/>
      <c r="CO571" s="107"/>
      <c r="CP571" s="107"/>
      <c r="CQ571" s="107"/>
      <c r="CR571" s="107"/>
      <c r="CS571" s="107"/>
      <c r="CT571" s="107"/>
      <c r="CU571" s="107"/>
      <c r="CV571" s="107"/>
      <c r="CW571" s="107"/>
      <c r="CX571" s="107"/>
      <c r="CY571" s="107"/>
      <c r="CZ571" s="107"/>
      <c r="DA571" s="107"/>
      <c r="DB571" s="107"/>
      <c r="DC571" s="107"/>
      <c r="DD571" s="107"/>
      <c r="DE571" s="107"/>
      <c r="DF571" s="107"/>
      <c r="DG571" s="107"/>
      <c r="DH571" s="107"/>
      <c r="DI571" s="107"/>
      <c r="DJ571" s="107"/>
      <c r="DK571" s="107"/>
    </row>
    <row r="572" customFormat="false" ht="15" hidden="false" customHeight="true" outlineLevel="0" collapsed="false">
      <c r="A572" s="58"/>
      <c r="B572" s="53" t="s">
        <v>743</v>
      </c>
      <c r="C572" s="54" t="n">
        <v>102</v>
      </c>
      <c r="D572" s="55" t="s">
        <v>335</v>
      </c>
      <c r="E572" s="107"/>
      <c r="F572" s="107"/>
      <c r="G572" s="107"/>
      <c r="H572" s="107"/>
      <c r="I572" s="107"/>
      <c r="J572" s="107"/>
      <c r="K572" s="107"/>
      <c r="L572" s="107"/>
      <c r="M572" s="107"/>
      <c r="N572" s="107"/>
      <c r="O572" s="107"/>
      <c r="P572" s="107"/>
      <c r="Q572" s="107"/>
      <c r="R572" s="107"/>
      <c r="S572" s="107"/>
      <c r="T572" s="107"/>
      <c r="U572" s="107"/>
      <c r="V572" s="107"/>
      <c r="W572" s="107"/>
      <c r="X572" s="107"/>
      <c r="Y572" s="107"/>
      <c r="Z572" s="107"/>
      <c r="AA572" s="107"/>
      <c r="AB572" s="107"/>
      <c r="AC572" s="107"/>
      <c r="AD572" s="107"/>
      <c r="AE572" s="107"/>
      <c r="AF572" s="107"/>
      <c r="AG572" s="107"/>
      <c r="AH572" s="107"/>
      <c r="AI572" s="107"/>
      <c r="AJ572" s="107"/>
      <c r="AK572" s="107"/>
      <c r="AL572" s="107"/>
      <c r="AM572" s="107"/>
      <c r="AN572" s="107"/>
      <c r="AO572" s="107"/>
      <c r="AP572" s="107"/>
      <c r="AQ572" s="107"/>
      <c r="AR572" s="107"/>
      <c r="AS572" s="107"/>
      <c r="AT572" s="107"/>
      <c r="AU572" s="107"/>
      <c r="AV572" s="107"/>
      <c r="AW572" s="107"/>
      <c r="AX572" s="107"/>
      <c r="AY572" s="107"/>
      <c r="AZ572" s="107"/>
      <c r="BA572" s="107"/>
      <c r="BB572" s="107"/>
      <c r="BC572" s="107"/>
      <c r="BD572" s="107"/>
      <c r="BE572" s="107"/>
      <c r="BF572" s="107"/>
      <c r="BG572" s="107"/>
      <c r="BH572" s="107"/>
      <c r="BI572" s="107"/>
      <c r="BJ572" s="107"/>
      <c r="BK572" s="107"/>
      <c r="BL572" s="107"/>
      <c r="BM572" s="107"/>
      <c r="BN572" s="107"/>
      <c r="BO572" s="107"/>
      <c r="BP572" s="107"/>
      <c r="BQ572" s="107"/>
      <c r="BR572" s="107"/>
      <c r="BS572" s="107"/>
      <c r="BT572" s="107"/>
      <c r="BU572" s="107"/>
      <c r="BV572" s="107"/>
      <c r="BW572" s="107"/>
      <c r="BX572" s="107"/>
      <c r="BY572" s="107"/>
      <c r="BZ572" s="107"/>
      <c r="CA572" s="107"/>
      <c r="CB572" s="107"/>
      <c r="CC572" s="107"/>
      <c r="CD572" s="107"/>
      <c r="CE572" s="107"/>
      <c r="CF572" s="107"/>
      <c r="CG572" s="107"/>
      <c r="CH572" s="107"/>
      <c r="CI572" s="107"/>
      <c r="CJ572" s="107"/>
      <c r="CK572" s="107"/>
      <c r="CL572" s="107"/>
      <c r="CM572" s="107"/>
      <c r="CN572" s="107"/>
      <c r="CO572" s="107"/>
      <c r="CP572" s="107"/>
      <c r="CQ572" s="107"/>
      <c r="CR572" s="107"/>
      <c r="CS572" s="107"/>
      <c r="CT572" s="107"/>
      <c r="CU572" s="107"/>
      <c r="CV572" s="107"/>
      <c r="CW572" s="107"/>
      <c r="CX572" s="107"/>
      <c r="CY572" s="107"/>
      <c r="CZ572" s="107"/>
      <c r="DA572" s="107"/>
      <c r="DB572" s="107"/>
      <c r="DC572" s="107"/>
      <c r="DD572" s="107"/>
      <c r="DE572" s="107"/>
      <c r="DF572" s="107"/>
      <c r="DG572" s="107"/>
      <c r="DH572" s="107"/>
      <c r="DI572" s="107"/>
      <c r="DJ572" s="107"/>
      <c r="DK572" s="107"/>
    </row>
    <row r="573" customFormat="false" ht="15" hidden="false" customHeight="true" outlineLevel="0" collapsed="false">
      <c r="A573" s="58"/>
      <c r="B573" s="53" t="s">
        <v>744</v>
      </c>
      <c r="C573" s="54" t="n">
        <v>103</v>
      </c>
      <c r="D573" s="55" t="s">
        <v>335</v>
      </c>
      <c r="E573" s="107"/>
      <c r="F573" s="107"/>
      <c r="G573" s="107"/>
      <c r="H573" s="107"/>
      <c r="I573" s="107"/>
      <c r="J573" s="107"/>
      <c r="K573" s="107"/>
      <c r="L573" s="107"/>
      <c r="M573" s="107"/>
      <c r="N573" s="107"/>
      <c r="O573" s="107"/>
      <c r="P573" s="107"/>
      <c r="Q573" s="107"/>
      <c r="R573" s="107"/>
      <c r="S573" s="107"/>
      <c r="T573" s="107"/>
      <c r="U573" s="107"/>
      <c r="V573" s="107"/>
      <c r="W573" s="107"/>
      <c r="X573" s="107"/>
      <c r="Y573" s="107"/>
      <c r="Z573" s="107"/>
      <c r="AA573" s="107"/>
      <c r="AB573" s="107"/>
      <c r="AC573" s="107"/>
      <c r="AD573" s="107"/>
      <c r="AE573" s="107"/>
      <c r="AF573" s="107"/>
      <c r="AG573" s="107"/>
      <c r="AH573" s="107"/>
      <c r="AI573" s="107"/>
      <c r="AJ573" s="107"/>
      <c r="AK573" s="107"/>
      <c r="AL573" s="107"/>
      <c r="AM573" s="107"/>
      <c r="AN573" s="107"/>
      <c r="AO573" s="107"/>
      <c r="AP573" s="107"/>
      <c r="AQ573" s="107"/>
      <c r="AR573" s="107"/>
      <c r="AS573" s="107"/>
      <c r="AT573" s="107"/>
      <c r="AU573" s="107"/>
      <c r="AV573" s="107"/>
      <c r="AW573" s="107"/>
      <c r="AX573" s="107"/>
      <c r="AY573" s="107"/>
      <c r="AZ573" s="107"/>
      <c r="BA573" s="107"/>
      <c r="BB573" s="107"/>
      <c r="BC573" s="107"/>
      <c r="BD573" s="107"/>
      <c r="BE573" s="107"/>
      <c r="BF573" s="107"/>
      <c r="BG573" s="107"/>
      <c r="BH573" s="107"/>
      <c r="BI573" s="107"/>
      <c r="BJ573" s="107"/>
      <c r="BK573" s="107"/>
      <c r="BL573" s="107"/>
      <c r="BM573" s="107"/>
      <c r="BN573" s="107"/>
      <c r="BO573" s="107"/>
      <c r="BP573" s="107"/>
      <c r="BQ573" s="107"/>
      <c r="BR573" s="107"/>
      <c r="BS573" s="107"/>
      <c r="BT573" s="107"/>
      <c r="BU573" s="107"/>
      <c r="BV573" s="107"/>
      <c r="BW573" s="107"/>
      <c r="BX573" s="107"/>
      <c r="BY573" s="107"/>
      <c r="BZ573" s="107"/>
      <c r="CA573" s="107"/>
      <c r="CB573" s="107"/>
      <c r="CC573" s="107"/>
      <c r="CD573" s="107"/>
      <c r="CE573" s="107"/>
      <c r="CF573" s="107"/>
      <c r="CG573" s="107"/>
      <c r="CH573" s="107"/>
      <c r="CI573" s="107"/>
      <c r="CJ573" s="107"/>
      <c r="CK573" s="107"/>
      <c r="CL573" s="107"/>
      <c r="CM573" s="107"/>
      <c r="CN573" s="107"/>
      <c r="CO573" s="107"/>
      <c r="CP573" s="107"/>
      <c r="CQ573" s="107"/>
      <c r="CR573" s="107"/>
      <c r="CS573" s="107"/>
      <c r="CT573" s="107"/>
      <c r="CU573" s="107"/>
      <c r="CV573" s="107"/>
      <c r="CW573" s="107"/>
      <c r="CX573" s="107"/>
      <c r="CY573" s="107"/>
      <c r="CZ573" s="107"/>
      <c r="DA573" s="107"/>
      <c r="DB573" s="107"/>
      <c r="DC573" s="107"/>
      <c r="DD573" s="107"/>
      <c r="DE573" s="107"/>
      <c r="DF573" s="107"/>
      <c r="DG573" s="107"/>
      <c r="DH573" s="107"/>
      <c r="DI573" s="107"/>
      <c r="DJ573" s="107"/>
      <c r="DK573" s="107"/>
    </row>
    <row r="574" customFormat="false" ht="15" hidden="false" customHeight="true" outlineLevel="0" collapsed="false">
      <c r="A574" s="58"/>
      <c r="B574" s="53" t="s">
        <v>745</v>
      </c>
      <c r="C574" s="54" t="n">
        <v>104</v>
      </c>
      <c r="D574" s="55" t="s">
        <v>335</v>
      </c>
      <c r="E574" s="107"/>
      <c r="F574" s="107"/>
      <c r="G574" s="107"/>
      <c r="H574" s="107"/>
      <c r="I574" s="107"/>
      <c r="J574" s="107"/>
      <c r="K574" s="107"/>
      <c r="L574" s="107"/>
      <c r="M574" s="107"/>
      <c r="N574" s="107"/>
      <c r="O574" s="107"/>
      <c r="P574" s="107"/>
      <c r="Q574" s="107"/>
      <c r="R574" s="107"/>
      <c r="S574" s="107"/>
      <c r="T574" s="107"/>
      <c r="U574" s="107"/>
      <c r="V574" s="107"/>
      <c r="W574" s="107"/>
      <c r="X574" s="107"/>
      <c r="Y574" s="107"/>
      <c r="Z574" s="107"/>
      <c r="AA574" s="107"/>
      <c r="AB574" s="107"/>
      <c r="AC574" s="107"/>
      <c r="AD574" s="107"/>
      <c r="AE574" s="107"/>
      <c r="AF574" s="107"/>
      <c r="AG574" s="107"/>
      <c r="AH574" s="107"/>
      <c r="AI574" s="107"/>
      <c r="AJ574" s="107"/>
      <c r="AK574" s="107"/>
      <c r="AL574" s="107"/>
      <c r="AM574" s="107"/>
      <c r="AN574" s="107"/>
      <c r="AO574" s="107"/>
      <c r="AP574" s="107"/>
      <c r="AQ574" s="107"/>
      <c r="AR574" s="107"/>
      <c r="AS574" s="107"/>
      <c r="AT574" s="107"/>
      <c r="AU574" s="107"/>
      <c r="AV574" s="107"/>
      <c r="AW574" s="107"/>
      <c r="AX574" s="107"/>
      <c r="AY574" s="107"/>
      <c r="AZ574" s="107"/>
      <c r="BA574" s="107"/>
      <c r="BB574" s="107"/>
      <c r="BC574" s="107"/>
      <c r="BD574" s="107"/>
      <c r="BE574" s="107"/>
      <c r="BF574" s="107"/>
      <c r="BG574" s="107"/>
      <c r="BH574" s="107"/>
      <c r="BI574" s="107"/>
      <c r="BJ574" s="107"/>
      <c r="BK574" s="107"/>
      <c r="BL574" s="107"/>
      <c r="BM574" s="107"/>
      <c r="BN574" s="107"/>
      <c r="BO574" s="107"/>
      <c r="BP574" s="107"/>
      <c r="BQ574" s="107"/>
      <c r="BR574" s="107"/>
      <c r="BS574" s="107"/>
      <c r="BT574" s="107"/>
      <c r="BU574" s="107"/>
      <c r="BV574" s="107"/>
      <c r="BW574" s="107"/>
      <c r="BX574" s="107"/>
      <c r="BY574" s="107"/>
      <c r="BZ574" s="107"/>
      <c r="CA574" s="107"/>
      <c r="CB574" s="107"/>
      <c r="CC574" s="107"/>
      <c r="CD574" s="107"/>
      <c r="CE574" s="107"/>
      <c r="CF574" s="107"/>
      <c r="CG574" s="107"/>
      <c r="CH574" s="107"/>
      <c r="CI574" s="107"/>
      <c r="CJ574" s="107"/>
      <c r="CK574" s="107"/>
      <c r="CL574" s="107"/>
      <c r="CM574" s="107"/>
      <c r="CN574" s="107"/>
      <c r="CO574" s="107"/>
      <c r="CP574" s="107"/>
      <c r="CQ574" s="107"/>
      <c r="CR574" s="107"/>
      <c r="CS574" s="107"/>
      <c r="CT574" s="107"/>
      <c r="CU574" s="107"/>
      <c r="CV574" s="107"/>
      <c r="CW574" s="107"/>
      <c r="CX574" s="107"/>
      <c r="CY574" s="107"/>
      <c r="CZ574" s="107"/>
      <c r="DA574" s="107"/>
      <c r="DB574" s="107"/>
      <c r="DC574" s="107"/>
      <c r="DD574" s="107"/>
      <c r="DE574" s="107"/>
      <c r="DF574" s="107"/>
      <c r="DG574" s="107"/>
      <c r="DH574" s="107"/>
      <c r="DI574" s="107"/>
      <c r="DJ574" s="107"/>
      <c r="DK574" s="107"/>
    </row>
    <row r="575" customFormat="false" ht="15" hidden="false" customHeight="true" outlineLevel="0" collapsed="false">
      <c r="A575" s="58"/>
      <c r="B575" s="53" t="s">
        <v>746</v>
      </c>
      <c r="C575" s="54" t="n">
        <v>105</v>
      </c>
      <c r="D575" s="55" t="s">
        <v>335</v>
      </c>
      <c r="E575" s="107"/>
      <c r="F575" s="107"/>
      <c r="G575" s="107"/>
      <c r="H575" s="107"/>
      <c r="I575" s="107"/>
      <c r="J575" s="107"/>
      <c r="K575" s="107"/>
      <c r="L575" s="107"/>
      <c r="M575" s="107"/>
      <c r="N575" s="107"/>
      <c r="O575" s="107"/>
      <c r="P575" s="107"/>
      <c r="Q575" s="107"/>
      <c r="R575" s="107"/>
      <c r="S575" s="107"/>
      <c r="T575" s="107"/>
      <c r="U575" s="107"/>
      <c r="V575" s="107"/>
      <c r="W575" s="107"/>
      <c r="X575" s="107"/>
      <c r="Y575" s="107"/>
      <c r="Z575" s="107"/>
      <c r="AA575" s="107"/>
      <c r="AB575" s="107"/>
      <c r="AC575" s="107"/>
      <c r="AD575" s="107"/>
      <c r="AE575" s="107"/>
      <c r="AF575" s="107"/>
      <c r="AG575" s="107"/>
      <c r="AH575" s="107"/>
      <c r="AI575" s="107"/>
      <c r="AJ575" s="107"/>
      <c r="AK575" s="107"/>
      <c r="AL575" s="107"/>
      <c r="AM575" s="107"/>
      <c r="AN575" s="107"/>
      <c r="AO575" s="107"/>
      <c r="AP575" s="107"/>
      <c r="AQ575" s="107"/>
      <c r="AR575" s="107"/>
      <c r="AS575" s="107"/>
      <c r="AT575" s="107"/>
      <c r="AU575" s="107"/>
      <c r="AV575" s="107"/>
      <c r="AW575" s="107"/>
      <c r="AX575" s="107"/>
      <c r="AY575" s="107"/>
      <c r="AZ575" s="107"/>
      <c r="BA575" s="107"/>
      <c r="BB575" s="107"/>
      <c r="BC575" s="107"/>
      <c r="BD575" s="107"/>
      <c r="BE575" s="107"/>
      <c r="BF575" s="107"/>
      <c r="BG575" s="107"/>
      <c r="BH575" s="107"/>
      <c r="BI575" s="107"/>
      <c r="BJ575" s="107"/>
      <c r="BK575" s="107"/>
      <c r="BL575" s="107"/>
      <c r="BM575" s="107"/>
      <c r="BN575" s="107"/>
      <c r="BO575" s="107"/>
      <c r="BP575" s="107"/>
      <c r="BQ575" s="107"/>
      <c r="BR575" s="107"/>
      <c r="BS575" s="107"/>
      <c r="BT575" s="107"/>
      <c r="BU575" s="107"/>
      <c r="BV575" s="107"/>
      <c r="BW575" s="107"/>
      <c r="BX575" s="107"/>
      <c r="BY575" s="107"/>
      <c r="BZ575" s="107"/>
      <c r="CA575" s="107"/>
      <c r="CB575" s="107"/>
      <c r="CC575" s="107"/>
      <c r="CD575" s="107"/>
      <c r="CE575" s="107"/>
      <c r="CF575" s="107"/>
      <c r="CG575" s="107"/>
      <c r="CH575" s="107"/>
      <c r="CI575" s="107"/>
      <c r="CJ575" s="107"/>
      <c r="CK575" s="107"/>
      <c r="CL575" s="107"/>
      <c r="CM575" s="107"/>
      <c r="CN575" s="107"/>
      <c r="CO575" s="107"/>
      <c r="CP575" s="107"/>
      <c r="CQ575" s="107"/>
      <c r="CR575" s="107"/>
      <c r="CS575" s="107"/>
      <c r="CT575" s="107"/>
      <c r="CU575" s="107"/>
      <c r="CV575" s="107"/>
      <c r="CW575" s="107"/>
      <c r="CX575" s="107"/>
      <c r="CY575" s="107"/>
      <c r="CZ575" s="107"/>
      <c r="DA575" s="107"/>
      <c r="DB575" s="107"/>
      <c r="DC575" s="107"/>
      <c r="DD575" s="107"/>
      <c r="DE575" s="107"/>
      <c r="DF575" s="107"/>
      <c r="DG575" s="107"/>
      <c r="DH575" s="107"/>
      <c r="DI575" s="107"/>
      <c r="DJ575" s="107"/>
      <c r="DK575" s="107"/>
    </row>
    <row r="576" customFormat="false" ht="15" hidden="false" customHeight="true" outlineLevel="0" collapsed="false">
      <c r="A576" s="58"/>
      <c r="B576" s="53" t="s">
        <v>747</v>
      </c>
      <c r="C576" s="54" t="n">
        <v>106</v>
      </c>
      <c r="D576" s="55" t="s">
        <v>335</v>
      </c>
      <c r="E576" s="107"/>
      <c r="F576" s="107"/>
      <c r="G576" s="107"/>
      <c r="H576" s="107"/>
      <c r="I576" s="107"/>
      <c r="J576" s="107"/>
      <c r="K576" s="107"/>
      <c r="L576" s="107"/>
      <c r="M576" s="107"/>
      <c r="N576" s="107"/>
      <c r="O576" s="107"/>
      <c r="P576" s="107"/>
      <c r="Q576" s="107"/>
      <c r="R576" s="107"/>
      <c r="S576" s="107"/>
      <c r="T576" s="107"/>
      <c r="U576" s="107"/>
      <c r="V576" s="107"/>
      <c r="W576" s="107"/>
      <c r="X576" s="107"/>
      <c r="Y576" s="107"/>
      <c r="Z576" s="107"/>
      <c r="AA576" s="107"/>
      <c r="AB576" s="107"/>
      <c r="AC576" s="107"/>
      <c r="AD576" s="107"/>
      <c r="AE576" s="107"/>
      <c r="AF576" s="107"/>
      <c r="AG576" s="107"/>
      <c r="AH576" s="107"/>
      <c r="AI576" s="107"/>
      <c r="AJ576" s="107"/>
      <c r="AK576" s="107"/>
      <c r="AL576" s="107"/>
      <c r="AM576" s="107"/>
      <c r="AN576" s="107"/>
      <c r="AO576" s="107"/>
      <c r="AP576" s="107"/>
      <c r="AQ576" s="107"/>
      <c r="AR576" s="107"/>
      <c r="AS576" s="107"/>
      <c r="AT576" s="107"/>
      <c r="AU576" s="107"/>
      <c r="AV576" s="107"/>
      <c r="AW576" s="107"/>
      <c r="AX576" s="107"/>
      <c r="AY576" s="107"/>
      <c r="AZ576" s="107"/>
      <c r="BA576" s="107"/>
      <c r="BB576" s="107"/>
      <c r="BC576" s="107"/>
      <c r="BD576" s="107"/>
      <c r="BE576" s="107"/>
      <c r="BF576" s="107"/>
      <c r="BG576" s="107"/>
      <c r="BH576" s="107"/>
      <c r="BI576" s="107"/>
      <c r="BJ576" s="107"/>
      <c r="BK576" s="107"/>
      <c r="BL576" s="107"/>
      <c r="BM576" s="107"/>
      <c r="BN576" s="107"/>
      <c r="BO576" s="107"/>
      <c r="BP576" s="107"/>
      <c r="BQ576" s="107"/>
      <c r="BR576" s="107"/>
      <c r="BS576" s="107"/>
      <c r="BT576" s="107"/>
      <c r="BU576" s="107"/>
      <c r="BV576" s="107"/>
      <c r="BW576" s="107"/>
      <c r="BX576" s="107"/>
      <c r="BY576" s="107"/>
      <c r="BZ576" s="107"/>
      <c r="CA576" s="107"/>
      <c r="CB576" s="107"/>
      <c r="CC576" s="107"/>
      <c r="CD576" s="107"/>
      <c r="CE576" s="107"/>
      <c r="CF576" s="107"/>
      <c r="CG576" s="107"/>
      <c r="CH576" s="107"/>
      <c r="CI576" s="107"/>
      <c r="CJ576" s="107"/>
      <c r="CK576" s="107"/>
      <c r="CL576" s="107"/>
      <c r="CM576" s="107"/>
      <c r="CN576" s="107"/>
      <c r="CO576" s="107"/>
      <c r="CP576" s="107"/>
      <c r="CQ576" s="107"/>
      <c r="CR576" s="107"/>
      <c r="CS576" s="107"/>
      <c r="CT576" s="107"/>
      <c r="CU576" s="107"/>
      <c r="CV576" s="107"/>
      <c r="CW576" s="107"/>
      <c r="CX576" s="107"/>
      <c r="CY576" s="107"/>
      <c r="CZ576" s="107"/>
      <c r="DA576" s="107"/>
      <c r="DB576" s="107"/>
      <c r="DC576" s="107"/>
      <c r="DD576" s="107"/>
      <c r="DE576" s="107"/>
      <c r="DF576" s="107"/>
      <c r="DG576" s="107"/>
      <c r="DH576" s="107"/>
      <c r="DI576" s="107"/>
      <c r="DJ576" s="107"/>
      <c r="DK576" s="107"/>
    </row>
    <row r="577" customFormat="false" ht="15" hidden="false" customHeight="true" outlineLevel="0" collapsed="false">
      <c r="A577" s="58"/>
      <c r="B577" s="53" t="s">
        <v>748</v>
      </c>
      <c r="C577" s="54" t="n">
        <v>107</v>
      </c>
      <c r="D577" s="55" t="s">
        <v>335</v>
      </c>
      <c r="E577" s="107"/>
      <c r="F577" s="107"/>
      <c r="G577" s="107"/>
      <c r="H577" s="107"/>
      <c r="I577" s="107"/>
      <c r="J577" s="107"/>
      <c r="K577" s="107"/>
      <c r="L577" s="107"/>
      <c r="M577" s="107"/>
      <c r="N577" s="107"/>
      <c r="O577" s="107"/>
      <c r="P577" s="107"/>
      <c r="Q577" s="107"/>
      <c r="R577" s="107"/>
      <c r="S577" s="107"/>
      <c r="T577" s="107"/>
      <c r="U577" s="107"/>
      <c r="V577" s="107"/>
      <c r="W577" s="107"/>
      <c r="X577" s="107"/>
      <c r="Y577" s="107"/>
      <c r="Z577" s="107"/>
      <c r="AA577" s="107"/>
      <c r="AB577" s="107"/>
      <c r="AC577" s="107"/>
      <c r="AD577" s="107"/>
      <c r="AE577" s="107"/>
      <c r="AF577" s="107"/>
      <c r="AG577" s="107"/>
      <c r="AH577" s="107"/>
      <c r="AI577" s="107"/>
      <c r="AJ577" s="107"/>
      <c r="AK577" s="107"/>
      <c r="AL577" s="107"/>
      <c r="AM577" s="107"/>
      <c r="AN577" s="107"/>
      <c r="AO577" s="107"/>
      <c r="AP577" s="107"/>
      <c r="AQ577" s="107"/>
      <c r="AR577" s="107"/>
      <c r="AS577" s="107"/>
      <c r="AT577" s="107"/>
      <c r="AU577" s="107"/>
      <c r="AV577" s="107"/>
      <c r="AW577" s="107"/>
      <c r="AX577" s="107"/>
      <c r="AY577" s="107"/>
      <c r="AZ577" s="107"/>
      <c r="BA577" s="107"/>
      <c r="BB577" s="107"/>
      <c r="BC577" s="107"/>
      <c r="BD577" s="107"/>
      <c r="BE577" s="107"/>
      <c r="BF577" s="107"/>
      <c r="BG577" s="107"/>
      <c r="BH577" s="107"/>
      <c r="BI577" s="107"/>
      <c r="BJ577" s="107"/>
      <c r="BK577" s="107"/>
      <c r="BL577" s="107"/>
      <c r="BM577" s="107"/>
      <c r="BN577" s="107"/>
      <c r="BO577" s="107"/>
      <c r="BP577" s="107"/>
      <c r="BQ577" s="107"/>
      <c r="BR577" s="107"/>
      <c r="BS577" s="107"/>
      <c r="BT577" s="107"/>
      <c r="BU577" s="107"/>
      <c r="BV577" s="107"/>
      <c r="BW577" s="107"/>
      <c r="BX577" s="107"/>
      <c r="BY577" s="107"/>
      <c r="BZ577" s="107"/>
      <c r="CA577" s="107"/>
      <c r="CB577" s="107"/>
      <c r="CC577" s="107"/>
      <c r="CD577" s="107"/>
      <c r="CE577" s="107"/>
      <c r="CF577" s="107"/>
      <c r="CG577" s="107"/>
      <c r="CH577" s="107"/>
      <c r="CI577" s="107"/>
      <c r="CJ577" s="107"/>
      <c r="CK577" s="107"/>
      <c r="CL577" s="107"/>
      <c r="CM577" s="107"/>
      <c r="CN577" s="107"/>
      <c r="CO577" s="107"/>
      <c r="CP577" s="107"/>
      <c r="CQ577" s="107"/>
      <c r="CR577" s="107"/>
      <c r="CS577" s="107"/>
      <c r="CT577" s="107"/>
      <c r="CU577" s="107"/>
      <c r="CV577" s="107"/>
      <c r="CW577" s="107"/>
      <c r="CX577" s="107"/>
      <c r="CY577" s="107"/>
      <c r="CZ577" s="107"/>
      <c r="DA577" s="107"/>
      <c r="DB577" s="107"/>
      <c r="DC577" s="107"/>
      <c r="DD577" s="107"/>
      <c r="DE577" s="107"/>
      <c r="DF577" s="107"/>
      <c r="DG577" s="107"/>
      <c r="DH577" s="107"/>
      <c r="DI577" s="107"/>
      <c r="DJ577" s="107"/>
      <c r="DK577" s="107"/>
    </row>
    <row r="578" customFormat="false" ht="15" hidden="false" customHeight="true" outlineLevel="0" collapsed="false">
      <c r="A578" s="58"/>
      <c r="B578" s="53" t="s">
        <v>749</v>
      </c>
      <c r="C578" s="54" t="n">
        <v>108</v>
      </c>
      <c r="D578" s="55" t="s">
        <v>335</v>
      </c>
      <c r="E578" s="107"/>
      <c r="F578" s="107"/>
      <c r="G578" s="107"/>
      <c r="H578" s="107"/>
      <c r="I578" s="107"/>
      <c r="J578" s="107"/>
      <c r="K578" s="107"/>
      <c r="L578" s="107"/>
      <c r="M578" s="107"/>
      <c r="N578" s="107"/>
      <c r="O578" s="107"/>
      <c r="P578" s="107"/>
      <c r="Q578" s="107"/>
      <c r="R578" s="107"/>
      <c r="S578" s="107"/>
      <c r="T578" s="107"/>
      <c r="U578" s="107"/>
      <c r="V578" s="107"/>
      <c r="W578" s="107"/>
      <c r="X578" s="107"/>
      <c r="Y578" s="107"/>
      <c r="Z578" s="107"/>
      <c r="AA578" s="107"/>
      <c r="AB578" s="107"/>
      <c r="AC578" s="107"/>
      <c r="AD578" s="107"/>
      <c r="AE578" s="107"/>
      <c r="AF578" s="107"/>
      <c r="AG578" s="107"/>
      <c r="AH578" s="107"/>
      <c r="AI578" s="107"/>
      <c r="AJ578" s="107"/>
      <c r="AK578" s="107"/>
      <c r="AL578" s="107"/>
      <c r="AM578" s="107"/>
      <c r="AN578" s="107"/>
      <c r="AO578" s="107"/>
      <c r="AP578" s="107"/>
      <c r="AQ578" s="107"/>
      <c r="AR578" s="107"/>
      <c r="AS578" s="107"/>
      <c r="AT578" s="107"/>
      <c r="AU578" s="107"/>
      <c r="AV578" s="107"/>
      <c r="AW578" s="107"/>
      <c r="AX578" s="107"/>
      <c r="AY578" s="107"/>
      <c r="AZ578" s="107"/>
      <c r="BA578" s="107"/>
      <c r="BB578" s="107"/>
      <c r="BC578" s="107"/>
      <c r="BD578" s="107"/>
      <c r="BE578" s="107"/>
      <c r="BF578" s="107"/>
      <c r="BG578" s="107"/>
      <c r="BH578" s="107"/>
      <c r="BI578" s="107"/>
      <c r="BJ578" s="107"/>
      <c r="BK578" s="107"/>
      <c r="BL578" s="107"/>
      <c r="BM578" s="107"/>
      <c r="BN578" s="107"/>
      <c r="BO578" s="107"/>
      <c r="BP578" s="107"/>
      <c r="BQ578" s="107"/>
      <c r="BR578" s="107"/>
      <c r="BS578" s="107"/>
      <c r="BT578" s="107"/>
      <c r="BU578" s="107"/>
      <c r="BV578" s="107"/>
      <c r="BW578" s="107"/>
      <c r="BX578" s="107"/>
      <c r="BY578" s="107"/>
      <c r="BZ578" s="107"/>
      <c r="CA578" s="107"/>
      <c r="CB578" s="107"/>
      <c r="CC578" s="107"/>
      <c r="CD578" s="107"/>
      <c r="CE578" s="107"/>
      <c r="CF578" s="107"/>
      <c r="CG578" s="107"/>
      <c r="CH578" s="107"/>
      <c r="CI578" s="107"/>
      <c r="CJ578" s="107"/>
      <c r="CK578" s="107"/>
      <c r="CL578" s="107"/>
      <c r="CM578" s="107"/>
      <c r="CN578" s="107"/>
      <c r="CO578" s="107"/>
      <c r="CP578" s="107"/>
      <c r="CQ578" s="107"/>
      <c r="CR578" s="107"/>
      <c r="CS578" s="107"/>
      <c r="CT578" s="107"/>
      <c r="CU578" s="107"/>
      <c r="CV578" s="107"/>
      <c r="CW578" s="107"/>
      <c r="CX578" s="107"/>
      <c r="CY578" s="107"/>
      <c r="CZ578" s="107"/>
      <c r="DA578" s="107"/>
      <c r="DB578" s="107"/>
      <c r="DC578" s="107"/>
      <c r="DD578" s="107"/>
      <c r="DE578" s="107"/>
      <c r="DF578" s="107"/>
      <c r="DG578" s="107"/>
      <c r="DH578" s="107"/>
      <c r="DI578" s="107"/>
      <c r="DJ578" s="107"/>
      <c r="DK578" s="107"/>
    </row>
    <row r="579" customFormat="false" ht="15" hidden="false" customHeight="true" outlineLevel="0" collapsed="false">
      <c r="A579" s="58"/>
      <c r="B579" s="53" t="s">
        <v>750</v>
      </c>
      <c r="C579" s="54" t="n">
        <v>109</v>
      </c>
      <c r="D579" s="55" t="s">
        <v>335</v>
      </c>
      <c r="E579" s="107"/>
      <c r="F579" s="107"/>
      <c r="G579" s="107"/>
      <c r="H579" s="107"/>
      <c r="I579" s="107"/>
      <c r="J579" s="107"/>
      <c r="K579" s="107"/>
      <c r="L579" s="107"/>
      <c r="M579" s="107"/>
      <c r="N579" s="107"/>
      <c r="O579" s="107"/>
      <c r="P579" s="107"/>
      <c r="Q579" s="107"/>
      <c r="R579" s="107"/>
      <c r="S579" s="107"/>
      <c r="T579" s="107"/>
      <c r="U579" s="107"/>
      <c r="V579" s="107"/>
      <c r="W579" s="107"/>
      <c r="X579" s="107"/>
      <c r="Y579" s="107"/>
      <c r="Z579" s="107"/>
      <c r="AA579" s="107"/>
      <c r="AB579" s="107"/>
      <c r="AC579" s="107"/>
      <c r="AD579" s="107"/>
      <c r="AE579" s="107"/>
      <c r="AF579" s="107"/>
      <c r="AG579" s="107"/>
      <c r="AH579" s="107"/>
      <c r="AI579" s="107"/>
      <c r="AJ579" s="107"/>
      <c r="AK579" s="107"/>
      <c r="AL579" s="107"/>
      <c r="AM579" s="107"/>
      <c r="AN579" s="107"/>
      <c r="AO579" s="107"/>
      <c r="AP579" s="107"/>
      <c r="AQ579" s="107"/>
      <c r="AR579" s="107"/>
      <c r="AS579" s="107"/>
      <c r="AT579" s="107"/>
      <c r="AU579" s="107"/>
      <c r="AV579" s="107"/>
      <c r="AW579" s="107"/>
      <c r="AX579" s="107"/>
      <c r="AY579" s="107"/>
      <c r="AZ579" s="107"/>
      <c r="BA579" s="107"/>
      <c r="BB579" s="107"/>
      <c r="BC579" s="107"/>
      <c r="BD579" s="107"/>
      <c r="BE579" s="107"/>
      <c r="BF579" s="107"/>
      <c r="BG579" s="107"/>
      <c r="BH579" s="107"/>
      <c r="BI579" s="107"/>
      <c r="BJ579" s="107"/>
      <c r="BK579" s="107"/>
      <c r="BL579" s="107"/>
      <c r="BM579" s="107"/>
      <c r="BN579" s="107"/>
      <c r="BO579" s="107"/>
      <c r="BP579" s="107"/>
      <c r="BQ579" s="107"/>
      <c r="BR579" s="107"/>
      <c r="BS579" s="107"/>
      <c r="BT579" s="107"/>
      <c r="BU579" s="107"/>
      <c r="BV579" s="107"/>
      <c r="BW579" s="107"/>
      <c r="BX579" s="107"/>
      <c r="BY579" s="107"/>
      <c r="BZ579" s="107"/>
      <c r="CA579" s="107"/>
      <c r="CB579" s="107"/>
      <c r="CC579" s="107"/>
      <c r="CD579" s="107"/>
      <c r="CE579" s="107"/>
      <c r="CF579" s="107"/>
      <c r="CG579" s="107"/>
      <c r="CH579" s="107"/>
      <c r="CI579" s="107"/>
      <c r="CJ579" s="107"/>
      <c r="CK579" s="107"/>
      <c r="CL579" s="107"/>
      <c r="CM579" s="107"/>
      <c r="CN579" s="107"/>
      <c r="CO579" s="107"/>
      <c r="CP579" s="107"/>
      <c r="CQ579" s="107"/>
      <c r="CR579" s="107"/>
      <c r="CS579" s="107"/>
      <c r="CT579" s="107"/>
      <c r="CU579" s="107"/>
      <c r="CV579" s="107"/>
      <c r="CW579" s="107"/>
      <c r="CX579" s="107"/>
      <c r="CY579" s="107"/>
      <c r="CZ579" s="107"/>
      <c r="DA579" s="107"/>
      <c r="DB579" s="107"/>
      <c r="DC579" s="107"/>
      <c r="DD579" s="107"/>
      <c r="DE579" s="107"/>
      <c r="DF579" s="107"/>
      <c r="DG579" s="107"/>
      <c r="DH579" s="107"/>
      <c r="DI579" s="107"/>
      <c r="DJ579" s="107"/>
      <c r="DK579" s="107"/>
    </row>
    <row r="580" customFormat="false" ht="15" hidden="false" customHeight="true" outlineLevel="0" collapsed="false">
      <c r="A580" s="58"/>
      <c r="B580" s="53" t="s">
        <v>751</v>
      </c>
      <c r="C580" s="54" t="n">
        <v>110</v>
      </c>
      <c r="D580" s="55" t="s">
        <v>335</v>
      </c>
    </row>
    <row r="581" customFormat="false" ht="15" hidden="false" customHeight="true" outlineLevel="0" collapsed="false">
      <c r="A581" s="58"/>
      <c r="B581" s="53" t="s">
        <v>752</v>
      </c>
      <c r="C581" s="54" t="n">
        <v>111</v>
      </c>
      <c r="D581" s="55" t="s">
        <v>335</v>
      </c>
    </row>
    <row r="582" customFormat="false" ht="15" hidden="false" customHeight="true" outlineLevel="0" collapsed="false">
      <c r="A582" s="58"/>
      <c r="B582" s="53" t="s">
        <v>753</v>
      </c>
      <c r="C582" s="54" t="n">
        <v>112</v>
      </c>
      <c r="D582" s="55" t="s">
        <v>335</v>
      </c>
    </row>
    <row r="583" customFormat="false" ht="15" hidden="false" customHeight="true" outlineLevel="0" collapsed="false">
      <c r="A583" s="58"/>
      <c r="B583" s="53" t="s">
        <v>754</v>
      </c>
      <c r="C583" s="54" t="n">
        <v>113</v>
      </c>
      <c r="D583" s="55" t="s">
        <v>335</v>
      </c>
    </row>
    <row r="584" customFormat="false" ht="15" hidden="false" customHeight="true" outlineLevel="0" collapsed="false">
      <c r="A584" s="58"/>
      <c r="B584" s="53" t="s">
        <v>755</v>
      </c>
      <c r="C584" s="54" t="n">
        <v>114</v>
      </c>
      <c r="D584" s="55" t="s">
        <v>335</v>
      </c>
    </row>
    <row r="585" customFormat="false" ht="15" hidden="false" customHeight="true" outlineLevel="0" collapsed="false">
      <c r="A585" s="58"/>
      <c r="B585" s="53" t="s">
        <v>756</v>
      </c>
      <c r="C585" s="54" t="n">
        <v>115</v>
      </c>
      <c r="D585" s="55" t="s">
        <v>335</v>
      </c>
    </row>
    <row r="586" customFormat="false" ht="15" hidden="false" customHeight="true" outlineLevel="0" collapsed="false">
      <c r="A586" s="58"/>
      <c r="B586" s="53" t="s">
        <v>757</v>
      </c>
      <c r="C586" s="54" t="n">
        <v>116</v>
      </c>
      <c r="D586" s="55" t="s">
        <v>335</v>
      </c>
    </row>
    <row r="587" customFormat="false" ht="15" hidden="false" customHeight="true" outlineLevel="0" collapsed="false">
      <c r="A587" s="58"/>
      <c r="B587" s="53" t="s">
        <v>758</v>
      </c>
      <c r="C587" s="54" t="n">
        <v>117</v>
      </c>
      <c r="D587" s="55" t="s">
        <v>335</v>
      </c>
    </row>
    <row r="588" customFormat="false" ht="15" hidden="false" customHeight="true" outlineLevel="0" collapsed="false">
      <c r="A588" s="58"/>
      <c r="B588" s="53" t="s">
        <v>759</v>
      </c>
      <c r="C588" s="54" t="n">
        <v>118</v>
      </c>
      <c r="D588" s="55" t="s">
        <v>335</v>
      </c>
    </row>
    <row r="589" customFormat="false" ht="15" hidden="false" customHeight="true" outlineLevel="0" collapsed="false">
      <c r="A589" s="58"/>
      <c r="B589" s="53" t="s">
        <v>760</v>
      </c>
      <c r="C589" s="54" t="n">
        <v>119</v>
      </c>
      <c r="D589" s="55" t="s">
        <v>335</v>
      </c>
    </row>
    <row r="590" customFormat="false" ht="15" hidden="false" customHeight="true" outlineLevel="0" collapsed="false">
      <c r="A590" s="58"/>
      <c r="B590" s="53" t="s">
        <v>761</v>
      </c>
      <c r="C590" s="54" t="n">
        <v>120</v>
      </c>
      <c r="D590" s="55" t="s">
        <v>335</v>
      </c>
    </row>
    <row r="591" customFormat="false" ht="15" hidden="false" customHeight="true" outlineLevel="0" collapsed="false">
      <c r="A591" s="58"/>
      <c r="B591" s="53" t="s">
        <v>762</v>
      </c>
      <c r="C591" s="54" t="n">
        <v>121</v>
      </c>
      <c r="D591" s="55" t="s">
        <v>335</v>
      </c>
    </row>
    <row r="592" customFormat="false" ht="15" hidden="false" customHeight="true" outlineLevel="0" collapsed="false">
      <c r="A592" s="58"/>
      <c r="B592" s="53" t="s">
        <v>763</v>
      </c>
      <c r="C592" s="54" t="n">
        <v>122</v>
      </c>
      <c r="D592" s="55" t="s">
        <v>335</v>
      </c>
    </row>
    <row r="593" customFormat="false" ht="15" hidden="false" customHeight="true" outlineLevel="0" collapsed="false">
      <c r="A593" s="58"/>
      <c r="B593" s="53" t="s">
        <v>764</v>
      </c>
      <c r="C593" s="54" t="n">
        <v>123</v>
      </c>
      <c r="D593" s="55" t="s">
        <v>335</v>
      </c>
    </row>
    <row r="594" customFormat="false" ht="15" hidden="false" customHeight="true" outlineLevel="0" collapsed="false">
      <c r="A594" s="58"/>
      <c r="B594" s="53" t="s">
        <v>765</v>
      </c>
      <c r="C594" s="54" t="n">
        <v>124</v>
      </c>
      <c r="D594" s="55" t="s">
        <v>335</v>
      </c>
    </row>
    <row r="595" customFormat="false" ht="15" hidden="false" customHeight="true" outlineLevel="0" collapsed="false">
      <c r="A595" s="58"/>
      <c r="B595" s="53" t="s">
        <v>766</v>
      </c>
      <c r="C595" s="54" t="n">
        <v>125</v>
      </c>
      <c r="D595" s="55" t="s">
        <v>335</v>
      </c>
    </row>
    <row r="596" customFormat="false" ht="15" hidden="false" customHeight="true" outlineLevel="0" collapsed="false">
      <c r="A596" s="58"/>
      <c r="B596" s="53" t="s">
        <v>767</v>
      </c>
      <c r="C596" s="54" t="n">
        <v>126</v>
      </c>
      <c r="D596" s="55" t="s">
        <v>335</v>
      </c>
    </row>
    <row r="597" customFormat="false" ht="15" hidden="false" customHeight="true" outlineLevel="0" collapsed="false">
      <c r="A597" s="58"/>
      <c r="B597" s="53" t="s">
        <v>768</v>
      </c>
      <c r="C597" s="54" t="n">
        <v>127</v>
      </c>
      <c r="D597" s="55" t="s">
        <v>335</v>
      </c>
    </row>
    <row r="598" customFormat="false" ht="15" hidden="false" customHeight="true" outlineLevel="0" collapsed="false">
      <c r="A598" s="58"/>
      <c r="B598" s="53" t="s">
        <v>769</v>
      </c>
      <c r="C598" s="54" t="n">
        <v>128</v>
      </c>
      <c r="D598" s="55" t="s">
        <v>335</v>
      </c>
    </row>
    <row r="599" customFormat="false" ht="15" hidden="false" customHeight="true" outlineLevel="0" collapsed="false">
      <c r="A599" s="58"/>
      <c r="B599" s="53" t="s">
        <v>770</v>
      </c>
      <c r="C599" s="54" t="n">
        <v>129</v>
      </c>
      <c r="D599" s="55" t="s">
        <v>335</v>
      </c>
    </row>
    <row r="600" customFormat="false" ht="15" hidden="false" customHeight="true" outlineLevel="0" collapsed="false">
      <c r="A600" s="58"/>
      <c r="B600" s="53" t="s">
        <v>771</v>
      </c>
      <c r="C600" s="54" t="n">
        <v>130</v>
      </c>
      <c r="D600" s="55" t="s">
        <v>335</v>
      </c>
    </row>
    <row r="601" customFormat="false" ht="15" hidden="false" customHeight="true" outlineLevel="0" collapsed="false">
      <c r="A601" s="58"/>
      <c r="B601" s="53" t="s">
        <v>772</v>
      </c>
      <c r="C601" s="54" t="n">
        <v>131</v>
      </c>
      <c r="D601" s="55" t="s">
        <v>335</v>
      </c>
      <c r="E601" s="81"/>
      <c r="F601" s="81"/>
      <c r="G601" s="81"/>
      <c r="H601" s="81"/>
      <c r="I601" s="81"/>
      <c r="J601" s="81"/>
      <c r="K601" s="81"/>
      <c r="L601" s="81"/>
      <c r="M601" s="81"/>
      <c r="N601" s="81"/>
      <c r="O601" s="81"/>
      <c r="P601" s="81"/>
      <c r="Q601" s="81"/>
      <c r="R601" s="81"/>
      <c r="S601" s="81"/>
      <c r="T601" s="81"/>
      <c r="U601" s="81"/>
      <c r="V601" s="81"/>
      <c r="W601" s="81"/>
      <c r="X601" s="81"/>
      <c r="Y601" s="81"/>
      <c r="Z601" s="81"/>
      <c r="AA601" s="81"/>
      <c r="AB601" s="81"/>
      <c r="AC601" s="81"/>
      <c r="AD601" s="81"/>
      <c r="AE601" s="81"/>
      <c r="AF601" s="81"/>
      <c r="AG601" s="81"/>
      <c r="AH601" s="81"/>
      <c r="AI601" s="81"/>
      <c r="AJ601" s="81"/>
      <c r="AK601" s="81"/>
      <c r="AL601" s="81"/>
      <c r="AM601" s="81"/>
      <c r="AN601" s="81"/>
      <c r="AO601" s="81"/>
      <c r="AP601" s="81"/>
      <c r="AQ601" s="81"/>
      <c r="AR601" s="81"/>
      <c r="AS601" s="81"/>
      <c r="AT601" s="81"/>
      <c r="AU601" s="81"/>
      <c r="AV601" s="81"/>
      <c r="AW601" s="81"/>
      <c r="AX601" s="81"/>
      <c r="AY601" s="81"/>
      <c r="AZ601" s="81"/>
      <c r="BA601" s="81"/>
      <c r="BB601" s="81"/>
      <c r="BC601" s="81"/>
      <c r="BD601" s="81"/>
      <c r="BE601" s="81"/>
      <c r="BF601" s="81"/>
      <c r="BG601" s="81"/>
      <c r="BH601" s="81"/>
      <c r="BI601" s="81"/>
      <c r="BJ601" s="81"/>
      <c r="BK601" s="81"/>
      <c r="BL601" s="81"/>
      <c r="BM601" s="81"/>
      <c r="BN601" s="81"/>
      <c r="BO601" s="81"/>
      <c r="BP601" s="81"/>
      <c r="BQ601" s="81"/>
      <c r="BR601" s="81"/>
      <c r="BS601" s="81"/>
      <c r="BT601" s="81"/>
      <c r="BU601" s="81"/>
      <c r="BV601" s="81"/>
      <c r="BW601" s="81"/>
      <c r="BX601" s="81"/>
      <c r="BY601" s="81"/>
      <c r="BZ601" s="81"/>
      <c r="CA601" s="81"/>
      <c r="CB601" s="81"/>
      <c r="CC601" s="81"/>
      <c r="CD601" s="81"/>
      <c r="CE601" s="81"/>
      <c r="CF601" s="81"/>
      <c r="CG601" s="81"/>
      <c r="CH601" s="81"/>
      <c r="CI601" s="81"/>
      <c r="CJ601" s="81"/>
      <c r="CK601" s="81"/>
      <c r="CL601" s="81"/>
      <c r="CM601" s="81"/>
      <c r="CN601" s="81"/>
      <c r="CO601" s="81"/>
      <c r="CP601" s="81"/>
      <c r="CQ601" s="81"/>
      <c r="CR601" s="81"/>
      <c r="CS601" s="81"/>
      <c r="CT601" s="81"/>
      <c r="CU601" s="81"/>
      <c r="CV601" s="81"/>
      <c r="CW601" s="81"/>
      <c r="CX601" s="81"/>
      <c r="CY601" s="81"/>
      <c r="CZ601" s="81"/>
      <c r="DA601" s="81"/>
      <c r="DB601" s="81"/>
      <c r="DC601" s="81"/>
      <c r="DD601" s="81"/>
      <c r="DE601" s="81"/>
      <c r="DF601" s="81"/>
      <c r="DG601" s="81"/>
      <c r="DH601" s="81"/>
      <c r="DI601" s="81"/>
      <c r="DJ601" s="81"/>
      <c r="DK601" s="81"/>
    </row>
    <row r="602" customFormat="false" ht="15" hidden="false" customHeight="true" outlineLevel="0" collapsed="false">
      <c r="A602" s="58"/>
      <c r="B602" s="53" t="s">
        <v>773</v>
      </c>
      <c r="C602" s="54" t="n">
        <v>132</v>
      </c>
      <c r="D602" s="55" t="s">
        <v>335</v>
      </c>
      <c r="E602" s="81"/>
      <c r="F602" s="81"/>
      <c r="G602" s="81"/>
      <c r="H602" s="81"/>
      <c r="I602" s="81"/>
      <c r="J602" s="81"/>
      <c r="K602" s="81"/>
      <c r="L602" s="81"/>
      <c r="M602" s="81"/>
      <c r="N602" s="81"/>
      <c r="O602" s="81"/>
      <c r="P602" s="81"/>
      <c r="Q602" s="81"/>
      <c r="R602" s="81"/>
      <c r="S602" s="81"/>
      <c r="T602" s="81"/>
      <c r="U602" s="81"/>
      <c r="V602" s="81"/>
      <c r="W602" s="81"/>
      <c r="X602" s="81"/>
      <c r="Y602" s="81"/>
      <c r="Z602" s="81"/>
      <c r="AA602" s="81"/>
      <c r="AB602" s="81"/>
      <c r="AC602" s="81"/>
      <c r="AD602" s="81"/>
      <c r="AE602" s="81"/>
      <c r="AF602" s="81"/>
      <c r="AG602" s="81"/>
      <c r="AH602" s="81"/>
      <c r="AI602" s="81"/>
      <c r="AJ602" s="81"/>
      <c r="AK602" s="81"/>
      <c r="AL602" s="81"/>
      <c r="AM602" s="81"/>
      <c r="AN602" s="81"/>
      <c r="AO602" s="81"/>
      <c r="AP602" s="81"/>
      <c r="AQ602" s="81"/>
      <c r="AR602" s="81"/>
      <c r="AS602" s="81"/>
      <c r="AT602" s="81"/>
      <c r="AU602" s="81"/>
      <c r="AV602" s="81"/>
      <c r="AW602" s="81"/>
      <c r="AX602" s="81"/>
      <c r="AY602" s="81"/>
      <c r="AZ602" s="81"/>
      <c r="BA602" s="81"/>
      <c r="BB602" s="81"/>
      <c r="BC602" s="81"/>
      <c r="BD602" s="81"/>
      <c r="BE602" s="81"/>
      <c r="BF602" s="81"/>
      <c r="BG602" s="81"/>
      <c r="BH602" s="81"/>
      <c r="BI602" s="81"/>
      <c r="BJ602" s="81"/>
      <c r="BK602" s="81"/>
      <c r="BL602" s="81"/>
      <c r="BM602" s="81"/>
      <c r="BN602" s="81"/>
      <c r="BO602" s="81"/>
      <c r="BP602" s="81"/>
      <c r="BQ602" s="81"/>
      <c r="BR602" s="81"/>
      <c r="BS602" s="81"/>
      <c r="BT602" s="81"/>
      <c r="BU602" s="81"/>
      <c r="BV602" s="81"/>
      <c r="BW602" s="81"/>
      <c r="BX602" s="81"/>
      <c r="BY602" s="81"/>
      <c r="BZ602" s="81"/>
      <c r="CA602" s="81"/>
      <c r="CB602" s="81"/>
      <c r="CC602" s="81"/>
      <c r="CD602" s="81"/>
      <c r="CE602" s="81"/>
      <c r="CF602" s="81"/>
      <c r="CG602" s="81"/>
      <c r="CH602" s="81"/>
      <c r="CI602" s="81"/>
      <c r="CJ602" s="81"/>
      <c r="CK602" s="81"/>
      <c r="CL602" s="81"/>
      <c r="CM602" s="81"/>
      <c r="CN602" s="81"/>
      <c r="CO602" s="81"/>
      <c r="CP602" s="81"/>
      <c r="CQ602" s="81"/>
      <c r="CR602" s="81"/>
      <c r="CS602" s="81"/>
      <c r="CT602" s="81"/>
      <c r="CU602" s="81"/>
      <c r="CV602" s="81"/>
      <c r="CW602" s="81"/>
      <c r="CX602" s="81"/>
      <c r="CY602" s="81"/>
      <c r="CZ602" s="81"/>
      <c r="DA602" s="81"/>
      <c r="DB602" s="81"/>
      <c r="DC602" s="81"/>
      <c r="DD602" s="81"/>
      <c r="DE602" s="81"/>
      <c r="DF602" s="81"/>
      <c r="DG602" s="81"/>
      <c r="DH602" s="81"/>
      <c r="DI602" s="81"/>
      <c r="DJ602" s="81"/>
      <c r="DK602" s="81"/>
    </row>
    <row r="603" customFormat="false" ht="15" hidden="false" customHeight="true" outlineLevel="0" collapsed="false">
      <c r="A603" s="58"/>
      <c r="B603" s="53" t="s">
        <v>774</v>
      </c>
      <c r="C603" s="54" t="n">
        <v>133</v>
      </c>
      <c r="D603" s="55" t="s">
        <v>335</v>
      </c>
      <c r="E603" s="81"/>
      <c r="F603" s="81"/>
      <c r="G603" s="81"/>
      <c r="H603" s="81"/>
      <c r="I603" s="81"/>
      <c r="J603" s="81"/>
      <c r="K603" s="81"/>
      <c r="L603" s="81"/>
      <c r="M603" s="81"/>
      <c r="N603" s="81"/>
      <c r="O603" s="81"/>
      <c r="P603" s="81"/>
      <c r="Q603" s="81"/>
      <c r="R603" s="81"/>
      <c r="S603" s="81"/>
      <c r="T603" s="81"/>
      <c r="U603" s="81"/>
      <c r="V603" s="81"/>
      <c r="W603" s="81"/>
      <c r="X603" s="81"/>
      <c r="Y603" s="81"/>
      <c r="Z603" s="81"/>
      <c r="AA603" s="81"/>
      <c r="AB603" s="81"/>
      <c r="AC603" s="81"/>
      <c r="AD603" s="81"/>
      <c r="AE603" s="81"/>
      <c r="AF603" s="81"/>
      <c r="AG603" s="81"/>
      <c r="AH603" s="81"/>
      <c r="AI603" s="81"/>
      <c r="AJ603" s="81"/>
      <c r="AK603" s="81"/>
      <c r="AL603" s="81"/>
      <c r="AM603" s="81"/>
      <c r="AN603" s="81"/>
      <c r="AO603" s="81"/>
      <c r="AP603" s="81"/>
      <c r="AQ603" s="81"/>
      <c r="AR603" s="81"/>
      <c r="AS603" s="81"/>
      <c r="AT603" s="81"/>
      <c r="AU603" s="81"/>
      <c r="AV603" s="81"/>
      <c r="AW603" s="81"/>
      <c r="AX603" s="81"/>
      <c r="AY603" s="81"/>
      <c r="AZ603" s="81"/>
      <c r="BA603" s="81"/>
      <c r="BB603" s="81"/>
      <c r="BC603" s="81"/>
      <c r="BD603" s="81"/>
      <c r="BE603" s="81"/>
      <c r="BF603" s="81"/>
      <c r="BG603" s="81"/>
      <c r="BH603" s="81"/>
      <c r="BI603" s="81"/>
      <c r="BJ603" s="81"/>
      <c r="BK603" s="81"/>
      <c r="BL603" s="81"/>
      <c r="BM603" s="81"/>
      <c r="BN603" s="81"/>
      <c r="BO603" s="81"/>
      <c r="BP603" s="81"/>
      <c r="BQ603" s="81"/>
      <c r="BR603" s="81"/>
      <c r="BS603" s="81"/>
      <c r="BT603" s="81"/>
      <c r="BU603" s="81"/>
      <c r="BV603" s="81"/>
      <c r="BW603" s="81"/>
      <c r="BX603" s="81"/>
      <c r="BY603" s="81"/>
      <c r="BZ603" s="81"/>
      <c r="CA603" s="81"/>
      <c r="CB603" s="81"/>
      <c r="CC603" s="81"/>
      <c r="CD603" s="81"/>
      <c r="CE603" s="81"/>
      <c r="CF603" s="81"/>
      <c r="CG603" s="81"/>
      <c r="CH603" s="81"/>
      <c r="CI603" s="81"/>
      <c r="CJ603" s="81"/>
      <c r="CK603" s="81"/>
      <c r="CL603" s="81"/>
      <c r="CM603" s="81"/>
      <c r="CN603" s="81"/>
      <c r="CO603" s="81"/>
      <c r="CP603" s="81"/>
      <c r="CQ603" s="81"/>
      <c r="CR603" s="81"/>
      <c r="CS603" s="81"/>
      <c r="CT603" s="81"/>
      <c r="CU603" s="81"/>
      <c r="CV603" s="81"/>
      <c r="CW603" s="81"/>
      <c r="CX603" s="81"/>
      <c r="CY603" s="81"/>
      <c r="CZ603" s="81"/>
      <c r="DA603" s="81"/>
      <c r="DB603" s="81"/>
      <c r="DC603" s="81"/>
      <c r="DD603" s="81"/>
      <c r="DE603" s="81"/>
      <c r="DF603" s="81"/>
      <c r="DG603" s="81"/>
      <c r="DH603" s="81"/>
      <c r="DI603" s="81"/>
      <c r="DJ603" s="81"/>
      <c r="DK603" s="81"/>
    </row>
    <row r="604" customFormat="false" ht="15" hidden="false" customHeight="true" outlineLevel="0" collapsed="false">
      <c r="A604" s="58"/>
      <c r="B604" s="53" t="s">
        <v>775</v>
      </c>
      <c r="C604" s="54" t="n">
        <v>134</v>
      </c>
      <c r="D604" s="55" t="s">
        <v>335</v>
      </c>
      <c r="E604" s="81"/>
      <c r="F604" s="81"/>
      <c r="G604" s="81"/>
      <c r="H604" s="81"/>
      <c r="I604" s="81"/>
      <c r="J604" s="81"/>
      <c r="K604" s="81"/>
      <c r="L604" s="81"/>
      <c r="M604" s="81"/>
      <c r="N604" s="81"/>
      <c r="O604" s="81"/>
      <c r="P604" s="81"/>
      <c r="Q604" s="81"/>
      <c r="R604" s="81"/>
      <c r="S604" s="81"/>
      <c r="T604" s="81"/>
      <c r="U604" s="81"/>
      <c r="V604" s="81"/>
      <c r="W604" s="81"/>
      <c r="X604" s="81"/>
      <c r="Y604" s="81"/>
      <c r="Z604" s="81"/>
      <c r="AA604" s="81"/>
      <c r="AB604" s="81"/>
      <c r="AC604" s="81"/>
      <c r="AD604" s="81"/>
      <c r="AE604" s="81"/>
      <c r="AF604" s="81"/>
      <c r="AG604" s="81"/>
      <c r="AH604" s="81"/>
      <c r="AI604" s="81"/>
      <c r="AJ604" s="81"/>
      <c r="AK604" s="81"/>
      <c r="AL604" s="81"/>
      <c r="AM604" s="81"/>
      <c r="AN604" s="81"/>
      <c r="AO604" s="81"/>
      <c r="AP604" s="81"/>
      <c r="AQ604" s="81"/>
      <c r="AR604" s="81"/>
      <c r="AS604" s="81"/>
      <c r="AT604" s="81"/>
      <c r="AU604" s="81"/>
      <c r="AV604" s="81"/>
      <c r="AW604" s="81"/>
      <c r="AX604" s="81"/>
      <c r="AY604" s="81"/>
      <c r="AZ604" s="81"/>
      <c r="BA604" s="81"/>
      <c r="BB604" s="81"/>
      <c r="BC604" s="81"/>
      <c r="BD604" s="81"/>
      <c r="BE604" s="81"/>
      <c r="BF604" s="81"/>
      <c r="BG604" s="81"/>
      <c r="BH604" s="81"/>
      <c r="BI604" s="81"/>
      <c r="BJ604" s="81"/>
      <c r="BK604" s="81"/>
      <c r="BL604" s="81"/>
      <c r="BM604" s="81"/>
      <c r="BN604" s="81"/>
      <c r="BO604" s="81"/>
      <c r="BP604" s="81"/>
      <c r="BQ604" s="81"/>
      <c r="BR604" s="81"/>
      <c r="BS604" s="81"/>
      <c r="BT604" s="81"/>
      <c r="BU604" s="81"/>
      <c r="BV604" s="81"/>
      <c r="BW604" s="81"/>
      <c r="BX604" s="81"/>
      <c r="BY604" s="81"/>
      <c r="BZ604" s="81"/>
      <c r="CA604" s="81"/>
      <c r="CB604" s="81"/>
      <c r="CC604" s="81"/>
      <c r="CD604" s="81"/>
      <c r="CE604" s="81"/>
      <c r="CF604" s="81"/>
      <c r="CG604" s="81"/>
      <c r="CH604" s="81"/>
      <c r="CI604" s="81"/>
      <c r="CJ604" s="81"/>
      <c r="CK604" s="81"/>
      <c r="CL604" s="81"/>
      <c r="CM604" s="81"/>
      <c r="CN604" s="81"/>
      <c r="CO604" s="81"/>
      <c r="CP604" s="81"/>
      <c r="CQ604" s="81"/>
      <c r="CR604" s="81"/>
      <c r="CS604" s="81"/>
      <c r="CT604" s="81"/>
      <c r="CU604" s="81"/>
      <c r="CV604" s="81"/>
      <c r="CW604" s="81"/>
      <c r="CX604" s="81"/>
      <c r="CY604" s="81"/>
      <c r="CZ604" s="81"/>
      <c r="DA604" s="81"/>
      <c r="DB604" s="81"/>
      <c r="DC604" s="81"/>
      <c r="DD604" s="81"/>
      <c r="DE604" s="81"/>
      <c r="DF604" s="81"/>
      <c r="DG604" s="81"/>
      <c r="DH604" s="81"/>
      <c r="DI604" s="81"/>
      <c r="DJ604" s="81"/>
      <c r="DK604" s="81"/>
    </row>
    <row r="605" customFormat="false" ht="15" hidden="false" customHeight="true" outlineLevel="0" collapsed="false">
      <c r="A605" s="58"/>
      <c r="B605" s="53" t="s">
        <v>776</v>
      </c>
      <c r="C605" s="54" t="n">
        <v>135</v>
      </c>
      <c r="D605" s="55" t="s">
        <v>335</v>
      </c>
      <c r="E605" s="81"/>
      <c r="F605" s="81"/>
      <c r="G605" s="81"/>
      <c r="H605" s="81"/>
      <c r="I605" s="81"/>
      <c r="J605" s="81"/>
      <c r="K605" s="81"/>
      <c r="L605" s="81"/>
      <c r="M605" s="81"/>
      <c r="N605" s="81"/>
      <c r="O605" s="81"/>
      <c r="P605" s="81"/>
      <c r="Q605" s="81"/>
      <c r="R605" s="81"/>
      <c r="S605" s="81"/>
      <c r="T605" s="81"/>
      <c r="U605" s="81"/>
      <c r="V605" s="81"/>
      <c r="W605" s="81"/>
      <c r="X605" s="81"/>
      <c r="Y605" s="81"/>
      <c r="Z605" s="81"/>
      <c r="AA605" s="81"/>
      <c r="AB605" s="81"/>
      <c r="AC605" s="81"/>
      <c r="AD605" s="81"/>
      <c r="AE605" s="81"/>
      <c r="AF605" s="81"/>
      <c r="AG605" s="81"/>
      <c r="AH605" s="81"/>
      <c r="AI605" s="81"/>
      <c r="AJ605" s="81"/>
      <c r="AK605" s="81"/>
      <c r="AL605" s="81"/>
      <c r="AM605" s="81"/>
      <c r="AN605" s="81"/>
      <c r="AO605" s="81"/>
      <c r="AP605" s="81"/>
      <c r="AQ605" s="81"/>
      <c r="AR605" s="81"/>
      <c r="AS605" s="81"/>
      <c r="AT605" s="81"/>
      <c r="AU605" s="81"/>
      <c r="AV605" s="81"/>
      <c r="AW605" s="81"/>
      <c r="AX605" s="81"/>
      <c r="AY605" s="81"/>
      <c r="AZ605" s="81"/>
      <c r="BA605" s="81"/>
      <c r="BB605" s="81"/>
      <c r="BC605" s="81"/>
      <c r="BD605" s="81"/>
      <c r="BE605" s="81"/>
      <c r="BF605" s="81"/>
      <c r="BG605" s="81"/>
      <c r="BH605" s="81"/>
      <c r="BI605" s="81"/>
      <c r="BJ605" s="81"/>
      <c r="BK605" s="81"/>
      <c r="BL605" s="81"/>
      <c r="BM605" s="81"/>
      <c r="BN605" s="81"/>
      <c r="BO605" s="81"/>
      <c r="BP605" s="81"/>
      <c r="BQ605" s="81"/>
      <c r="BR605" s="81"/>
      <c r="BS605" s="81"/>
      <c r="BT605" s="81"/>
      <c r="BU605" s="81"/>
      <c r="BV605" s="81"/>
      <c r="BW605" s="81"/>
      <c r="BX605" s="81"/>
      <c r="BY605" s="81"/>
      <c r="BZ605" s="81"/>
      <c r="CA605" s="81"/>
      <c r="CB605" s="81"/>
      <c r="CC605" s="81"/>
      <c r="CD605" s="81"/>
      <c r="CE605" s="81"/>
      <c r="CF605" s="81"/>
      <c r="CG605" s="81"/>
      <c r="CH605" s="81"/>
      <c r="CI605" s="81"/>
      <c r="CJ605" s="81"/>
      <c r="CK605" s="81"/>
      <c r="CL605" s="81"/>
      <c r="CM605" s="81"/>
      <c r="CN605" s="81"/>
      <c r="CO605" s="81"/>
      <c r="CP605" s="81"/>
      <c r="CQ605" s="81"/>
      <c r="CR605" s="81"/>
      <c r="CS605" s="81"/>
      <c r="CT605" s="81"/>
      <c r="CU605" s="81"/>
      <c r="CV605" s="81"/>
      <c r="CW605" s="81"/>
      <c r="CX605" s="81"/>
      <c r="CY605" s="81"/>
      <c r="CZ605" s="81"/>
      <c r="DA605" s="81"/>
      <c r="DB605" s="81"/>
      <c r="DC605" s="81"/>
      <c r="DD605" s="81"/>
      <c r="DE605" s="81"/>
      <c r="DF605" s="81"/>
      <c r="DG605" s="81"/>
      <c r="DH605" s="81"/>
      <c r="DI605" s="81"/>
      <c r="DJ605" s="81"/>
      <c r="DK605" s="81"/>
    </row>
    <row r="606" customFormat="false" ht="15" hidden="false" customHeight="true" outlineLevel="0" collapsed="false">
      <c r="A606" s="58"/>
      <c r="B606" s="53" t="s">
        <v>777</v>
      </c>
      <c r="C606" s="54" t="n">
        <v>136</v>
      </c>
      <c r="D606" s="55" t="s">
        <v>335</v>
      </c>
      <c r="E606" s="81"/>
      <c r="F606" s="81"/>
      <c r="G606" s="81"/>
      <c r="H606" s="81"/>
      <c r="I606" s="81"/>
      <c r="J606" s="81"/>
      <c r="K606" s="81"/>
      <c r="L606" s="81"/>
      <c r="M606" s="81"/>
      <c r="N606" s="81"/>
      <c r="O606" s="81"/>
      <c r="P606" s="81"/>
      <c r="Q606" s="81"/>
      <c r="R606" s="81"/>
      <c r="S606" s="81"/>
      <c r="T606" s="81"/>
      <c r="U606" s="81"/>
      <c r="V606" s="81"/>
      <c r="W606" s="81"/>
      <c r="X606" s="81"/>
      <c r="Y606" s="81"/>
      <c r="Z606" s="81"/>
      <c r="AA606" s="81"/>
      <c r="AB606" s="81"/>
      <c r="AC606" s="81"/>
      <c r="AD606" s="81"/>
      <c r="AE606" s="81"/>
      <c r="AF606" s="81"/>
      <c r="AG606" s="81"/>
      <c r="AH606" s="81"/>
      <c r="AI606" s="81"/>
      <c r="AJ606" s="81"/>
      <c r="AK606" s="81"/>
      <c r="AL606" s="81"/>
      <c r="AM606" s="81"/>
      <c r="AN606" s="81"/>
      <c r="AO606" s="81"/>
      <c r="AP606" s="81"/>
      <c r="AQ606" s="81"/>
      <c r="AR606" s="81"/>
      <c r="AS606" s="81"/>
      <c r="AT606" s="81"/>
      <c r="AU606" s="81"/>
      <c r="AV606" s="81"/>
      <c r="AW606" s="81"/>
      <c r="AX606" s="81"/>
      <c r="AY606" s="81"/>
      <c r="AZ606" s="81"/>
      <c r="BA606" s="81"/>
      <c r="BB606" s="81"/>
      <c r="BC606" s="81"/>
      <c r="BD606" s="81"/>
      <c r="BE606" s="81"/>
      <c r="BF606" s="81"/>
      <c r="BG606" s="81"/>
      <c r="BH606" s="81"/>
      <c r="BI606" s="81"/>
      <c r="BJ606" s="81"/>
      <c r="BK606" s="81"/>
      <c r="BL606" s="81"/>
      <c r="BM606" s="81"/>
      <c r="BN606" s="81"/>
      <c r="BO606" s="81"/>
      <c r="BP606" s="81"/>
      <c r="BQ606" s="81"/>
      <c r="BR606" s="81"/>
      <c r="BS606" s="81"/>
      <c r="BT606" s="81"/>
      <c r="BU606" s="81"/>
      <c r="BV606" s="81"/>
      <c r="BW606" s="81"/>
      <c r="BX606" s="81"/>
      <c r="BY606" s="81"/>
      <c r="BZ606" s="81"/>
      <c r="CA606" s="81"/>
      <c r="CB606" s="81"/>
      <c r="CC606" s="81"/>
      <c r="CD606" s="81"/>
      <c r="CE606" s="81"/>
      <c r="CF606" s="81"/>
      <c r="CG606" s="81"/>
      <c r="CH606" s="81"/>
      <c r="CI606" s="81"/>
      <c r="CJ606" s="81"/>
      <c r="CK606" s="81"/>
      <c r="CL606" s="81"/>
      <c r="CM606" s="81"/>
      <c r="CN606" s="81"/>
      <c r="CO606" s="81"/>
      <c r="CP606" s="81"/>
      <c r="CQ606" s="81"/>
      <c r="CR606" s="81"/>
      <c r="CS606" s="81"/>
      <c r="CT606" s="81"/>
      <c r="CU606" s="81"/>
      <c r="CV606" s="81"/>
      <c r="CW606" s="81"/>
      <c r="CX606" s="81"/>
      <c r="CY606" s="81"/>
      <c r="CZ606" s="81"/>
      <c r="DA606" s="81"/>
      <c r="DB606" s="81"/>
      <c r="DC606" s="81"/>
      <c r="DD606" s="81"/>
      <c r="DE606" s="81"/>
      <c r="DF606" s="81"/>
      <c r="DG606" s="81"/>
      <c r="DH606" s="81"/>
      <c r="DI606" s="81"/>
      <c r="DJ606" s="81"/>
      <c r="DK606" s="81"/>
    </row>
    <row r="607" customFormat="false" ht="15" hidden="false" customHeight="true" outlineLevel="0" collapsed="false">
      <c r="A607" s="58"/>
      <c r="B607" s="53" t="s">
        <v>778</v>
      </c>
      <c r="C607" s="54" t="n">
        <v>137</v>
      </c>
      <c r="D607" s="55" t="s">
        <v>335</v>
      </c>
      <c r="E607" s="81"/>
      <c r="F607" s="81"/>
      <c r="G607" s="81"/>
      <c r="H607" s="81"/>
      <c r="I607" s="81"/>
      <c r="J607" s="81"/>
      <c r="K607" s="81"/>
      <c r="L607" s="81"/>
      <c r="M607" s="81"/>
      <c r="N607" s="81"/>
      <c r="O607" s="81"/>
      <c r="P607" s="81"/>
      <c r="Q607" s="81"/>
      <c r="R607" s="81"/>
      <c r="S607" s="81"/>
      <c r="T607" s="81"/>
      <c r="U607" s="81"/>
      <c r="V607" s="81"/>
      <c r="W607" s="81"/>
      <c r="X607" s="81"/>
      <c r="Y607" s="81"/>
      <c r="Z607" s="81"/>
      <c r="AA607" s="81"/>
      <c r="AB607" s="81"/>
      <c r="AC607" s="81"/>
      <c r="AD607" s="81"/>
      <c r="AE607" s="81"/>
      <c r="AF607" s="81"/>
      <c r="AG607" s="81"/>
      <c r="AH607" s="81"/>
      <c r="AI607" s="81"/>
      <c r="AJ607" s="81"/>
      <c r="AK607" s="81"/>
      <c r="AL607" s="81"/>
      <c r="AM607" s="81"/>
      <c r="AN607" s="81"/>
      <c r="AO607" s="81"/>
      <c r="AP607" s="81"/>
      <c r="AQ607" s="81"/>
      <c r="AR607" s="81"/>
      <c r="AS607" s="81"/>
      <c r="AT607" s="81"/>
      <c r="AU607" s="81"/>
      <c r="AV607" s="81"/>
      <c r="AW607" s="81"/>
      <c r="AX607" s="81"/>
      <c r="AY607" s="81"/>
      <c r="AZ607" s="81"/>
      <c r="BA607" s="81"/>
      <c r="BB607" s="81"/>
      <c r="BC607" s="81"/>
      <c r="BD607" s="81"/>
      <c r="BE607" s="81"/>
      <c r="BF607" s="81"/>
      <c r="BG607" s="81"/>
      <c r="BH607" s="81"/>
      <c r="BI607" s="81"/>
      <c r="BJ607" s="81"/>
      <c r="BK607" s="81"/>
      <c r="BL607" s="81"/>
      <c r="BM607" s="81"/>
      <c r="BN607" s="81"/>
      <c r="BO607" s="81"/>
      <c r="BP607" s="81"/>
      <c r="BQ607" s="81"/>
      <c r="BR607" s="81"/>
      <c r="BS607" s="81"/>
      <c r="BT607" s="81"/>
      <c r="BU607" s="81"/>
      <c r="BV607" s="81"/>
      <c r="BW607" s="81"/>
      <c r="BX607" s="81"/>
      <c r="BY607" s="81"/>
      <c r="BZ607" s="81"/>
      <c r="CA607" s="81"/>
      <c r="CB607" s="81"/>
      <c r="CC607" s="81"/>
      <c r="CD607" s="81"/>
      <c r="CE607" s="81"/>
      <c r="CF607" s="81"/>
      <c r="CG607" s="81"/>
      <c r="CH607" s="81"/>
      <c r="CI607" s="81"/>
      <c r="CJ607" s="81"/>
      <c r="CK607" s="81"/>
      <c r="CL607" s="81"/>
      <c r="CM607" s="81"/>
      <c r="CN607" s="81"/>
      <c r="CO607" s="81"/>
      <c r="CP607" s="81"/>
      <c r="CQ607" s="81"/>
      <c r="CR607" s="81"/>
      <c r="CS607" s="81"/>
      <c r="CT607" s="81"/>
      <c r="CU607" s="81"/>
      <c r="CV607" s="81"/>
      <c r="CW607" s="81"/>
      <c r="CX607" s="81"/>
      <c r="CY607" s="81"/>
      <c r="CZ607" s="81"/>
      <c r="DA607" s="81"/>
      <c r="DB607" s="81"/>
      <c r="DC607" s="81"/>
      <c r="DD607" s="81"/>
      <c r="DE607" s="81"/>
      <c r="DF607" s="81"/>
      <c r="DG607" s="81"/>
      <c r="DH607" s="81"/>
      <c r="DI607" s="81"/>
      <c r="DJ607" s="81"/>
      <c r="DK607" s="81"/>
    </row>
    <row r="608" customFormat="false" ht="15" hidden="false" customHeight="true" outlineLevel="0" collapsed="false">
      <c r="A608" s="58"/>
      <c r="B608" s="53" t="s">
        <v>779</v>
      </c>
      <c r="C608" s="54" t="n">
        <v>138</v>
      </c>
      <c r="D608" s="55" t="s">
        <v>335</v>
      </c>
      <c r="E608" s="81"/>
      <c r="F608" s="81"/>
      <c r="G608" s="81"/>
      <c r="H608" s="81"/>
      <c r="I608" s="81"/>
      <c r="J608" s="81"/>
      <c r="K608" s="81"/>
      <c r="L608" s="81"/>
      <c r="M608" s="81"/>
      <c r="N608" s="81"/>
      <c r="O608" s="81"/>
      <c r="P608" s="81"/>
      <c r="Q608" s="81"/>
      <c r="R608" s="81"/>
      <c r="S608" s="81"/>
      <c r="T608" s="81"/>
      <c r="U608" s="81"/>
      <c r="V608" s="81"/>
      <c r="W608" s="81"/>
      <c r="X608" s="81"/>
      <c r="Y608" s="81"/>
      <c r="Z608" s="81"/>
      <c r="AA608" s="81"/>
      <c r="AB608" s="81"/>
      <c r="AC608" s="81"/>
      <c r="AD608" s="81"/>
      <c r="AE608" s="81"/>
      <c r="AF608" s="81"/>
      <c r="AG608" s="81"/>
      <c r="AH608" s="81"/>
      <c r="AI608" s="81"/>
      <c r="AJ608" s="81"/>
      <c r="AK608" s="81"/>
      <c r="AL608" s="81"/>
      <c r="AM608" s="81"/>
      <c r="AN608" s="81"/>
      <c r="AO608" s="81"/>
      <c r="AP608" s="81"/>
      <c r="AQ608" s="81"/>
      <c r="AR608" s="81"/>
      <c r="AS608" s="81"/>
      <c r="AT608" s="81"/>
      <c r="AU608" s="81"/>
      <c r="AV608" s="81"/>
      <c r="AW608" s="81"/>
      <c r="AX608" s="81"/>
      <c r="AY608" s="81"/>
      <c r="AZ608" s="81"/>
      <c r="BA608" s="81"/>
      <c r="BB608" s="81"/>
      <c r="BC608" s="81"/>
      <c r="BD608" s="81"/>
      <c r="BE608" s="81"/>
      <c r="BF608" s="81"/>
      <c r="BG608" s="81"/>
      <c r="BH608" s="81"/>
      <c r="BI608" s="81"/>
      <c r="BJ608" s="81"/>
      <c r="BK608" s="81"/>
      <c r="BL608" s="81"/>
      <c r="BM608" s="81"/>
      <c r="BN608" s="81"/>
      <c r="BO608" s="81"/>
      <c r="BP608" s="81"/>
      <c r="BQ608" s="81"/>
      <c r="BR608" s="81"/>
      <c r="BS608" s="81"/>
      <c r="BT608" s="81"/>
      <c r="BU608" s="81"/>
      <c r="BV608" s="81"/>
      <c r="BW608" s="81"/>
      <c r="BX608" s="81"/>
      <c r="BY608" s="81"/>
      <c r="BZ608" s="81"/>
      <c r="CA608" s="81"/>
      <c r="CB608" s="81"/>
      <c r="CC608" s="81"/>
      <c r="CD608" s="81"/>
      <c r="CE608" s="81"/>
      <c r="CF608" s="81"/>
      <c r="CG608" s="81"/>
      <c r="CH608" s="81"/>
      <c r="CI608" s="81"/>
      <c r="CJ608" s="81"/>
      <c r="CK608" s="81"/>
      <c r="CL608" s="81"/>
      <c r="CM608" s="81"/>
      <c r="CN608" s="81"/>
      <c r="CO608" s="81"/>
      <c r="CP608" s="81"/>
      <c r="CQ608" s="81"/>
      <c r="CR608" s="81"/>
      <c r="CS608" s="81"/>
      <c r="CT608" s="81"/>
      <c r="CU608" s="81"/>
      <c r="CV608" s="81"/>
      <c r="CW608" s="81"/>
      <c r="CX608" s="81"/>
      <c r="CY608" s="81"/>
      <c r="CZ608" s="81"/>
      <c r="DA608" s="81"/>
      <c r="DB608" s="81"/>
      <c r="DC608" s="81"/>
      <c r="DD608" s="81"/>
      <c r="DE608" s="81"/>
      <c r="DF608" s="81"/>
      <c r="DG608" s="81"/>
      <c r="DH608" s="81"/>
      <c r="DI608" s="81"/>
      <c r="DJ608" s="81"/>
      <c r="DK608" s="81"/>
    </row>
    <row r="609" customFormat="false" ht="15" hidden="false" customHeight="true" outlineLevel="0" collapsed="false">
      <c r="A609" s="58"/>
      <c r="B609" s="53" t="s">
        <v>780</v>
      </c>
      <c r="C609" s="54" t="n">
        <v>139</v>
      </c>
      <c r="D609" s="55" t="s">
        <v>335</v>
      </c>
      <c r="E609" s="81"/>
      <c r="F609" s="81"/>
      <c r="G609" s="81"/>
      <c r="H609" s="81"/>
      <c r="I609" s="81"/>
      <c r="J609" s="81"/>
      <c r="K609" s="81"/>
      <c r="L609" s="81"/>
      <c r="M609" s="81"/>
      <c r="N609" s="81"/>
      <c r="O609" s="81"/>
      <c r="P609" s="81"/>
      <c r="Q609" s="81"/>
      <c r="R609" s="81"/>
      <c r="S609" s="81"/>
      <c r="T609" s="81"/>
      <c r="U609" s="81"/>
      <c r="V609" s="81"/>
      <c r="W609" s="81"/>
      <c r="X609" s="81"/>
      <c r="Y609" s="81"/>
      <c r="Z609" s="81"/>
      <c r="AA609" s="81"/>
      <c r="AB609" s="81"/>
      <c r="AC609" s="81"/>
      <c r="AD609" s="81"/>
      <c r="AE609" s="81"/>
      <c r="AF609" s="81"/>
      <c r="AG609" s="81"/>
      <c r="AH609" s="81"/>
      <c r="AI609" s="81"/>
      <c r="AJ609" s="81"/>
      <c r="AK609" s="81"/>
      <c r="AL609" s="81"/>
      <c r="AM609" s="81"/>
      <c r="AN609" s="81"/>
      <c r="AO609" s="81"/>
      <c r="AP609" s="81"/>
      <c r="AQ609" s="81"/>
      <c r="AR609" s="81"/>
      <c r="AS609" s="81"/>
      <c r="AT609" s="81"/>
      <c r="AU609" s="81"/>
      <c r="AV609" s="81"/>
      <c r="AW609" s="81"/>
      <c r="AX609" s="81"/>
      <c r="AY609" s="81"/>
      <c r="AZ609" s="81"/>
      <c r="BA609" s="81"/>
      <c r="BB609" s="81"/>
      <c r="BC609" s="81"/>
      <c r="BD609" s="81"/>
      <c r="BE609" s="81"/>
      <c r="BF609" s="81"/>
      <c r="BG609" s="81"/>
      <c r="BH609" s="81"/>
      <c r="BI609" s="81"/>
      <c r="BJ609" s="81"/>
      <c r="BK609" s="81"/>
      <c r="BL609" s="81"/>
      <c r="BM609" s="81"/>
      <c r="BN609" s="81"/>
      <c r="BO609" s="81"/>
      <c r="BP609" s="81"/>
      <c r="BQ609" s="81"/>
      <c r="BR609" s="81"/>
      <c r="BS609" s="81"/>
      <c r="BT609" s="81"/>
      <c r="BU609" s="81"/>
      <c r="BV609" s="81"/>
      <c r="BW609" s="81"/>
      <c r="BX609" s="81"/>
      <c r="BY609" s="81"/>
      <c r="BZ609" s="81"/>
      <c r="CA609" s="81"/>
      <c r="CB609" s="81"/>
      <c r="CC609" s="81"/>
      <c r="CD609" s="81"/>
      <c r="CE609" s="81"/>
      <c r="CF609" s="81"/>
      <c r="CG609" s="81"/>
      <c r="CH609" s="81"/>
      <c r="CI609" s="81"/>
      <c r="CJ609" s="81"/>
      <c r="CK609" s="81"/>
      <c r="CL609" s="81"/>
      <c r="CM609" s="81"/>
      <c r="CN609" s="81"/>
      <c r="CO609" s="81"/>
      <c r="CP609" s="81"/>
      <c r="CQ609" s="81"/>
      <c r="CR609" s="81"/>
      <c r="CS609" s="81"/>
      <c r="CT609" s="81"/>
      <c r="CU609" s="81"/>
      <c r="CV609" s="81"/>
      <c r="CW609" s="81"/>
      <c r="CX609" s="81"/>
      <c r="CY609" s="81"/>
      <c r="CZ609" s="81"/>
      <c r="DA609" s="81"/>
      <c r="DB609" s="81"/>
      <c r="DC609" s="81"/>
      <c r="DD609" s="81"/>
      <c r="DE609" s="81"/>
      <c r="DF609" s="81"/>
      <c r="DG609" s="81"/>
      <c r="DH609" s="81"/>
      <c r="DI609" s="81"/>
      <c r="DJ609" s="81"/>
      <c r="DK609" s="81"/>
    </row>
    <row r="610" customFormat="false" ht="15" hidden="false" customHeight="true" outlineLevel="0" collapsed="false">
      <c r="A610" s="58"/>
      <c r="B610" s="53" t="s">
        <v>781</v>
      </c>
      <c r="C610" s="54" t="n">
        <v>140</v>
      </c>
      <c r="D610" s="55" t="s">
        <v>335</v>
      </c>
      <c r="E610" s="60"/>
      <c r="F610" s="60"/>
      <c r="G610" s="60"/>
      <c r="H610" s="60"/>
      <c r="I610" s="60"/>
    </row>
    <row r="611" customFormat="false" ht="15" hidden="false" customHeight="true" outlineLevel="0" collapsed="false">
      <c r="A611" s="58"/>
      <c r="B611" s="53" t="s">
        <v>782</v>
      </c>
      <c r="C611" s="54" t="n">
        <v>141</v>
      </c>
      <c r="D611" s="55" t="s">
        <v>335</v>
      </c>
      <c r="E611" s="60"/>
      <c r="F611" s="60"/>
      <c r="G611" s="60"/>
      <c r="H611" s="60"/>
      <c r="I611" s="60"/>
    </row>
    <row r="612" customFormat="false" ht="15" hidden="false" customHeight="true" outlineLevel="0" collapsed="false">
      <c r="A612" s="58"/>
      <c r="B612" s="53" t="s">
        <v>783</v>
      </c>
      <c r="C612" s="54" t="n">
        <v>142</v>
      </c>
      <c r="D612" s="55" t="s">
        <v>335</v>
      </c>
      <c r="E612" s="60"/>
      <c r="F612" s="60"/>
      <c r="G612" s="60"/>
      <c r="H612" s="60"/>
      <c r="I612" s="60"/>
    </row>
    <row r="613" customFormat="false" ht="15" hidden="false" customHeight="true" outlineLevel="0" collapsed="false">
      <c r="A613" s="58"/>
      <c r="B613" s="53" t="s">
        <v>784</v>
      </c>
      <c r="C613" s="54" t="n">
        <v>143</v>
      </c>
      <c r="D613" s="55" t="s">
        <v>335</v>
      </c>
      <c r="E613" s="60"/>
      <c r="F613" s="60"/>
      <c r="G613" s="60"/>
      <c r="H613" s="60"/>
      <c r="I613" s="60"/>
    </row>
    <row r="614" customFormat="false" ht="15" hidden="false" customHeight="true" outlineLevel="0" collapsed="false">
      <c r="A614" s="58"/>
      <c r="B614" s="53" t="s">
        <v>785</v>
      </c>
      <c r="C614" s="54" t="n">
        <v>144</v>
      </c>
      <c r="D614" s="55" t="s">
        <v>335</v>
      </c>
      <c r="E614" s="60"/>
      <c r="F614" s="60"/>
      <c r="G614" s="60"/>
      <c r="H614" s="60"/>
      <c r="I614" s="60"/>
    </row>
    <row r="615" customFormat="false" ht="15" hidden="false" customHeight="true" outlineLevel="0" collapsed="false">
      <c r="A615" s="58"/>
      <c r="B615" s="53" t="s">
        <v>786</v>
      </c>
      <c r="C615" s="54" t="n">
        <v>145</v>
      </c>
      <c r="D615" s="55" t="s">
        <v>335</v>
      </c>
      <c r="E615" s="60"/>
      <c r="F615" s="60"/>
      <c r="G615" s="60"/>
      <c r="H615" s="60"/>
      <c r="I615" s="60"/>
    </row>
    <row r="616" customFormat="false" ht="15" hidden="false" customHeight="true" outlineLevel="0" collapsed="false">
      <c r="A616" s="58"/>
      <c r="B616" s="53" t="s">
        <v>787</v>
      </c>
      <c r="C616" s="54" t="n">
        <v>146</v>
      </c>
      <c r="D616" s="55" t="s">
        <v>335</v>
      </c>
      <c r="E616" s="60"/>
      <c r="F616" s="60"/>
      <c r="G616" s="60"/>
      <c r="H616" s="60"/>
      <c r="I616" s="60"/>
    </row>
    <row r="617" customFormat="false" ht="15" hidden="false" customHeight="true" outlineLevel="0" collapsed="false">
      <c r="A617" s="58"/>
      <c r="B617" s="53" t="s">
        <v>788</v>
      </c>
      <c r="C617" s="54" t="n">
        <v>147</v>
      </c>
      <c r="D617" s="55" t="s">
        <v>335</v>
      </c>
      <c r="E617" s="60"/>
      <c r="F617" s="60"/>
      <c r="G617" s="60"/>
      <c r="H617" s="60"/>
      <c r="I617" s="60"/>
    </row>
    <row r="618" customFormat="false" ht="15" hidden="false" customHeight="true" outlineLevel="0" collapsed="false">
      <c r="A618" s="58"/>
      <c r="B618" s="53" t="s">
        <v>789</v>
      </c>
      <c r="C618" s="54" t="n">
        <v>148</v>
      </c>
      <c r="D618" s="55" t="s">
        <v>335</v>
      </c>
      <c r="E618" s="60"/>
      <c r="F618" s="60"/>
      <c r="G618" s="60"/>
      <c r="H618" s="60"/>
      <c r="I618" s="60"/>
    </row>
    <row r="619" customFormat="false" ht="15" hidden="false" customHeight="true" outlineLevel="0" collapsed="false">
      <c r="A619" s="58"/>
      <c r="B619" s="53" t="s">
        <v>790</v>
      </c>
      <c r="C619" s="54" t="n">
        <v>149</v>
      </c>
      <c r="D619" s="55" t="s">
        <v>335</v>
      </c>
      <c r="E619" s="60"/>
      <c r="F619" s="60"/>
      <c r="G619" s="60"/>
      <c r="H619" s="60"/>
      <c r="I619" s="60"/>
    </row>
    <row r="620" customFormat="false" ht="15" hidden="false" customHeight="true" outlineLevel="0" collapsed="false">
      <c r="A620" s="58"/>
      <c r="B620" s="53" t="s">
        <v>791</v>
      </c>
      <c r="C620" s="54" t="n">
        <v>150</v>
      </c>
      <c r="D620" s="55" t="s">
        <v>335</v>
      </c>
      <c r="E620" s="60"/>
      <c r="F620" s="60"/>
      <c r="G620" s="60"/>
      <c r="H620" s="60"/>
      <c r="I620" s="60"/>
    </row>
    <row r="621" customFormat="false" ht="15" hidden="false" customHeight="true" outlineLevel="0" collapsed="false">
      <c r="A621" s="58"/>
      <c r="B621" s="53" t="s">
        <v>792</v>
      </c>
      <c r="C621" s="54" t="n">
        <v>1</v>
      </c>
      <c r="D621" s="55" t="s">
        <v>336</v>
      </c>
    </row>
    <row r="622" customFormat="false" ht="15" hidden="false" customHeight="true" outlineLevel="0" collapsed="false">
      <c r="A622" s="58"/>
      <c r="B622" s="53" t="s">
        <v>793</v>
      </c>
      <c r="C622" s="54" t="n">
        <v>2</v>
      </c>
      <c r="D622" s="55" t="s">
        <v>336</v>
      </c>
    </row>
    <row r="623" customFormat="false" ht="15" hidden="false" customHeight="true" outlineLevel="0" collapsed="false">
      <c r="A623" s="58"/>
      <c r="B623" s="53" t="s">
        <v>794</v>
      </c>
      <c r="C623" s="54" t="n">
        <v>3</v>
      </c>
      <c r="D623" s="55" t="s">
        <v>336</v>
      </c>
    </row>
    <row r="624" customFormat="false" ht="15" hidden="false" customHeight="true" outlineLevel="0" collapsed="false">
      <c r="A624" s="58"/>
      <c r="B624" s="53" t="s">
        <v>795</v>
      </c>
      <c r="C624" s="54" t="n">
        <v>4</v>
      </c>
      <c r="D624" s="55" t="s">
        <v>336</v>
      </c>
    </row>
    <row r="625" customFormat="false" ht="15" hidden="false" customHeight="true" outlineLevel="0" collapsed="false">
      <c r="A625" s="58"/>
      <c r="B625" s="53" t="s">
        <v>796</v>
      </c>
      <c r="C625" s="54" t="n">
        <v>5</v>
      </c>
      <c r="D625" s="55" t="s">
        <v>336</v>
      </c>
    </row>
    <row r="626" customFormat="false" ht="15" hidden="false" customHeight="true" outlineLevel="0" collapsed="false">
      <c r="A626" s="58"/>
      <c r="B626" s="53" t="s">
        <v>797</v>
      </c>
      <c r="C626" s="54" t="n">
        <v>6</v>
      </c>
      <c r="D626" s="55" t="s">
        <v>336</v>
      </c>
    </row>
    <row r="627" customFormat="false" ht="15" hidden="false" customHeight="true" outlineLevel="0" collapsed="false">
      <c r="A627" s="58"/>
      <c r="B627" s="53" t="s">
        <v>798</v>
      </c>
      <c r="C627" s="54" t="n">
        <v>7</v>
      </c>
      <c r="D627" s="55" t="s">
        <v>336</v>
      </c>
    </row>
    <row r="628" customFormat="false" ht="15" hidden="false" customHeight="true" outlineLevel="0" collapsed="false">
      <c r="A628" s="58"/>
      <c r="B628" s="53" t="s">
        <v>799</v>
      </c>
      <c r="C628" s="54" t="n">
        <v>8</v>
      </c>
      <c r="D628" s="55" t="s">
        <v>336</v>
      </c>
    </row>
    <row r="629" customFormat="false" ht="15" hidden="false" customHeight="true" outlineLevel="0" collapsed="false">
      <c r="A629" s="58"/>
      <c r="B629" s="53" t="s">
        <v>800</v>
      </c>
      <c r="C629" s="54" t="n">
        <v>9</v>
      </c>
      <c r="D629" s="55" t="s">
        <v>336</v>
      </c>
    </row>
    <row r="630" customFormat="false" ht="15" hidden="false" customHeight="true" outlineLevel="0" collapsed="false">
      <c r="A630" s="58"/>
      <c r="B630" s="53" t="s">
        <v>801</v>
      </c>
      <c r="C630" s="54" t="n">
        <v>10</v>
      </c>
      <c r="D630" s="55" t="s">
        <v>336</v>
      </c>
    </row>
    <row r="631" customFormat="false" ht="15" hidden="false" customHeight="true" outlineLevel="0" collapsed="false">
      <c r="A631" s="58"/>
      <c r="B631" s="53" t="s">
        <v>802</v>
      </c>
      <c r="C631" s="54" t="n">
        <v>11</v>
      </c>
      <c r="D631" s="55" t="s">
        <v>336</v>
      </c>
    </row>
    <row r="632" customFormat="false" ht="15" hidden="false" customHeight="true" outlineLevel="0" collapsed="false">
      <c r="A632" s="58"/>
      <c r="B632" s="53" t="s">
        <v>803</v>
      </c>
      <c r="C632" s="54" t="n">
        <v>12</v>
      </c>
      <c r="D632" s="55" t="s">
        <v>336</v>
      </c>
    </row>
    <row r="633" customFormat="false" ht="15" hidden="false" customHeight="true" outlineLevel="0" collapsed="false">
      <c r="A633" s="58"/>
      <c r="B633" s="53" t="s">
        <v>804</v>
      </c>
      <c r="C633" s="54" t="n">
        <v>13</v>
      </c>
      <c r="D633" s="55" t="s">
        <v>336</v>
      </c>
    </row>
    <row r="634" customFormat="false" ht="15" hidden="false" customHeight="true" outlineLevel="0" collapsed="false">
      <c r="A634" s="58"/>
      <c r="B634" s="53" t="s">
        <v>805</v>
      </c>
      <c r="C634" s="54" t="n">
        <v>14</v>
      </c>
      <c r="D634" s="55" t="s">
        <v>336</v>
      </c>
    </row>
    <row r="635" customFormat="false" ht="15" hidden="false" customHeight="true" outlineLevel="0" collapsed="false">
      <c r="A635" s="58"/>
      <c r="B635" s="53" t="s">
        <v>806</v>
      </c>
      <c r="C635" s="54" t="n">
        <v>15</v>
      </c>
      <c r="D635" s="55" t="s">
        <v>336</v>
      </c>
    </row>
    <row r="636" customFormat="false" ht="15" hidden="false" customHeight="true" outlineLevel="0" collapsed="false">
      <c r="A636" s="58"/>
      <c r="B636" s="53" t="s">
        <v>807</v>
      </c>
      <c r="C636" s="54" t="n">
        <v>16</v>
      </c>
      <c r="D636" s="55" t="s">
        <v>336</v>
      </c>
    </row>
    <row r="637" customFormat="false" ht="15" hidden="false" customHeight="true" outlineLevel="0" collapsed="false">
      <c r="A637" s="58"/>
      <c r="B637" s="53" t="s">
        <v>808</v>
      </c>
      <c r="C637" s="54" t="n">
        <v>17</v>
      </c>
      <c r="D637" s="55" t="s">
        <v>336</v>
      </c>
    </row>
    <row r="638" customFormat="false" ht="15" hidden="false" customHeight="true" outlineLevel="0" collapsed="false">
      <c r="A638" s="58"/>
      <c r="B638" s="53" t="s">
        <v>809</v>
      </c>
      <c r="C638" s="54" t="n">
        <v>18</v>
      </c>
      <c r="D638" s="55" t="s">
        <v>336</v>
      </c>
    </row>
    <row r="639" customFormat="false" ht="15" hidden="false" customHeight="true" outlineLevel="0" collapsed="false">
      <c r="A639" s="58"/>
      <c r="B639" s="53" t="s">
        <v>810</v>
      </c>
      <c r="C639" s="54" t="n">
        <v>19</v>
      </c>
      <c r="D639" s="55" t="s">
        <v>336</v>
      </c>
    </row>
    <row r="640" customFormat="false" ht="15" hidden="false" customHeight="true" outlineLevel="0" collapsed="false">
      <c r="A640" s="58"/>
      <c r="B640" s="53" t="s">
        <v>811</v>
      </c>
      <c r="C640" s="54" t="n">
        <v>20</v>
      </c>
      <c r="D640" s="55" t="s">
        <v>336</v>
      </c>
    </row>
    <row r="641" customFormat="false" ht="15" hidden="false" customHeight="true" outlineLevel="0" collapsed="false">
      <c r="A641" s="58"/>
      <c r="B641" s="53" t="s">
        <v>812</v>
      </c>
      <c r="C641" s="54" t="n">
        <v>21</v>
      </c>
      <c r="D641" s="55" t="s">
        <v>336</v>
      </c>
    </row>
    <row r="642" customFormat="false" ht="15" hidden="false" customHeight="true" outlineLevel="0" collapsed="false">
      <c r="A642" s="58"/>
      <c r="B642" s="53" t="s">
        <v>813</v>
      </c>
      <c r="C642" s="54" t="n">
        <v>22</v>
      </c>
      <c r="D642" s="55" t="s">
        <v>336</v>
      </c>
    </row>
    <row r="643" customFormat="false" ht="15" hidden="false" customHeight="true" outlineLevel="0" collapsed="false">
      <c r="A643" s="58"/>
      <c r="B643" s="53" t="s">
        <v>814</v>
      </c>
      <c r="C643" s="54" t="n">
        <v>23</v>
      </c>
      <c r="D643" s="55" t="s">
        <v>336</v>
      </c>
    </row>
    <row r="644" customFormat="false" ht="15" hidden="false" customHeight="true" outlineLevel="0" collapsed="false">
      <c r="A644" s="58"/>
      <c r="B644" s="53" t="s">
        <v>815</v>
      </c>
      <c r="C644" s="54" t="n">
        <v>24</v>
      </c>
      <c r="D644" s="55" t="s">
        <v>336</v>
      </c>
    </row>
    <row r="645" customFormat="false" ht="15" hidden="false" customHeight="true" outlineLevel="0" collapsed="false">
      <c r="A645" s="58"/>
      <c r="B645" s="53" t="s">
        <v>816</v>
      </c>
      <c r="C645" s="54" t="n">
        <v>25</v>
      </c>
      <c r="D645" s="55" t="s">
        <v>336</v>
      </c>
    </row>
    <row r="646" customFormat="false" ht="15" hidden="false" customHeight="true" outlineLevel="0" collapsed="false">
      <c r="A646" s="58"/>
      <c r="B646" s="53" t="s">
        <v>817</v>
      </c>
      <c r="C646" s="54" t="n">
        <v>26</v>
      </c>
      <c r="D646" s="55" t="s">
        <v>336</v>
      </c>
    </row>
    <row r="647" customFormat="false" ht="15" hidden="false" customHeight="true" outlineLevel="0" collapsed="false">
      <c r="A647" s="58"/>
      <c r="B647" s="53" t="s">
        <v>818</v>
      </c>
      <c r="C647" s="54" t="n">
        <v>27</v>
      </c>
      <c r="D647" s="55" t="s">
        <v>336</v>
      </c>
    </row>
    <row r="648" customFormat="false" ht="15" hidden="false" customHeight="true" outlineLevel="0" collapsed="false">
      <c r="A648" s="58"/>
      <c r="B648" s="53" t="s">
        <v>819</v>
      </c>
      <c r="C648" s="54" t="n">
        <v>28</v>
      </c>
      <c r="D648" s="55" t="s">
        <v>336</v>
      </c>
    </row>
    <row r="649" customFormat="false" ht="15" hidden="false" customHeight="true" outlineLevel="0" collapsed="false">
      <c r="A649" s="58"/>
      <c r="B649" s="53" t="s">
        <v>820</v>
      </c>
      <c r="C649" s="54" t="n">
        <v>29</v>
      </c>
      <c r="D649" s="55" t="s">
        <v>336</v>
      </c>
    </row>
    <row r="650" customFormat="false" ht="15" hidden="false" customHeight="true" outlineLevel="0" collapsed="false">
      <c r="A650" s="58"/>
      <c r="B650" s="53" t="s">
        <v>821</v>
      </c>
      <c r="C650" s="54" t="n">
        <v>30</v>
      </c>
      <c r="D650" s="55" t="s">
        <v>336</v>
      </c>
    </row>
    <row r="651" customFormat="false" ht="15" hidden="false" customHeight="true" outlineLevel="0" collapsed="false">
      <c r="A651" s="58"/>
      <c r="B651" s="53" t="s">
        <v>822</v>
      </c>
      <c r="C651" s="54" t="n">
        <v>31</v>
      </c>
      <c r="D651" s="55" t="s">
        <v>336</v>
      </c>
      <c r="E651" s="107"/>
      <c r="F651" s="107"/>
      <c r="G651" s="107"/>
      <c r="H651" s="107"/>
      <c r="I651" s="107"/>
      <c r="J651" s="107"/>
      <c r="K651" s="107"/>
      <c r="L651" s="107"/>
      <c r="M651" s="107"/>
      <c r="N651" s="107"/>
      <c r="O651" s="107"/>
      <c r="P651" s="107"/>
      <c r="Q651" s="107"/>
      <c r="R651" s="107"/>
      <c r="S651" s="107"/>
      <c r="T651" s="107"/>
      <c r="U651" s="107"/>
      <c r="V651" s="107"/>
      <c r="W651" s="107"/>
      <c r="X651" s="107"/>
      <c r="Y651" s="107"/>
      <c r="Z651" s="107"/>
      <c r="AA651" s="107"/>
      <c r="AB651" s="107"/>
      <c r="AC651" s="107"/>
      <c r="AD651" s="107"/>
      <c r="AE651" s="107"/>
      <c r="AF651" s="107"/>
      <c r="AG651" s="107"/>
      <c r="AH651" s="107"/>
      <c r="AI651" s="107"/>
      <c r="AJ651" s="107"/>
      <c r="AK651" s="107"/>
      <c r="AL651" s="107"/>
      <c r="AM651" s="107"/>
      <c r="AN651" s="107"/>
      <c r="AO651" s="107"/>
      <c r="AP651" s="107"/>
      <c r="AQ651" s="107"/>
      <c r="AR651" s="107"/>
      <c r="AS651" s="107"/>
      <c r="AT651" s="107"/>
      <c r="AU651" s="107"/>
      <c r="AV651" s="107"/>
      <c r="AW651" s="107"/>
      <c r="AX651" s="107"/>
      <c r="AY651" s="107"/>
      <c r="AZ651" s="107"/>
      <c r="BA651" s="107"/>
      <c r="BB651" s="107"/>
      <c r="BC651" s="107"/>
      <c r="BD651" s="107"/>
      <c r="BE651" s="107"/>
      <c r="BF651" s="107"/>
      <c r="BG651" s="107"/>
      <c r="BH651" s="107"/>
      <c r="BI651" s="107"/>
      <c r="BJ651" s="107"/>
      <c r="BK651" s="107"/>
      <c r="BL651" s="107"/>
      <c r="BM651" s="107"/>
      <c r="BN651" s="107"/>
      <c r="BO651" s="107"/>
      <c r="BP651" s="107"/>
      <c r="BQ651" s="107"/>
      <c r="BR651" s="107"/>
      <c r="BS651" s="107"/>
      <c r="BT651" s="107"/>
      <c r="BU651" s="107"/>
      <c r="BV651" s="107"/>
      <c r="BW651" s="107"/>
      <c r="BX651" s="107"/>
      <c r="BY651" s="107"/>
      <c r="BZ651" s="107"/>
      <c r="CA651" s="107"/>
      <c r="CB651" s="107"/>
      <c r="CC651" s="107"/>
      <c r="CD651" s="107"/>
      <c r="CE651" s="107"/>
      <c r="CF651" s="107"/>
      <c r="CG651" s="107"/>
      <c r="CH651" s="107"/>
      <c r="CI651" s="107"/>
      <c r="CJ651" s="107"/>
      <c r="CK651" s="107"/>
      <c r="CL651" s="107"/>
      <c r="CM651" s="107"/>
      <c r="CN651" s="107"/>
      <c r="CO651" s="107"/>
      <c r="CP651" s="107"/>
      <c r="CQ651" s="107"/>
      <c r="CR651" s="107"/>
      <c r="CS651" s="107"/>
      <c r="CT651" s="107"/>
      <c r="CU651" s="107"/>
      <c r="CV651" s="107"/>
      <c r="CW651" s="107"/>
      <c r="CX651" s="107"/>
      <c r="CY651" s="107"/>
      <c r="CZ651" s="107"/>
      <c r="DA651" s="107"/>
      <c r="DB651" s="107"/>
      <c r="DC651" s="107"/>
      <c r="DD651" s="107"/>
      <c r="DE651" s="107"/>
      <c r="DF651" s="107"/>
      <c r="DG651" s="107"/>
      <c r="DH651" s="107"/>
      <c r="DI651" s="107"/>
      <c r="DJ651" s="107"/>
      <c r="DK651" s="107"/>
    </row>
    <row r="652" customFormat="false" ht="15" hidden="false" customHeight="true" outlineLevel="0" collapsed="false">
      <c r="A652" s="58"/>
      <c r="B652" s="53" t="s">
        <v>823</v>
      </c>
      <c r="C652" s="54" t="n">
        <v>32</v>
      </c>
      <c r="D652" s="55" t="s">
        <v>336</v>
      </c>
      <c r="E652" s="107"/>
      <c r="F652" s="107"/>
      <c r="G652" s="107"/>
      <c r="H652" s="107"/>
      <c r="I652" s="107"/>
      <c r="J652" s="107"/>
      <c r="K652" s="107"/>
      <c r="L652" s="107"/>
      <c r="M652" s="107"/>
      <c r="N652" s="107"/>
      <c r="O652" s="107"/>
      <c r="P652" s="107"/>
      <c r="Q652" s="107"/>
      <c r="R652" s="107"/>
      <c r="S652" s="107"/>
      <c r="T652" s="107"/>
      <c r="U652" s="107"/>
      <c r="V652" s="107"/>
      <c r="W652" s="107"/>
      <c r="X652" s="107"/>
      <c r="Y652" s="107"/>
      <c r="Z652" s="107"/>
      <c r="AA652" s="107"/>
      <c r="AB652" s="107"/>
      <c r="AC652" s="107"/>
      <c r="AD652" s="107"/>
      <c r="AE652" s="107"/>
      <c r="AF652" s="107"/>
      <c r="AG652" s="107"/>
      <c r="AH652" s="107"/>
      <c r="AI652" s="107"/>
      <c r="AJ652" s="107"/>
      <c r="AK652" s="107"/>
      <c r="AL652" s="107"/>
      <c r="AM652" s="107"/>
      <c r="AN652" s="107"/>
      <c r="AO652" s="107"/>
      <c r="AP652" s="107"/>
      <c r="AQ652" s="107"/>
      <c r="AR652" s="107"/>
      <c r="AS652" s="107"/>
      <c r="AT652" s="107"/>
      <c r="AU652" s="107"/>
      <c r="AV652" s="107"/>
      <c r="AW652" s="107"/>
      <c r="AX652" s="107"/>
      <c r="AY652" s="107"/>
      <c r="AZ652" s="107"/>
      <c r="BA652" s="107"/>
      <c r="BB652" s="107"/>
      <c r="BC652" s="107"/>
      <c r="BD652" s="107"/>
      <c r="BE652" s="107"/>
      <c r="BF652" s="107"/>
      <c r="BG652" s="107"/>
      <c r="BH652" s="107"/>
      <c r="BI652" s="107"/>
      <c r="BJ652" s="107"/>
      <c r="BK652" s="107"/>
      <c r="BL652" s="107"/>
      <c r="BM652" s="107"/>
      <c r="BN652" s="107"/>
      <c r="BO652" s="107"/>
      <c r="BP652" s="107"/>
      <c r="BQ652" s="107"/>
      <c r="BR652" s="107"/>
      <c r="BS652" s="107"/>
      <c r="BT652" s="107"/>
      <c r="BU652" s="107"/>
      <c r="BV652" s="107"/>
      <c r="BW652" s="107"/>
      <c r="BX652" s="107"/>
      <c r="BY652" s="107"/>
      <c r="BZ652" s="107"/>
      <c r="CA652" s="107"/>
      <c r="CB652" s="107"/>
      <c r="CC652" s="107"/>
      <c r="CD652" s="107"/>
      <c r="CE652" s="107"/>
      <c r="CF652" s="107"/>
      <c r="CG652" s="107"/>
      <c r="CH652" s="107"/>
      <c r="CI652" s="107"/>
      <c r="CJ652" s="107"/>
      <c r="CK652" s="107"/>
      <c r="CL652" s="107"/>
      <c r="CM652" s="107"/>
      <c r="CN652" s="107"/>
      <c r="CO652" s="107"/>
      <c r="CP652" s="107"/>
      <c r="CQ652" s="107"/>
      <c r="CR652" s="107"/>
      <c r="CS652" s="107"/>
      <c r="CT652" s="107"/>
      <c r="CU652" s="107"/>
      <c r="CV652" s="107"/>
      <c r="CW652" s="107"/>
      <c r="CX652" s="107"/>
      <c r="CY652" s="107"/>
      <c r="CZ652" s="107"/>
      <c r="DA652" s="107"/>
      <c r="DB652" s="107"/>
      <c r="DC652" s="107"/>
      <c r="DD652" s="107"/>
      <c r="DE652" s="107"/>
      <c r="DF652" s="107"/>
      <c r="DG652" s="107"/>
      <c r="DH652" s="107"/>
      <c r="DI652" s="107"/>
      <c r="DJ652" s="107"/>
      <c r="DK652" s="107"/>
    </row>
    <row r="653" customFormat="false" ht="15" hidden="false" customHeight="true" outlineLevel="0" collapsed="false">
      <c r="A653" s="58"/>
      <c r="B653" s="53" t="s">
        <v>824</v>
      </c>
      <c r="C653" s="54" t="n">
        <v>33</v>
      </c>
      <c r="D653" s="55" t="s">
        <v>336</v>
      </c>
      <c r="E653" s="107"/>
      <c r="F653" s="107"/>
      <c r="G653" s="107"/>
      <c r="H653" s="107"/>
      <c r="I653" s="107"/>
      <c r="J653" s="107"/>
      <c r="K653" s="107"/>
      <c r="L653" s="107"/>
      <c r="M653" s="107"/>
      <c r="N653" s="107"/>
      <c r="O653" s="107"/>
      <c r="P653" s="107"/>
      <c r="Q653" s="107"/>
      <c r="R653" s="107"/>
      <c r="S653" s="107"/>
      <c r="T653" s="107"/>
      <c r="U653" s="107"/>
      <c r="V653" s="107"/>
      <c r="W653" s="107"/>
      <c r="X653" s="107"/>
      <c r="Y653" s="107"/>
      <c r="Z653" s="107"/>
      <c r="AA653" s="107"/>
      <c r="AB653" s="107"/>
      <c r="AC653" s="107"/>
      <c r="AD653" s="107"/>
      <c r="AE653" s="107"/>
      <c r="AF653" s="107"/>
      <c r="AG653" s="107"/>
      <c r="AH653" s="107"/>
      <c r="AI653" s="107"/>
      <c r="AJ653" s="107"/>
      <c r="AK653" s="107"/>
      <c r="AL653" s="107"/>
      <c r="AM653" s="107"/>
      <c r="AN653" s="107"/>
      <c r="AO653" s="107"/>
      <c r="AP653" s="107"/>
      <c r="AQ653" s="107"/>
      <c r="AR653" s="107"/>
      <c r="AS653" s="107"/>
      <c r="AT653" s="107"/>
      <c r="AU653" s="107"/>
      <c r="AV653" s="107"/>
      <c r="AW653" s="107"/>
      <c r="AX653" s="107"/>
      <c r="AY653" s="107"/>
      <c r="AZ653" s="107"/>
      <c r="BA653" s="107"/>
      <c r="BB653" s="107"/>
      <c r="BC653" s="107"/>
      <c r="BD653" s="107"/>
      <c r="BE653" s="107"/>
      <c r="BF653" s="107"/>
      <c r="BG653" s="107"/>
      <c r="BH653" s="107"/>
      <c r="BI653" s="107"/>
      <c r="BJ653" s="107"/>
      <c r="BK653" s="107"/>
      <c r="BL653" s="107"/>
      <c r="BM653" s="107"/>
      <c r="BN653" s="107"/>
      <c r="BO653" s="107"/>
      <c r="BP653" s="107"/>
      <c r="BQ653" s="107"/>
      <c r="BR653" s="107"/>
      <c r="BS653" s="107"/>
      <c r="BT653" s="107"/>
      <c r="BU653" s="107"/>
      <c r="BV653" s="107"/>
      <c r="BW653" s="107"/>
      <c r="BX653" s="107"/>
      <c r="BY653" s="107"/>
      <c r="BZ653" s="107"/>
      <c r="CA653" s="107"/>
      <c r="CB653" s="107"/>
      <c r="CC653" s="107"/>
      <c r="CD653" s="107"/>
      <c r="CE653" s="107"/>
      <c r="CF653" s="107"/>
      <c r="CG653" s="107"/>
      <c r="CH653" s="107"/>
      <c r="CI653" s="107"/>
      <c r="CJ653" s="107"/>
      <c r="CK653" s="107"/>
      <c r="CL653" s="107"/>
      <c r="CM653" s="107"/>
      <c r="CN653" s="107"/>
      <c r="CO653" s="107"/>
      <c r="CP653" s="107"/>
      <c r="CQ653" s="107"/>
      <c r="CR653" s="107"/>
      <c r="CS653" s="107"/>
      <c r="CT653" s="107"/>
      <c r="CU653" s="107"/>
      <c r="CV653" s="107"/>
      <c r="CW653" s="107"/>
      <c r="CX653" s="107"/>
      <c r="CY653" s="107"/>
      <c r="CZ653" s="107"/>
      <c r="DA653" s="107"/>
      <c r="DB653" s="107"/>
      <c r="DC653" s="107"/>
      <c r="DD653" s="107"/>
      <c r="DE653" s="107"/>
      <c r="DF653" s="107"/>
      <c r="DG653" s="107"/>
      <c r="DH653" s="107"/>
      <c r="DI653" s="107"/>
      <c r="DJ653" s="107"/>
      <c r="DK653" s="107"/>
    </row>
    <row r="654" customFormat="false" ht="15" hidden="false" customHeight="true" outlineLevel="0" collapsed="false">
      <c r="A654" s="58"/>
      <c r="B654" s="53" t="s">
        <v>825</v>
      </c>
      <c r="C654" s="54" t="n">
        <v>34</v>
      </c>
      <c r="D654" s="55" t="s">
        <v>336</v>
      </c>
      <c r="E654" s="107"/>
      <c r="F654" s="107"/>
      <c r="G654" s="107"/>
      <c r="H654" s="107"/>
      <c r="I654" s="107"/>
      <c r="J654" s="107"/>
      <c r="K654" s="107"/>
      <c r="L654" s="107"/>
      <c r="M654" s="107"/>
      <c r="N654" s="107"/>
      <c r="O654" s="107"/>
      <c r="P654" s="107"/>
      <c r="Q654" s="107"/>
      <c r="R654" s="107"/>
      <c r="S654" s="107"/>
      <c r="T654" s="107"/>
      <c r="U654" s="107"/>
      <c r="V654" s="107"/>
      <c r="W654" s="107"/>
      <c r="X654" s="107"/>
      <c r="Y654" s="107"/>
      <c r="Z654" s="107"/>
      <c r="AA654" s="107"/>
      <c r="AB654" s="107"/>
      <c r="AC654" s="107"/>
      <c r="AD654" s="107"/>
      <c r="AE654" s="107"/>
      <c r="AF654" s="107"/>
      <c r="AG654" s="107"/>
      <c r="AH654" s="107"/>
      <c r="AI654" s="107"/>
      <c r="AJ654" s="107"/>
      <c r="AK654" s="107"/>
      <c r="AL654" s="107"/>
      <c r="AM654" s="107"/>
      <c r="AN654" s="107"/>
      <c r="AO654" s="107"/>
      <c r="AP654" s="107"/>
      <c r="AQ654" s="107"/>
      <c r="AR654" s="107"/>
      <c r="AS654" s="107"/>
      <c r="AT654" s="107"/>
      <c r="AU654" s="107"/>
      <c r="AV654" s="107"/>
      <c r="AW654" s="107"/>
      <c r="AX654" s="107"/>
      <c r="AY654" s="107"/>
      <c r="AZ654" s="107"/>
      <c r="BA654" s="107"/>
      <c r="BB654" s="107"/>
      <c r="BC654" s="107"/>
      <c r="BD654" s="107"/>
      <c r="BE654" s="107"/>
      <c r="BF654" s="107"/>
      <c r="BG654" s="107"/>
      <c r="BH654" s="107"/>
      <c r="BI654" s="107"/>
      <c r="BJ654" s="107"/>
      <c r="BK654" s="107"/>
      <c r="BL654" s="107"/>
      <c r="BM654" s="107"/>
      <c r="BN654" s="107"/>
      <c r="BO654" s="107"/>
      <c r="BP654" s="107"/>
      <c r="BQ654" s="107"/>
      <c r="BR654" s="107"/>
      <c r="BS654" s="107"/>
      <c r="BT654" s="107"/>
      <c r="BU654" s="107"/>
      <c r="BV654" s="107"/>
      <c r="BW654" s="107"/>
      <c r="BX654" s="107"/>
      <c r="BY654" s="107"/>
      <c r="BZ654" s="107"/>
      <c r="CA654" s="107"/>
      <c r="CB654" s="107"/>
      <c r="CC654" s="107"/>
      <c r="CD654" s="107"/>
      <c r="CE654" s="107"/>
      <c r="CF654" s="107"/>
      <c r="CG654" s="107"/>
      <c r="CH654" s="107"/>
      <c r="CI654" s="107"/>
      <c r="CJ654" s="107"/>
      <c r="CK654" s="107"/>
      <c r="CL654" s="107"/>
      <c r="CM654" s="107"/>
      <c r="CN654" s="107"/>
      <c r="CO654" s="107"/>
      <c r="CP654" s="107"/>
      <c r="CQ654" s="107"/>
      <c r="CR654" s="107"/>
      <c r="CS654" s="107"/>
      <c r="CT654" s="107"/>
      <c r="CU654" s="107"/>
      <c r="CV654" s="107"/>
      <c r="CW654" s="107"/>
      <c r="CX654" s="107"/>
      <c r="CY654" s="107"/>
      <c r="CZ654" s="107"/>
      <c r="DA654" s="107"/>
      <c r="DB654" s="107"/>
      <c r="DC654" s="107"/>
      <c r="DD654" s="107"/>
      <c r="DE654" s="107"/>
      <c r="DF654" s="107"/>
      <c r="DG654" s="107"/>
      <c r="DH654" s="107"/>
      <c r="DI654" s="107"/>
      <c r="DJ654" s="107"/>
      <c r="DK654" s="107"/>
    </row>
    <row r="655" customFormat="false" ht="15" hidden="false" customHeight="true" outlineLevel="0" collapsed="false">
      <c r="A655" s="58"/>
      <c r="B655" s="53" t="s">
        <v>826</v>
      </c>
      <c r="C655" s="54" t="n">
        <v>35</v>
      </c>
      <c r="D655" s="55" t="s">
        <v>336</v>
      </c>
      <c r="E655" s="107"/>
      <c r="F655" s="107"/>
      <c r="G655" s="107"/>
      <c r="H655" s="107"/>
      <c r="I655" s="107"/>
      <c r="J655" s="107"/>
      <c r="K655" s="107"/>
      <c r="L655" s="107"/>
      <c r="M655" s="107"/>
      <c r="N655" s="107"/>
      <c r="O655" s="107"/>
      <c r="P655" s="107"/>
      <c r="Q655" s="107"/>
      <c r="R655" s="107"/>
      <c r="S655" s="107"/>
      <c r="T655" s="107"/>
      <c r="U655" s="107"/>
      <c r="V655" s="107"/>
      <c r="W655" s="107"/>
      <c r="X655" s="107"/>
      <c r="Y655" s="107"/>
      <c r="Z655" s="107"/>
      <c r="AA655" s="107"/>
      <c r="AB655" s="107"/>
      <c r="AC655" s="107"/>
      <c r="AD655" s="107"/>
      <c r="AE655" s="107"/>
      <c r="AF655" s="107"/>
      <c r="AG655" s="107"/>
      <c r="AH655" s="107"/>
      <c r="AI655" s="107"/>
      <c r="AJ655" s="107"/>
      <c r="AK655" s="107"/>
      <c r="AL655" s="107"/>
      <c r="AM655" s="107"/>
      <c r="AN655" s="107"/>
      <c r="AO655" s="107"/>
      <c r="AP655" s="107"/>
      <c r="AQ655" s="107"/>
      <c r="AR655" s="107"/>
      <c r="AS655" s="107"/>
      <c r="AT655" s="107"/>
      <c r="AU655" s="107"/>
      <c r="AV655" s="107"/>
      <c r="AW655" s="107"/>
      <c r="AX655" s="107"/>
      <c r="AY655" s="107"/>
      <c r="AZ655" s="107"/>
      <c r="BA655" s="107"/>
      <c r="BB655" s="107"/>
      <c r="BC655" s="107"/>
      <c r="BD655" s="107"/>
      <c r="BE655" s="107"/>
      <c r="BF655" s="107"/>
      <c r="BG655" s="107"/>
      <c r="BH655" s="107"/>
      <c r="BI655" s="107"/>
      <c r="BJ655" s="107"/>
      <c r="BK655" s="107"/>
      <c r="BL655" s="107"/>
      <c r="BM655" s="107"/>
      <c r="BN655" s="107"/>
      <c r="BO655" s="107"/>
      <c r="BP655" s="107"/>
      <c r="BQ655" s="107"/>
      <c r="BR655" s="107"/>
      <c r="BS655" s="107"/>
      <c r="BT655" s="107"/>
      <c r="BU655" s="107"/>
      <c r="BV655" s="107"/>
      <c r="BW655" s="107"/>
      <c r="BX655" s="107"/>
      <c r="BY655" s="107"/>
      <c r="BZ655" s="107"/>
      <c r="CA655" s="107"/>
      <c r="CB655" s="107"/>
      <c r="CC655" s="107"/>
      <c r="CD655" s="107"/>
      <c r="CE655" s="107"/>
      <c r="CF655" s="107"/>
      <c r="CG655" s="107"/>
      <c r="CH655" s="107"/>
      <c r="CI655" s="107"/>
      <c r="CJ655" s="107"/>
      <c r="CK655" s="107"/>
      <c r="CL655" s="107"/>
      <c r="CM655" s="107"/>
      <c r="CN655" s="107"/>
      <c r="CO655" s="107"/>
      <c r="CP655" s="107"/>
      <c r="CQ655" s="107"/>
      <c r="CR655" s="107"/>
      <c r="CS655" s="107"/>
      <c r="CT655" s="107"/>
      <c r="CU655" s="107"/>
      <c r="CV655" s="107"/>
      <c r="CW655" s="107"/>
      <c r="CX655" s="107"/>
      <c r="CY655" s="107"/>
      <c r="CZ655" s="107"/>
      <c r="DA655" s="107"/>
      <c r="DB655" s="107"/>
      <c r="DC655" s="107"/>
      <c r="DD655" s="107"/>
      <c r="DE655" s="107"/>
      <c r="DF655" s="107"/>
      <c r="DG655" s="107"/>
      <c r="DH655" s="107"/>
      <c r="DI655" s="107"/>
      <c r="DJ655" s="107"/>
      <c r="DK655" s="107"/>
    </row>
    <row r="656" customFormat="false" ht="15" hidden="false" customHeight="true" outlineLevel="0" collapsed="false">
      <c r="A656" s="58"/>
      <c r="B656" s="53" t="s">
        <v>827</v>
      </c>
      <c r="C656" s="54" t="n">
        <v>36</v>
      </c>
      <c r="D656" s="55" t="s">
        <v>336</v>
      </c>
      <c r="E656" s="107"/>
      <c r="F656" s="107"/>
      <c r="G656" s="107"/>
      <c r="H656" s="107"/>
      <c r="I656" s="107"/>
      <c r="J656" s="107"/>
      <c r="K656" s="107"/>
      <c r="L656" s="107"/>
      <c r="M656" s="107"/>
      <c r="N656" s="107"/>
      <c r="O656" s="107"/>
      <c r="P656" s="107"/>
      <c r="Q656" s="107"/>
      <c r="R656" s="107"/>
      <c r="S656" s="107"/>
      <c r="T656" s="107"/>
      <c r="U656" s="107"/>
      <c r="V656" s="107"/>
      <c r="W656" s="107"/>
      <c r="X656" s="107"/>
      <c r="Y656" s="107"/>
      <c r="Z656" s="107"/>
      <c r="AA656" s="107"/>
      <c r="AB656" s="107"/>
      <c r="AC656" s="107"/>
      <c r="AD656" s="107"/>
      <c r="AE656" s="107"/>
      <c r="AF656" s="107"/>
      <c r="AG656" s="107"/>
      <c r="AH656" s="107"/>
      <c r="AI656" s="107"/>
      <c r="AJ656" s="107"/>
      <c r="AK656" s="107"/>
      <c r="AL656" s="107"/>
      <c r="AM656" s="107"/>
      <c r="AN656" s="107"/>
      <c r="AO656" s="107"/>
      <c r="AP656" s="107"/>
      <c r="AQ656" s="107"/>
      <c r="AR656" s="107"/>
      <c r="AS656" s="107"/>
      <c r="AT656" s="107"/>
      <c r="AU656" s="107"/>
      <c r="AV656" s="107"/>
      <c r="AW656" s="107"/>
      <c r="AX656" s="107"/>
      <c r="AY656" s="107"/>
      <c r="AZ656" s="107"/>
      <c r="BA656" s="107"/>
      <c r="BB656" s="107"/>
      <c r="BC656" s="107"/>
      <c r="BD656" s="107"/>
      <c r="BE656" s="107"/>
      <c r="BF656" s="107"/>
      <c r="BG656" s="107"/>
      <c r="BH656" s="107"/>
      <c r="BI656" s="107"/>
      <c r="BJ656" s="107"/>
      <c r="BK656" s="107"/>
      <c r="BL656" s="107"/>
      <c r="BM656" s="107"/>
      <c r="BN656" s="107"/>
      <c r="BO656" s="107"/>
      <c r="BP656" s="107"/>
      <c r="BQ656" s="107"/>
      <c r="BR656" s="107"/>
      <c r="BS656" s="107"/>
      <c r="BT656" s="107"/>
      <c r="BU656" s="107"/>
      <c r="BV656" s="107"/>
      <c r="BW656" s="107"/>
      <c r="BX656" s="107"/>
      <c r="BY656" s="107"/>
      <c r="BZ656" s="107"/>
      <c r="CA656" s="107"/>
      <c r="CB656" s="107"/>
      <c r="CC656" s="107"/>
      <c r="CD656" s="107"/>
      <c r="CE656" s="107"/>
      <c r="CF656" s="107"/>
      <c r="CG656" s="107"/>
      <c r="CH656" s="107"/>
      <c r="CI656" s="107"/>
      <c r="CJ656" s="107"/>
      <c r="CK656" s="107"/>
      <c r="CL656" s="107"/>
      <c r="CM656" s="107"/>
      <c r="CN656" s="107"/>
      <c r="CO656" s="107"/>
      <c r="CP656" s="107"/>
      <c r="CQ656" s="107"/>
      <c r="CR656" s="107"/>
      <c r="CS656" s="107"/>
      <c r="CT656" s="107"/>
      <c r="CU656" s="107"/>
      <c r="CV656" s="107"/>
      <c r="CW656" s="107"/>
      <c r="CX656" s="107"/>
      <c r="CY656" s="107"/>
      <c r="CZ656" s="107"/>
      <c r="DA656" s="107"/>
      <c r="DB656" s="107"/>
      <c r="DC656" s="107"/>
      <c r="DD656" s="107"/>
      <c r="DE656" s="107"/>
      <c r="DF656" s="107"/>
      <c r="DG656" s="107"/>
      <c r="DH656" s="107"/>
      <c r="DI656" s="107"/>
      <c r="DJ656" s="107"/>
      <c r="DK656" s="107"/>
    </row>
    <row r="657" customFormat="false" ht="15" hidden="false" customHeight="true" outlineLevel="0" collapsed="false">
      <c r="A657" s="58"/>
      <c r="B657" s="53" t="s">
        <v>828</v>
      </c>
      <c r="C657" s="54" t="n">
        <v>37</v>
      </c>
      <c r="D657" s="55" t="s">
        <v>336</v>
      </c>
      <c r="E657" s="107"/>
      <c r="F657" s="107"/>
      <c r="G657" s="107"/>
      <c r="H657" s="107"/>
      <c r="I657" s="107"/>
      <c r="J657" s="107"/>
      <c r="K657" s="107"/>
      <c r="L657" s="107"/>
      <c r="M657" s="107"/>
      <c r="N657" s="107"/>
      <c r="O657" s="107"/>
      <c r="P657" s="107"/>
      <c r="Q657" s="107"/>
      <c r="R657" s="107"/>
      <c r="S657" s="107"/>
      <c r="T657" s="107"/>
      <c r="U657" s="107"/>
      <c r="V657" s="107"/>
      <c r="W657" s="107"/>
      <c r="X657" s="107"/>
      <c r="Y657" s="107"/>
      <c r="Z657" s="107"/>
      <c r="AA657" s="107"/>
      <c r="AB657" s="107"/>
      <c r="AC657" s="107"/>
      <c r="AD657" s="107"/>
      <c r="AE657" s="107"/>
      <c r="AF657" s="107"/>
      <c r="AG657" s="107"/>
      <c r="AH657" s="107"/>
      <c r="AI657" s="107"/>
      <c r="AJ657" s="107"/>
      <c r="AK657" s="107"/>
      <c r="AL657" s="107"/>
      <c r="AM657" s="107"/>
      <c r="AN657" s="107"/>
      <c r="AO657" s="107"/>
      <c r="AP657" s="107"/>
      <c r="AQ657" s="107"/>
      <c r="AR657" s="107"/>
      <c r="AS657" s="107"/>
      <c r="AT657" s="107"/>
      <c r="AU657" s="107"/>
      <c r="AV657" s="107"/>
      <c r="AW657" s="107"/>
      <c r="AX657" s="107"/>
      <c r="AY657" s="107"/>
      <c r="AZ657" s="107"/>
      <c r="BA657" s="107"/>
      <c r="BB657" s="107"/>
      <c r="BC657" s="107"/>
      <c r="BD657" s="107"/>
      <c r="BE657" s="107"/>
      <c r="BF657" s="107"/>
      <c r="BG657" s="107"/>
      <c r="BH657" s="107"/>
      <c r="BI657" s="107"/>
      <c r="BJ657" s="107"/>
      <c r="BK657" s="107"/>
      <c r="BL657" s="107"/>
      <c r="BM657" s="107"/>
      <c r="BN657" s="107"/>
      <c r="BO657" s="107"/>
      <c r="BP657" s="107"/>
      <c r="BQ657" s="107"/>
      <c r="BR657" s="107"/>
      <c r="BS657" s="107"/>
      <c r="BT657" s="107"/>
      <c r="BU657" s="107"/>
      <c r="BV657" s="107"/>
      <c r="BW657" s="107"/>
      <c r="BX657" s="107"/>
      <c r="BY657" s="107"/>
      <c r="BZ657" s="107"/>
      <c r="CA657" s="107"/>
      <c r="CB657" s="107"/>
      <c r="CC657" s="107"/>
      <c r="CD657" s="107"/>
      <c r="CE657" s="107"/>
      <c r="CF657" s="107"/>
      <c r="CG657" s="107"/>
      <c r="CH657" s="107"/>
      <c r="CI657" s="107"/>
      <c r="CJ657" s="107"/>
      <c r="CK657" s="107"/>
      <c r="CL657" s="107"/>
      <c r="CM657" s="107"/>
      <c r="CN657" s="107"/>
      <c r="CO657" s="107"/>
      <c r="CP657" s="107"/>
      <c r="CQ657" s="107"/>
      <c r="CR657" s="107"/>
      <c r="CS657" s="107"/>
      <c r="CT657" s="107"/>
      <c r="CU657" s="107"/>
      <c r="CV657" s="107"/>
      <c r="CW657" s="107"/>
      <c r="CX657" s="107"/>
      <c r="CY657" s="107"/>
      <c r="CZ657" s="107"/>
      <c r="DA657" s="107"/>
      <c r="DB657" s="107"/>
      <c r="DC657" s="107"/>
      <c r="DD657" s="107"/>
      <c r="DE657" s="107"/>
      <c r="DF657" s="107"/>
      <c r="DG657" s="107"/>
      <c r="DH657" s="107"/>
      <c r="DI657" s="107"/>
      <c r="DJ657" s="107"/>
      <c r="DK657" s="107"/>
    </row>
    <row r="658" customFormat="false" ht="15" hidden="false" customHeight="true" outlineLevel="0" collapsed="false">
      <c r="A658" s="58"/>
      <c r="B658" s="53" t="s">
        <v>829</v>
      </c>
      <c r="C658" s="54" t="n">
        <v>38</v>
      </c>
      <c r="D658" s="55" t="s">
        <v>336</v>
      </c>
      <c r="E658" s="107"/>
      <c r="F658" s="107"/>
      <c r="G658" s="107"/>
      <c r="H658" s="107"/>
      <c r="I658" s="107"/>
      <c r="J658" s="107"/>
      <c r="K658" s="107"/>
      <c r="L658" s="107"/>
      <c r="M658" s="107"/>
      <c r="N658" s="107"/>
      <c r="O658" s="107"/>
      <c r="P658" s="107"/>
      <c r="Q658" s="107"/>
      <c r="R658" s="107"/>
      <c r="S658" s="107"/>
      <c r="T658" s="107"/>
      <c r="U658" s="107"/>
      <c r="V658" s="107"/>
      <c r="W658" s="107"/>
      <c r="X658" s="107"/>
      <c r="Y658" s="107"/>
      <c r="Z658" s="107"/>
      <c r="AA658" s="107"/>
      <c r="AB658" s="107"/>
      <c r="AC658" s="107"/>
      <c r="AD658" s="107"/>
      <c r="AE658" s="107"/>
      <c r="AF658" s="107"/>
      <c r="AG658" s="107"/>
      <c r="AH658" s="107"/>
      <c r="AI658" s="107"/>
      <c r="AJ658" s="107"/>
      <c r="AK658" s="107"/>
      <c r="AL658" s="107"/>
      <c r="AM658" s="107"/>
      <c r="AN658" s="107"/>
      <c r="AO658" s="107"/>
      <c r="AP658" s="107"/>
      <c r="AQ658" s="107"/>
      <c r="AR658" s="107"/>
      <c r="AS658" s="107"/>
      <c r="AT658" s="107"/>
      <c r="AU658" s="107"/>
      <c r="AV658" s="107"/>
      <c r="AW658" s="107"/>
      <c r="AX658" s="107"/>
      <c r="AY658" s="107"/>
      <c r="AZ658" s="107"/>
      <c r="BA658" s="107"/>
      <c r="BB658" s="107"/>
      <c r="BC658" s="107"/>
      <c r="BD658" s="107"/>
      <c r="BE658" s="107"/>
      <c r="BF658" s="107"/>
      <c r="BG658" s="107"/>
      <c r="BH658" s="107"/>
      <c r="BI658" s="107"/>
      <c r="BJ658" s="107"/>
      <c r="BK658" s="107"/>
      <c r="BL658" s="107"/>
      <c r="BM658" s="107"/>
      <c r="BN658" s="107"/>
      <c r="BO658" s="107"/>
      <c r="BP658" s="107"/>
      <c r="BQ658" s="107"/>
      <c r="BR658" s="107"/>
      <c r="BS658" s="107"/>
      <c r="BT658" s="107"/>
      <c r="BU658" s="107"/>
      <c r="BV658" s="107"/>
      <c r="BW658" s="107"/>
      <c r="BX658" s="107"/>
      <c r="BY658" s="107"/>
      <c r="BZ658" s="107"/>
      <c r="CA658" s="107"/>
      <c r="CB658" s="107"/>
      <c r="CC658" s="107"/>
      <c r="CD658" s="107"/>
      <c r="CE658" s="107"/>
      <c r="CF658" s="107"/>
      <c r="CG658" s="107"/>
      <c r="CH658" s="107"/>
      <c r="CI658" s="107"/>
      <c r="CJ658" s="107"/>
      <c r="CK658" s="107"/>
      <c r="CL658" s="107"/>
      <c r="CM658" s="107"/>
      <c r="CN658" s="107"/>
      <c r="CO658" s="107"/>
      <c r="CP658" s="107"/>
      <c r="CQ658" s="107"/>
      <c r="CR658" s="107"/>
      <c r="CS658" s="107"/>
      <c r="CT658" s="107"/>
      <c r="CU658" s="107"/>
      <c r="CV658" s="107"/>
      <c r="CW658" s="107"/>
      <c r="CX658" s="107"/>
      <c r="CY658" s="107"/>
      <c r="CZ658" s="107"/>
      <c r="DA658" s="107"/>
      <c r="DB658" s="107"/>
      <c r="DC658" s="107"/>
      <c r="DD658" s="107"/>
      <c r="DE658" s="107"/>
      <c r="DF658" s="107"/>
      <c r="DG658" s="107"/>
      <c r="DH658" s="107"/>
      <c r="DI658" s="107"/>
      <c r="DJ658" s="107"/>
      <c r="DK658" s="107"/>
    </row>
    <row r="659" customFormat="false" ht="15" hidden="false" customHeight="true" outlineLevel="0" collapsed="false">
      <c r="A659" s="58"/>
      <c r="B659" s="53" t="s">
        <v>830</v>
      </c>
      <c r="C659" s="54" t="n">
        <v>39</v>
      </c>
      <c r="D659" s="55" t="s">
        <v>336</v>
      </c>
      <c r="E659" s="107"/>
      <c r="F659" s="107"/>
      <c r="G659" s="107"/>
      <c r="H659" s="107"/>
      <c r="I659" s="107"/>
      <c r="J659" s="107"/>
      <c r="K659" s="107"/>
      <c r="L659" s="107"/>
      <c r="M659" s="107"/>
      <c r="N659" s="107"/>
      <c r="O659" s="107"/>
      <c r="P659" s="107"/>
      <c r="Q659" s="107"/>
      <c r="R659" s="107"/>
      <c r="S659" s="107"/>
      <c r="T659" s="107"/>
      <c r="U659" s="107"/>
      <c r="V659" s="107"/>
      <c r="W659" s="107"/>
      <c r="X659" s="107"/>
      <c r="Y659" s="107"/>
      <c r="Z659" s="107"/>
      <c r="AA659" s="107"/>
      <c r="AB659" s="107"/>
      <c r="AC659" s="107"/>
      <c r="AD659" s="107"/>
      <c r="AE659" s="107"/>
      <c r="AF659" s="107"/>
      <c r="AG659" s="107"/>
      <c r="AH659" s="107"/>
      <c r="AI659" s="107"/>
      <c r="AJ659" s="107"/>
      <c r="AK659" s="107"/>
      <c r="AL659" s="107"/>
      <c r="AM659" s="107"/>
      <c r="AN659" s="107"/>
      <c r="AO659" s="107"/>
      <c r="AP659" s="107"/>
      <c r="AQ659" s="107"/>
      <c r="AR659" s="107"/>
      <c r="AS659" s="107"/>
      <c r="AT659" s="107"/>
      <c r="AU659" s="107"/>
      <c r="AV659" s="107"/>
      <c r="AW659" s="107"/>
      <c r="AX659" s="107"/>
      <c r="AY659" s="107"/>
      <c r="AZ659" s="107"/>
      <c r="BA659" s="107"/>
      <c r="BB659" s="107"/>
      <c r="BC659" s="107"/>
      <c r="BD659" s="107"/>
      <c r="BE659" s="107"/>
      <c r="BF659" s="107"/>
      <c r="BG659" s="107"/>
      <c r="BH659" s="107"/>
      <c r="BI659" s="107"/>
      <c r="BJ659" s="107"/>
      <c r="BK659" s="107"/>
      <c r="BL659" s="107"/>
      <c r="BM659" s="107"/>
      <c r="BN659" s="107"/>
      <c r="BO659" s="107"/>
      <c r="BP659" s="107"/>
      <c r="BQ659" s="107"/>
      <c r="BR659" s="107"/>
      <c r="BS659" s="107"/>
      <c r="BT659" s="107"/>
      <c r="BU659" s="107"/>
      <c r="BV659" s="107"/>
      <c r="BW659" s="107"/>
      <c r="BX659" s="107"/>
      <c r="BY659" s="107"/>
      <c r="BZ659" s="107"/>
      <c r="CA659" s="107"/>
      <c r="CB659" s="107"/>
      <c r="CC659" s="107"/>
      <c r="CD659" s="107"/>
      <c r="CE659" s="107"/>
      <c r="CF659" s="107"/>
      <c r="CG659" s="107"/>
      <c r="CH659" s="107"/>
      <c r="CI659" s="107"/>
      <c r="CJ659" s="107"/>
      <c r="CK659" s="107"/>
      <c r="CL659" s="107"/>
      <c r="CM659" s="107"/>
      <c r="CN659" s="107"/>
      <c r="CO659" s="107"/>
      <c r="CP659" s="107"/>
      <c r="CQ659" s="107"/>
      <c r="CR659" s="107"/>
      <c r="CS659" s="107"/>
      <c r="CT659" s="107"/>
      <c r="CU659" s="107"/>
      <c r="CV659" s="107"/>
      <c r="CW659" s="107"/>
      <c r="CX659" s="107"/>
      <c r="CY659" s="107"/>
      <c r="CZ659" s="107"/>
      <c r="DA659" s="107"/>
      <c r="DB659" s="107"/>
      <c r="DC659" s="107"/>
      <c r="DD659" s="107"/>
      <c r="DE659" s="107"/>
      <c r="DF659" s="107"/>
      <c r="DG659" s="107"/>
      <c r="DH659" s="107"/>
      <c r="DI659" s="107"/>
      <c r="DJ659" s="107"/>
      <c r="DK659" s="107"/>
    </row>
    <row r="660" customFormat="false" ht="15" hidden="false" customHeight="true" outlineLevel="0" collapsed="false">
      <c r="A660" s="58"/>
      <c r="B660" s="53" t="s">
        <v>831</v>
      </c>
      <c r="C660" s="54" t="n">
        <v>40</v>
      </c>
      <c r="D660" s="55" t="s">
        <v>336</v>
      </c>
    </row>
    <row r="661" customFormat="false" ht="15" hidden="false" customHeight="true" outlineLevel="0" collapsed="false">
      <c r="A661" s="58"/>
      <c r="B661" s="53" t="s">
        <v>832</v>
      </c>
      <c r="C661" s="54" t="n">
        <v>41</v>
      </c>
      <c r="D661" s="55" t="s">
        <v>336</v>
      </c>
      <c r="E661" s="60"/>
      <c r="F661" s="60"/>
      <c r="G661" s="60"/>
      <c r="H661" s="60"/>
      <c r="I661" s="60"/>
    </row>
    <row r="662" customFormat="false" ht="15" hidden="false" customHeight="true" outlineLevel="0" collapsed="false">
      <c r="A662" s="58"/>
      <c r="B662" s="53" t="s">
        <v>833</v>
      </c>
      <c r="C662" s="54" t="n">
        <v>42</v>
      </c>
      <c r="D662" s="55" t="s">
        <v>336</v>
      </c>
      <c r="E662" s="60"/>
      <c r="F662" s="60"/>
      <c r="G662" s="60"/>
      <c r="H662" s="60"/>
      <c r="I662" s="60"/>
    </row>
    <row r="663" customFormat="false" ht="15" hidden="false" customHeight="true" outlineLevel="0" collapsed="false">
      <c r="A663" s="58"/>
      <c r="B663" s="53" t="s">
        <v>834</v>
      </c>
      <c r="C663" s="54" t="n">
        <v>43</v>
      </c>
      <c r="D663" s="55" t="s">
        <v>336</v>
      </c>
      <c r="E663" s="60"/>
      <c r="F663" s="60"/>
      <c r="G663" s="60"/>
      <c r="H663" s="60"/>
      <c r="I663" s="60"/>
    </row>
    <row r="664" customFormat="false" ht="15" hidden="false" customHeight="true" outlineLevel="0" collapsed="false">
      <c r="A664" s="58"/>
      <c r="B664" s="53" t="s">
        <v>835</v>
      </c>
      <c r="C664" s="54" t="n">
        <v>44</v>
      </c>
      <c r="D664" s="55" t="s">
        <v>336</v>
      </c>
      <c r="E664" s="60"/>
      <c r="F664" s="60"/>
      <c r="G664" s="60"/>
      <c r="H664" s="60"/>
      <c r="I664" s="60"/>
    </row>
    <row r="665" customFormat="false" ht="15" hidden="false" customHeight="true" outlineLevel="0" collapsed="false">
      <c r="A665" s="58"/>
      <c r="B665" s="53" t="s">
        <v>836</v>
      </c>
      <c r="C665" s="54" t="n">
        <v>45</v>
      </c>
      <c r="D665" s="55" t="s">
        <v>336</v>
      </c>
      <c r="E665" s="60"/>
      <c r="F665" s="60"/>
      <c r="G665" s="60"/>
      <c r="H665" s="60"/>
      <c r="I665" s="60"/>
    </row>
    <row r="666" customFormat="false" ht="15" hidden="false" customHeight="true" outlineLevel="0" collapsed="false">
      <c r="A666" s="58"/>
      <c r="B666" s="53" t="s">
        <v>837</v>
      </c>
      <c r="C666" s="54" t="n">
        <v>46</v>
      </c>
      <c r="D666" s="55" t="s">
        <v>336</v>
      </c>
      <c r="E666" s="81"/>
      <c r="F666" s="81"/>
      <c r="G666" s="81"/>
      <c r="H666" s="81"/>
      <c r="I666" s="81"/>
      <c r="J666" s="81"/>
      <c r="K666" s="81"/>
      <c r="L666" s="81"/>
      <c r="M666" s="81"/>
      <c r="N666" s="81"/>
      <c r="O666" s="81"/>
      <c r="P666" s="81"/>
      <c r="Q666" s="81"/>
      <c r="R666" s="81"/>
      <c r="S666" s="81"/>
      <c r="T666" s="81"/>
      <c r="U666" s="81"/>
      <c r="V666" s="81"/>
      <c r="W666" s="81"/>
      <c r="X666" s="81"/>
      <c r="Y666" s="81"/>
      <c r="Z666" s="81"/>
      <c r="AA666" s="81"/>
      <c r="AB666" s="81"/>
      <c r="AC666" s="81"/>
      <c r="AD666" s="81"/>
      <c r="AE666" s="81"/>
      <c r="AF666" s="81"/>
      <c r="AG666" s="81"/>
      <c r="AH666" s="81"/>
      <c r="AI666" s="81"/>
      <c r="AJ666" s="81"/>
      <c r="AK666" s="81"/>
      <c r="AL666" s="81"/>
      <c r="AM666" s="81"/>
      <c r="AN666" s="81"/>
      <c r="AO666" s="81"/>
      <c r="AP666" s="81"/>
      <c r="AQ666" s="81"/>
      <c r="AR666" s="81"/>
      <c r="AS666" s="81"/>
      <c r="AT666" s="81"/>
      <c r="AU666" s="81"/>
      <c r="AV666" s="81"/>
      <c r="AW666" s="81"/>
      <c r="AX666" s="81"/>
      <c r="AY666" s="81"/>
      <c r="AZ666" s="81"/>
      <c r="BA666" s="81"/>
      <c r="BB666" s="81"/>
      <c r="BC666" s="81"/>
      <c r="BD666" s="81"/>
      <c r="BE666" s="81"/>
      <c r="BF666" s="81"/>
      <c r="BG666" s="81"/>
      <c r="BH666" s="81"/>
      <c r="BI666" s="81"/>
      <c r="BJ666" s="81"/>
      <c r="BK666" s="81"/>
      <c r="BL666" s="81"/>
      <c r="BM666" s="81"/>
      <c r="BN666" s="81"/>
      <c r="BO666" s="81"/>
      <c r="BP666" s="81"/>
      <c r="BQ666" s="81"/>
      <c r="BR666" s="81"/>
      <c r="BS666" s="81"/>
      <c r="BT666" s="81"/>
      <c r="BU666" s="81"/>
      <c r="BV666" s="81"/>
      <c r="BW666" s="81"/>
      <c r="BX666" s="81"/>
      <c r="BY666" s="81"/>
      <c r="BZ666" s="81"/>
      <c r="CA666" s="81"/>
      <c r="CB666" s="81"/>
      <c r="CC666" s="81"/>
      <c r="CD666" s="81"/>
      <c r="CE666" s="81"/>
      <c r="CF666" s="81"/>
      <c r="CG666" s="81"/>
      <c r="CH666" s="81"/>
      <c r="CI666" s="81"/>
      <c r="CJ666" s="81"/>
      <c r="CK666" s="81"/>
      <c r="CL666" s="81"/>
      <c r="CM666" s="81"/>
      <c r="CN666" s="81"/>
      <c r="CO666" s="81"/>
      <c r="CP666" s="81"/>
      <c r="CQ666" s="81"/>
      <c r="CR666" s="81"/>
      <c r="CS666" s="81"/>
      <c r="CT666" s="81"/>
      <c r="CU666" s="81"/>
      <c r="CV666" s="81"/>
      <c r="CW666" s="81"/>
      <c r="CX666" s="81"/>
      <c r="CY666" s="81"/>
      <c r="CZ666" s="81"/>
      <c r="DA666" s="81"/>
      <c r="DB666" s="81"/>
      <c r="DC666" s="81"/>
      <c r="DD666" s="81"/>
      <c r="DE666" s="81"/>
      <c r="DF666" s="81"/>
      <c r="DG666" s="81"/>
      <c r="DH666" s="81"/>
      <c r="DI666" s="81"/>
      <c r="DJ666" s="81"/>
      <c r="DK666" s="81"/>
    </row>
    <row r="667" customFormat="false" ht="15" hidden="false" customHeight="true" outlineLevel="0" collapsed="false">
      <c r="A667" s="58"/>
      <c r="B667" s="53" t="s">
        <v>838</v>
      </c>
      <c r="C667" s="54" t="n">
        <v>47</v>
      </c>
      <c r="D667" s="55" t="s">
        <v>336</v>
      </c>
      <c r="E667" s="60"/>
      <c r="F667" s="60"/>
      <c r="G667" s="60"/>
      <c r="H667" s="60"/>
      <c r="I667" s="60"/>
    </row>
    <row r="668" customFormat="false" ht="15" hidden="false" customHeight="true" outlineLevel="0" collapsed="false">
      <c r="A668" s="58"/>
      <c r="B668" s="53" t="s">
        <v>839</v>
      </c>
      <c r="C668" s="54" t="n">
        <v>48</v>
      </c>
      <c r="D668" s="55" t="s">
        <v>336</v>
      </c>
      <c r="E668" s="60"/>
      <c r="F668" s="60"/>
      <c r="G668" s="60"/>
      <c r="H668" s="60"/>
      <c r="I668" s="60"/>
    </row>
    <row r="669" customFormat="false" ht="15" hidden="false" customHeight="true" outlineLevel="0" collapsed="false">
      <c r="A669" s="58"/>
      <c r="B669" s="53" t="s">
        <v>840</v>
      </c>
      <c r="C669" s="54" t="n">
        <v>49</v>
      </c>
      <c r="D669" s="55" t="s">
        <v>336</v>
      </c>
      <c r="E669" s="60"/>
      <c r="F669" s="60"/>
      <c r="G669" s="60"/>
      <c r="H669" s="60"/>
      <c r="I669" s="60"/>
    </row>
    <row r="670" customFormat="false" ht="15" hidden="false" customHeight="true" outlineLevel="0" collapsed="false">
      <c r="A670" s="58"/>
      <c r="B670" s="53" t="s">
        <v>841</v>
      </c>
      <c r="C670" s="54" t="n">
        <v>50</v>
      </c>
      <c r="D670" s="55" t="s">
        <v>336</v>
      </c>
      <c r="E670" s="60"/>
      <c r="F670" s="60"/>
      <c r="G670" s="60"/>
      <c r="H670" s="60"/>
      <c r="I670" s="60"/>
    </row>
    <row r="671" customFormat="false" ht="15" hidden="false" customHeight="true" outlineLevel="0" collapsed="false">
      <c r="A671" s="58"/>
      <c r="B671" s="53" t="s">
        <v>842</v>
      </c>
      <c r="C671" s="54" t="n">
        <v>51</v>
      </c>
      <c r="D671" s="55" t="s">
        <v>336</v>
      </c>
      <c r="E671" s="107"/>
      <c r="F671" s="107"/>
      <c r="G671" s="107"/>
      <c r="H671" s="107"/>
      <c r="I671" s="107"/>
      <c r="J671" s="107"/>
      <c r="K671" s="107"/>
      <c r="L671" s="107"/>
      <c r="M671" s="107"/>
      <c r="N671" s="107"/>
      <c r="O671" s="107"/>
      <c r="P671" s="107"/>
      <c r="Q671" s="107"/>
      <c r="R671" s="107"/>
      <c r="S671" s="107"/>
      <c r="T671" s="107"/>
      <c r="U671" s="107"/>
      <c r="V671" s="107"/>
      <c r="W671" s="107"/>
      <c r="X671" s="107"/>
      <c r="Y671" s="107"/>
      <c r="Z671" s="107"/>
      <c r="AA671" s="107"/>
      <c r="AB671" s="107"/>
      <c r="AC671" s="107"/>
      <c r="AD671" s="107"/>
      <c r="AE671" s="107"/>
      <c r="AF671" s="107"/>
      <c r="AG671" s="107"/>
      <c r="AH671" s="107"/>
      <c r="AI671" s="107"/>
      <c r="AJ671" s="107"/>
      <c r="AK671" s="107"/>
      <c r="AL671" s="107"/>
      <c r="AM671" s="107"/>
      <c r="AN671" s="107"/>
      <c r="AO671" s="107"/>
      <c r="AP671" s="107"/>
      <c r="AQ671" s="107"/>
      <c r="AR671" s="107"/>
      <c r="AS671" s="107"/>
      <c r="AT671" s="107"/>
      <c r="AU671" s="107"/>
      <c r="AV671" s="107"/>
      <c r="AW671" s="107"/>
      <c r="AX671" s="107"/>
      <c r="AY671" s="107"/>
      <c r="AZ671" s="107"/>
      <c r="BA671" s="107"/>
      <c r="BB671" s="107"/>
      <c r="BC671" s="107"/>
      <c r="BD671" s="107"/>
      <c r="BE671" s="107"/>
      <c r="BF671" s="107"/>
      <c r="BG671" s="107"/>
      <c r="BH671" s="107"/>
      <c r="BI671" s="107"/>
      <c r="BJ671" s="107"/>
      <c r="BK671" s="107"/>
      <c r="BL671" s="107"/>
      <c r="BM671" s="107"/>
      <c r="BN671" s="107"/>
      <c r="BO671" s="107"/>
      <c r="BP671" s="107"/>
      <c r="BQ671" s="107"/>
      <c r="BR671" s="107"/>
      <c r="BS671" s="107"/>
      <c r="BT671" s="107"/>
      <c r="BU671" s="107"/>
      <c r="BV671" s="107"/>
      <c r="BW671" s="107"/>
      <c r="BX671" s="107"/>
      <c r="BY671" s="107"/>
      <c r="BZ671" s="107"/>
      <c r="CA671" s="107"/>
      <c r="CB671" s="107"/>
      <c r="CC671" s="107"/>
      <c r="CD671" s="107"/>
      <c r="CE671" s="107"/>
      <c r="CF671" s="107"/>
      <c r="CG671" s="107"/>
      <c r="CH671" s="107"/>
      <c r="CI671" s="107"/>
      <c r="CJ671" s="107"/>
      <c r="CK671" s="107"/>
      <c r="CL671" s="107"/>
      <c r="CM671" s="107"/>
      <c r="CN671" s="107"/>
      <c r="CO671" s="107"/>
      <c r="CP671" s="107"/>
      <c r="CQ671" s="107"/>
      <c r="CR671" s="107"/>
      <c r="CS671" s="107"/>
      <c r="CT671" s="107"/>
      <c r="CU671" s="107"/>
      <c r="CV671" s="107"/>
      <c r="CW671" s="107"/>
      <c r="CX671" s="107"/>
      <c r="CY671" s="107"/>
      <c r="CZ671" s="107"/>
      <c r="DA671" s="107"/>
      <c r="DB671" s="107"/>
      <c r="DC671" s="107"/>
      <c r="DD671" s="107"/>
      <c r="DE671" s="107"/>
      <c r="DF671" s="107"/>
      <c r="DG671" s="107"/>
      <c r="DH671" s="107"/>
      <c r="DI671" s="107"/>
      <c r="DJ671" s="107"/>
      <c r="DK671" s="107"/>
    </row>
    <row r="672" customFormat="false" ht="15" hidden="false" customHeight="true" outlineLevel="0" collapsed="false">
      <c r="A672" s="58"/>
      <c r="B672" s="53" t="s">
        <v>843</v>
      </c>
      <c r="C672" s="54" t="n">
        <v>52</v>
      </c>
      <c r="D672" s="55" t="s">
        <v>336</v>
      </c>
      <c r="E672" s="107"/>
      <c r="F672" s="107"/>
      <c r="G672" s="107"/>
      <c r="H672" s="107"/>
      <c r="I672" s="107"/>
      <c r="J672" s="107"/>
      <c r="K672" s="107"/>
      <c r="L672" s="107"/>
      <c r="M672" s="107"/>
      <c r="N672" s="107"/>
      <c r="O672" s="107"/>
      <c r="P672" s="107"/>
      <c r="Q672" s="107"/>
      <c r="R672" s="107"/>
      <c r="S672" s="107"/>
      <c r="T672" s="107"/>
      <c r="U672" s="107"/>
      <c r="V672" s="107"/>
      <c r="W672" s="107"/>
      <c r="X672" s="107"/>
      <c r="Y672" s="107"/>
      <c r="Z672" s="107"/>
      <c r="AA672" s="107"/>
      <c r="AB672" s="107"/>
      <c r="AC672" s="107"/>
      <c r="AD672" s="107"/>
      <c r="AE672" s="107"/>
      <c r="AF672" s="107"/>
      <c r="AG672" s="107"/>
      <c r="AH672" s="107"/>
      <c r="AI672" s="107"/>
      <c r="AJ672" s="107"/>
      <c r="AK672" s="107"/>
      <c r="AL672" s="107"/>
      <c r="AM672" s="107"/>
      <c r="AN672" s="107"/>
      <c r="AO672" s="107"/>
      <c r="AP672" s="107"/>
      <c r="AQ672" s="107"/>
      <c r="AR672" s="107"/>
      <c r="AS672" s="107"/>
      <c r="AT672" s="107"/>
      <c r="AU672" s="107"/>
      <c r="AV672" s="107"/>
      <c r="AW672" s="107"/>
      <c r="AX672" s="107"/>
      <c r="AY672" s="107"/>
      <c r="AZ672" s="107"/>
      <c r="BA672" s="107"/>
      <c r="BB672" s="107"/>
      <c r="BC672" s="107"/>
      <c r="BD672" s="107"/>
      <c r="BE672" s="107"/>
      <c r="BF672" s="107"/>
      <c r="BG672" s="107"/>
      <c r="BH672" s="107"/>
      <c r="BI672" s="107"/>
      <c r="BJ672" s="107"/>
      <c r="BK672" s="107"/>
      <c r="BL672" s="107"/>
      <c r="BM672" s="107"/>
      <c r="BN672" s="107"/>
      <c r="BO672" s="107"/>
      <c r="BP672" s="107"/>
      <c r="BQ672" s="107"/>
      <c r="BR672" s="107"/>
      <c r="BS672" s="107"/>
      <c r="BT672" s="107"/>
      <c r="BU672" s="107"/>
      <c r="BV672" s="107"/>
      <c r="BW672" s="107"/>
      <c r="BX672" s="107"/>
      <c r="BY672" s="107"/>
      <c r="BZ672" s="107"/>
      <c r="CA672" s="107"/>
      <c r="CB672" s="107"/>
      <c r="CC672" s="107"/>
      <c r="CD672" s="107"/>
      <c r="CE672" s="107"/>
      <c r="CF672" s="107"/>
      <c r="CG672" s="107"/>
      <c r="CH672" s="107"/>
      <c r="CI672" s="107"/>
      <c r="CJ672" s="107"/>
      <c r="CK672" s="107"/>
      <c r="CL672" s="107"/>
      <c r="CM672" s="107"/>
      <c r="CN672" s="107"/>
      <c r="CO672" s="107"/>
      <c r="CP672" s="107"/>
      <c r="CQ672" s="107"/>
      <c r="CR672" s="107"/>
      <c r="CS672" s="107"/>
      <c r="CT672" s="107"/>
      <c r="CU672" s="107"/>
      <c r="CV672" s="107"/>
      <c r="CW672" s="107"/>
      <c r="CX672" s="107"/>
      <c r="CY672" s="107"/>
      <c r="CZ672" s="107"/>
      <c r="DA672" s="107"/>
      <c r="DB672" s="107"/>
      <c r="DC672" s="107"/>
      <c r="DD672" s="107"/>
      <c r="DE672" s="107"/>
      <c r="DF672" s="107"/>
      <c r="DG672" s="107"/>
      <c r="DH672" s="107"/>
      <c r="DI672" s="107"/>
      <c r="DJ672" s="107"/>
      <c r="DK672" s="107"/>
    </row>
    <row r="673" customFormat="false" ht="15" hidden="false" customHeight="true" outlineLevel="0" collapsed="false">
      <c r="A673" s="58"/>
      <c r="B673" s="53" t="s">
        <v>844</v>
      </c>
      <c r="C673" s="54" t="n">
        <v>53</v>
      </c>
      <c r="D673" s="55" t="s">
        <v>336</v>
      </c>
      <c r="E673" s="107"/>
      <c r="F673" s="107"/>
      <c r="G673" s="107"/>
      <c r="H673" s="107"/>
      <c r="I673" s="107"/>
      <c r="J673" s="107"/>
      <c r="K673" s="107"/>
      <c r="L673" s="107"/>
      <c r="M673" s="107"/>
      <c r="N673" s="107"/>
      <c r="O673" s="107"/>
      <c r="P673" s="107"/>
      <c r="Q673" s="107"/>
      <c r="R673" s="107"/>
      <c r="S673" s="107"/>
      <c r="T673" s="107"/>
      <c r="U673" s="107"/>
      <c r="V673" s="107"/>
      <c r="W673" s="107"/>
      <c r="X673" s="107"/>
      <c r="Y673" s="107"/>
      <c r="Z673" s="107"/>
      <c r="AA673" s="107"/>
      <c r="AB673" s="107"/>
      <c r="AC673" s="107"/>
      <c r="AD673" s="107"/>
      <c r="AE673" s="107"/>
      <c r="AF673" s="107"/>
      <c r="AG673" s="107"/>
      <c r="AH673" s="107"/>
      <c r="AI673" s="107"/>
      <c r="AJ673" s="107"/>
      <c r="AK673" s="107"/>
      <c r="AL673" s="107"/>
      <c r="AM673" s="107"/>
      <c r="AN673" s="107"/>
      <c r="AO673" s="107"/>
      <c r="AP673" s="107"/>
      <c r="AQ673" s="107"/>
      <c r="AR673" s="107"/>
      <c r="AS673" s="107"/>
      <c r="AT673" s="107"/>
      <c r="AU673" s="107"/>
      <c r="AV673" s="107"/>
      <c r="AW673" s="107"/>
      <c r="AX673" s="107"/>
      <c r="AY673" s="107"/>
      <c r="AZ673" s="107"/>
      <c r="BA673" s="107"/>
      <c r="BB673" s="107"/>
      <c r="BC673" s="107"/>
      <c r="BD673" s="107"/>
      <c r="BE673" s="107"/>
      <c r="BF673" s="107"/>
      <c r="BG673" s="107"/>
      <c r="BH673" s="107"/>
      <c r="BI673" s="107"/>
      <c r="BJ673" s="107"/>
      <c r="BK673" s="107"/>
      <c r="BL673" s="107"/>
      <c r="BM673" s="107"/>
      <c r="BN673" s="107"/>
      <c r="BO673" s="107"/>
      <c r="BP673" s="107"/>
      <c r="BQ673" s="107"/>
      <c r="BR673" s="107"/>
      <c r="BS673" s="107"/>
      <c r="BT673" s="107"/>
      <c r="BU673" s="107"/>
      <c r="BV673" s="107"/>
      <c r="BW673" s="107"/>
      <c r="BX673" s="107"/>
      <c r="BY673" s="107"/>
      <c r="BZ673" s="107"/>
      <c r="CA673" s="107"/>
      <c r="CB673" s="107"/>
      <c r="CC673" s="107"/>
      <c r="CD673" s="107"/>
      <c r="CE673" s="107"/>
      <c r="CF673" s="107"/>
      <c r="CG673" s="107"/>
      <c r="CH673" s="107"/>
      <c r="CI673" s="107"/>
      <c r="CJ673" s="107"/>
      <c r="CK673" s="107"/>
      <c r="CL673" s="107"/>
      <c r="CM673" s="107"/>
      <c r="CN673" s="107"/>
      <c r="CO673" s="107"/>
      <c r="CP673" s="107"/>
      <c r="CQ673" s="107"/>
      <c r="CR673" s="107"/>
      <c r="CS673" s="107"/>
      <c r="CT673" s="107"/>
      <c r="CU673" s="107"/>
      <c r="CV673" s="107"/>
      <c r="CW673" s="107"/>
      <c r="CX673" s="107"/>
      <c r="CY673" s="107"/>
      <c r="CZ673" s="107"/>
      <c r="DA673" s="107"/>
      <c r="DB673" s="107"/>
      <c r="DC673" s="107"/>
      <c r="DD673" s="107"/>
      <c r="DE673" s="107"/>
      <c r="DF673" s="107"/>
      <c r="DG673" s="107"/>
      <c r="DH673" s="107"/>
      <c r="DI673" s="107"/>
      <c r="DJ673" s="107"/>
      <c r="DK673" s="107"/>
    </row>
    <row r="674" customFormat="false" ht="15" hidden="false" customHeight="true" outlineLevel="0" collapsed="false">
      <c r="A674" s="58"/>
      <c r="B674" s="53" t="s">
        <v>845</v>
      </c>
      <c r="C674" s="54" t="n">
        <v>54</v>
      </c>
      <c r="D674" s="55" t="s">
        <v>336</v>
      </c>
      <c r="E674" s="60"/>
      <c r="F674" s="60"/>
      <c r="G674" s="60"/>
      <c r="H674" s="60"/>
      <c r="I674" s="60"/>
    </row>
    <row r="675" customFormat="false" ht="15" hidden="false" customHeight="true" outlineLevel="0" collapsed="false">
      <c r="A675" s="58"/>
      <c r="B675" s="53" t="s">
        <v>846</v>
      </c>
      <c r="C675" s="54" t="n">
        <v>55</v>
      </c>
      <c r="D675" s="55" t="s">
        <v>336</v>
      </c>
      <c r="E675" s="60"/>
      <c r="F675" s="60"/>
      <c r="G675" s="60"/>
      <c r="H675" s="60"/>
      <c r="I675" s="60"/>
    </row>
    <row r="676" customFormat="false" ht="15" hidden="false" customHeight="true" outlineLevel="0" collapsed="false">
      <c r="A676" s="58"/>
      <c r="B676" s="53" t="s">
        <v>847</v>
      </c>
      <c r="C676" s="54" t="n">
        <v>56</v>
      </c>
      <c r="D676" s="55" t="s">
        <v>336</v>
      </c>
      <c r="E676" s="107"/>
      <c r="F676" s="107"/>
      <c r="G676" s="107"/>
      <c r="H676" s="107"/>
      <c r="I676" s="107"/>
      <c r="J676" s="107"/>
      <c r="K676" s="107"/>
      <c r="L676" s="107"/>
      <c r="M676" s="107"/>
      <c r="N676" s="107"/>
      <c r="O676" s="107"/>
      <c r="P676" s="107"/>
      <c r="Q676" s="107"/>
      <c r="R676" s="107"/>
      <c r="S676" s="107"/>
      <c r="T676" s="107"/>
      <c r="U676" s="107"/>
      <c r="V676" s="107"/>
      <c r="W676" s="107"/>
      <c r="X676" s="107"/>
      <c r="Y676" s="107"/>
      <c r="Z676" s="107"/>
      <c r="AA676" s="107"/>
      <c r="AB676" s="107"/>
      <c r="AC676" s="107"/>
      <c r="AD676" s="107"/>
      <c r="AE676" s="107"/>
      <c r="AF676" s="107"/>
      <c r="AG676" s="107"/>
      <c r="AH676" s="107"/>
      <c r="AI676" s="107"/>
      <c r="AJ676" s="107"/>
      <c r="AK676" s="107"/>
      <c r="AL676" s="107"/>
      <c r="AM676" s="107"/>
      <c r="AN676" s="107"/>
      <c r="AO676" s="107"/>
      <c r="AP676" s="107"/>
      <c r="AQ676" s="107"/>
      <c r="AR676" s="107"/>
      <c r="AS676" s="107"/>
      <c r="AT676" s="107"/>
      <c r="AU676" s="107"/>
      <c r="AV676" s="107"/>
      <c r="AW676" s="107"/>
      <c r="AX676" s="107"/>
      <c r="AY676" s="107"/>
      <c r="AZ676" s="107"/>
      <c r="BA676" s="107"/>
      <c r="BB676" s="107"/>
      <c r="BC676" s="107"/>
      <c r="BD676" s="107"/>
      <c r="BE676" s="107"/>
      <c r="BF676" s="107"/>
      <c r="BG676" s="107"/>
      <c r="BH676" s="107"/>
      <c r="BI676" s="107"/>
      <c r="BJ676" s="107"/>
      <c r="BK676" s="107"/>
      <c r="BL676" s="107"/>
      <c r="BM676" s="107"/>
      <c r="BN676" s="107"/>
      <c r="BO676" s="107"/>
      <c r="BP676" s="107"/>
      <c r="BQ676" s="107"/>
      <c r="BR676" s="107"/>
      <c r="BS676" s="107"/>
      <c r="BT676" s="107"/>
      <c r="BU676" s="107"/>
      <c r="BV676" s="107"/>
      <c r="BW676" s="107"/>
      <c r="BX676" s="107"/>
      <c r="BY676" s="107"/>
      <c r="BZ676" s="107"/>
      <c r="CA676" s="107"/>
      <c r="CB676" s="107"/>
      <c r="CC676" s="107"/>
      <c r="CD676" s="107"/>
      <c r="CE676" s="107"/>
      <c r="CF676" s="107"/>
      <c r="CG676" s="107"/>
      <c r="CH676" s="107"/>
      <c r="CI676" s="107"/>
      <c r="CJ676" s="107"/>
      <c r="CK676" s="107"/>
      <c r="CL676" s="107"/>
      <c r="CM676" s="107"/>
      <c r="CN676" s="107"/>
      <c r="CO676" s="107"/>
      <c r="CP676" s="107"/>
      <c r="CQ676" s="107"/>
      <c r="CR676" s="107"/>
      <c r="CS676" s="107"/>
      <c r="CT676" s="107"/>
      <c r="CU676" s="107"/>
      <c r="CV676" s="107"/>
      <c r="CW676" s="107"/>
      <c r="CX676" s="107"/>
      <c r="CY676" s="107"/>
      <c r="CZ676" s="107"/>
      <c r="DA676" s="107"/>
      <c r="DB676" s="107"/>
      <c r="DC676" s="107"/>
      <c r="DD676" s="107"/>
      <c r="DE676" s="107"/>
      <c r="DF676" s="107"/>
      <c r="DG676" s="107"/>
      <c r="DH676" s="107"/>
      <c r="DI676" s="107"/>
      <c r="DJ676" s="107"/>
      <c r="DK676" s="107"/>
    </row>
    <row r="677" customFormat="false" ht="15" hidden="false" customHeight="true" outlineLevel="0" collapsed="false">
      <c r="A677" s="58"/>
      <c r="B677" s="53" t="s">
        <v>848</v>
      </c>
      <c r="C677" s="54" t="n">
        <v>57</v>
      </c>
      <c r="D677" s="55" t="s">
        <v>336</v>
      </c>
      <c r="E677" s="60"/>
      <c r="F677" s="60"/>
      <c r="G677" s="60"/>
      <c r="H677" s="60"/>
      <c r="I677" s="60"/>
    </row>
    <row r="678" customFormat="false" ht="15" hidden="false" customHeight="true" outlineLevel="0" collapsed="false">
      <c r="A678" s="58"/>
      <c r="B678" s="53" t="s">
        <v>849</v>
      </c>
      <c r="C678" s="54" t="n">
        <v>58</v>
      </c>
      <c r="D678" s="55" t="s">
        <v>336</v>
      </c>
      <c r="E678" s="60"/>
      <c r="F678" s="60"/>
      <c r="G678" s="60"/>
      <c r="H678" s="60"/>
      <c r="I678" s="60"/>
    </row>
    <row r="679" customFormat="false" ht="15" hidden="false" customHeight="true" outlineLevel="0" collapsed="false">
      <c r="A679" s="58"/>
      <c r="B679" s="53" t="s">
        <v>850</v>
      </c>
      <c r="C679" s="54" t="n">
        <v>59</v>
      </c>
      <c r="D679" s="55" t="s">
        <v>336</v>
      </c>
      <c r="E679" s="60"/>
      <c r="F679" s="60"/>
      <c r="G679" s="60"/>
      <c r="H679" s="60"/>
      <c r="I679" s="60"/>
    </row>
    <row r="680" customFormat="false" ht="15" hidden="false" customHeight="true" outlineLevel="0" collapsed="false">
      <c r="A680" s="58"/>
      <c r="B680" s="53" t="s">
        <v>851</v>
      </c>
      <c r="C680" s="54" t="n">
        <v>60</v>
      </c>
      <c r="D680" s="55" t="s">
        <v>336</v>
      </c>
      <c r="E680" s="60"/>
      <c r="F680" s="60"/>
      <c r="G680" s="60"/>
      <c r="H680" s="60"/>
      <c r="I680" s="60"/>
    </row>
    <row r="681" customFormat="false" ht="15" hidden="false" customHeight="true" outlineLevel="0" collapsed="false">
      <c r="A681" s="58"/>
      <c r="B681" s="53" t="s">
        <v>852</v>
      </c>
      <c r="C681" s="54" t="n">
        <v>61</v>
      </c>
      <c r="D681" s="55" t="s">
        <v>336</v>
      </c>
      <c r="E681" s="107"/>
      <c r="F681" s="107"/>
      <c r="G681" s="107"/>
      <c r="H681" s="107"/>
      <c r="I681" s="107"/>
      <c r="J681" s="107"/>
      <c r="K681" s="107"/>
      <c r="L681" s="107"/>
      <c r="M681" s="107"/>
      <c r="N681" s="107"/>
      <c r="O681" s="107"/>
      <c r="P681" s="107"/>
      <c r="Q681" s="107"/>
      <c r="R681" s="107"/>
      <c r="S681" s="107"/>
      <c r="T681" s="107"/>
      <c r="U681" s="107"/>
      <c r="V681" s="107"/>
      <c r="W681" s="107"/>
      <c r="X681" s="107"/>
      <c r="Y681" s="107"/>
      <c r="Z681" s="107"/>
      <c r="AA681" s="107"/>
      <c r="AB681" s="107"/>
      <c r="AC681" s="107"/>
      <c r="AD681" s="107"/>
      <c r="AE681" s="107"/>
      <c r="AF681" s="107"/>
      <c r="AG681" s="107"/>
      <c r="AH681" s="107"/>
      <c r="AI681" s="107"/>
      <c r="AJ681" s="107"/>
      <c r="AK681" s="107"/>
      <c r="AL681" s="107"/>
      <c r="AM681" s="107"/>
      <c r="AN681" s="107"/>
      <c r="AO681" s="107"/>
      <c r="AP681" s="107"/>
      <c r="AQ681" s="107"/>
      <c r="AR681" s="107"/>
      <c r="AS681" s="107"/>
      <c r="AT681" s="107"/>
      <c r="AU681" s="107"/>
      <c r="AV681" s="107"/>
      <c r="AW681" s="107"/>
      <c r="AX681" s="107"/>
      <c r="AY681" s="107"/>
      <c r="AZ681" s="107"/>
      <c r="BA681" s="107"/>
      <c r="BB681" s="107"/>
      <c r="BC681" s="107"/>
      <c r="BD681" s="107"/>
      <c r="BE681" s="107"/>
      <c r="BF681" s="107"/>
      <c r="BG681" s="107"/>
      <c r="BH681" s="107"/>
      <c r="BI681" s="107"/>
      <c r="BJ681" s="107"/>
      <c r="BK681" s="107"/>
      <c r="BL681" s="107"/>
      <c r="BM681" s="107"/>
      <c r="BN681" s="107"/>
      <c r="BO681" s="107"/>
      <c r="BP681" s="107"/>
      <c r="BQ681" s="107"/>
      <c r="BR681" s="107"/>
      <c r="BS681" s="107"/>
      <c r="BT681" s="107"/>
      <c r="BU681" s="107"/>
      <c r="BV681" s="107"/>
      <c r="BW681" s="107"/>
      <c r="BX681" s="107"/>
      <c r="BY681" s="107"/>
      <c r="BZ681" s="107"/>
      <c r="CA681" s="107"/>
      <c r="CB681" s="107"/>
      <c r="CC681" s="107"/>
      <c r="CD681" s="107"/>
      <c r="CE681" s="107"/>
      <c r="CF681" s="107"/>
      <c r="CG681" s="107"/>
      <c r="CH681" s="107"/>
      <c r="CI681" s="107"/>
      <c r="CJ681" s="107"/>
      <c r="CK681" s="107"/>
      <c r="CL681" s="107"/>
      <c r="CM681" s="107"/>
      <c r="CN681" s="107"/>
      <c r="CO681" s="107"/>
      <c r="CP681" s="107"/>
      <c r="CQ681" s="107"/>
      <c r="CR681" s="107"/>
      <c r="CS681" s="107"/>
      <c r="CT681" s="107"/>
      <c r="CU681" s="107"/>
      <c r="CV681" s="107"/>
      <c r="CW681" s="107"/>
      <c r="CX681" s="107"/>
      <c r="CY681" s="107"/>
      <c r="CZ681" s="107"/>
      <c r="DA681" s="107"/>
      <c r="DB681" s="107"/>
      <c r="DC681" s="107"/>
      <c r="DD681" s="107"/>
      <c r="DE681" s="107"/>
      <c r="DF681" s="107"/>
      <c r="DG681" s="107"/>
      <c r="DH681" s="107"/>
      <c r="DI681" s="107"/>
      <c r="DJ681" s="107"/>
      <c r="DK681" s="107"/>
    </row>
    <row r="682" customFormat="false" ht="15" hidden="false" customHeight="true" outlineLevel="0" collapsed="false">
      <c r="A682" s="58"/>
      <c r="B682" s="53" t="s">
        <v>853</v>
      </c>
      <c r="C682" s="54" t="n">
        <v>62</v>
      </c>
      <c r="D682" s="55" t="s">
        <v>336</v>
      </c>
      <c r="E682" s="107"/>
      <c r="F682" s="107"/>
      <c r="G682" s="107"/>
      <c r="H682" s="107"/>
      <c r="I682" s="107"/>
      <c r="J682" s="107"/>
      <c r="K682" s="107"/>
      <c r="L682" s="107"/>
      <c r="M682" s="107"/>
      <c r="N682" s="107"/>
      <c r="O682" s="107"/>
      <c r="P682" s="107"/>
      <c r="Q682" s="107"/>
      <c r="R682" s="107"/>
      <c r="S682" s="107"/>
      <c r="T682" s="107"/>
      <c r="U682" s="107"/>
      <c r="V682" s="107"/>
      <c r="W682" s="107"/>
      <c r="X682" s="107"/>
      <c r="Y682" s="107"/>
      <c r="Z682" s="107"/>
      <c r="AA682" s="107"/>
      <c r="AB682" s="107"/>
      <c r="AC682" s="107"/>
      <c r="AD682" s="107"/>
      <c r="AE682" s="107"/>
      <c r="AF682" s="107"/>
      <c r="AG682" s="107"/>
      <c r="AH682" s="107"/>
      <c r="AI682" s="107"/>
      <c r="AJ682" s="107"/>
      <c r="AK682" s="107"/>
      <c r="AL682" s="107"/>
      <c r="AM682" s="107"/>
      <c r="AN682" s="107"/>
      <c r="AO682" s="107"/>
      <c r="AP682" s="107"/>
      <c r="AQ682" s="107"/>
      <c r="AR682" s="107"/>
      <c r="AS682" s="107"/>
      <c r="AT682" s="107"/>
      <c r="AU682" s="107"/>
      <c r="AV682" s="107"/>
      <c r="AW682" s="107"/>
      <c r="AX682" s="107"/>
      <c r="AY682" s="107"/>
      <c r="AZ682" s="107"/>
      <c r="BA682" s="107"/>
      <c r="BB682" s="107"/>
      <c r="BC682" s="107"/>
      <c r="BD682" s="107"/>
      <c r="BE682" s="107"/>
      <c r="BF682" s="107"/>
      <c r="BG682" s="107"/>
      <c r="BH682" s="107"/>
      <c r="BI682" s="107"/>
      <c r="BJ682" s="107"/>
      <c r="BK682" s="107"/>
      <c r="BL682" s="107"/>
      <c r="BM682" s="107"/>
      <c r="BN682" s="107"/>
      <c r="BO682" s="107"/>
      <c r="BP682" s="107"/>
      <c r="BQ682" s="107"/>
      <c r="BR682" s="107"/>
      <c r="BS682" s="107"/>
      <c r="BT682" s="107"/>
      <c r="BU682" s="107"/>
      <c r="BV682" s="107"/>
      <c r="BW682" s="107"/>
      <c r="BX682" s="107"/>
      <c r="BY682" s="107"/>
      <c r="BZ682" s="107"/>
      <c r="CA682" s="107"/>
      <c r="CB682" s="107"/>
      <c r="CC682" s="107"/>
      <c r="CD682" s="107"/>
      <c r="CE682" s="107"/>
      <c r="CF682" s="107"/>
      <c r="CG682" s="107"/>
      <c r="CH682" s="107"/>
      <c r="CI682" s="107"/>
      <c r="CJ682" s="107"/>
      <c r="CK682" s="107"/>
      <c r="CL682" s="107"/>
      <c r="CM682" s="107"/>
      <c r="CN682" s="107"/>
      <c r="CO682" s="107"/>
      <c r="CP682" s="107"/>
      <c r="CQ682" s="107"/>
      <c r="CR682" s="107"/>
      <c r="CS682" s="107"/>
      <c r="CT682" s="107"/>
      <c r="CU682" s="107"/>
      <c r="CV682" s="107"/>
      <c r="CW682" s="107"/>
      <c r="CX682" s="107"/>
      <c r="CY682" s="107"/>
      <c r="CZ682" s="107"/>
      <c r="DA682" s="107"/>
      <c r="DB682" s="107"/>
      <c r="DC682" s="107"/>
      <c r="DD682" s="107"/>
      <c r="DE682" s="107"/>
      <c r="DF682" s="107"/>
      <c r="DG682" s="107"/>
      <c r="DH682" s="107"/>
      <c r="DI682" s="107"/>
      <c r="DJ682" s="107"/>
      <c r="DK682" s="107"/>
    </row>
    <row r="683" customFormat="false" ht="15" hidden="false" customHeight="true" outlineLevel="0" collapsed="false">
      <c r="A683" s="58"/>
      <c r="B683" s="53" t="s">
        <v>854</v>
      </c>
      <c r="C683" s="54" t="n">
        <v>63</v>
      </c>
      <c r="D683" s="55" t="s">
        <v>336</v>
      </c>
      <c r="E683" s="107"/>
      <c r="F683" s="107"/>
      <c r="G683" s="107"/>
      <c r="H683" s="107"/>
      <c r="I683" s="107"/>
      <c r="J683" s="107"/>
      <c r="K683" s="107"/>
      <c r="L683" s="107"/>
      <c r="M683" s="107"/>
      <c r="N683" s="107"/>
      <c r="O683" s="107"/>
      <c r="P683" s="107"/>
      <c r="Q683" s="107"/>
      <c r="R683" s="107"/>
      <c r="S683" s="107"/>
      <c r="T683" s="107"/>
      <c r="U683" s="107"/>
      <c r="V683" s="107"/>
      <c r="W683" s="107"/>
      <c r="X683" s="107"/>
      <c r="Y683" s="107"/>
      <c r="Z683" s="107"/>
      <c r="AA683" s="107"/>
      <c r="AB683" s="107"/>
      <c r="AC683" s="107"/>
      <c r="AD683" s="107"/>
      <c r="AE683" s="107"/>
      <c r="AF683" s="107"/>
      <c r="AG683" s="107"/>
      <c r="AH683" s="107"/>
      <c r="AI683" s="107"/>
      <c r="AJ683" s="107"/>
      <c r="AK683" s="107"/>
      <c r="AL683" s="107"/>
      <c r="AM683" s="107"/>
      <c r="AN683" s="107"/>
      <c r="AO683" s="107"/>
      <c r="AP683" s="107"/>
      <c r="AQ683" s="107"/>
      <c r="AR683" s="107"/>
      <c r="AS683" s="107"/>
      <c r="AT683" s="107"/>
      <c r="AU683" s="107"/>
      <c r="AV683" s="107"/>
      <c r="AW683" s="107"/>
      <c r="AX683" s="107"/>
      <c r="AY683" s="107"/>
      <c r="AZ683" s="107"/>
      <c r="BA683" s="107"/>
      <c r="BB683" s="107"/>
      <c r="BC683" s="107"/>
      <c r="BD683" s="107"/>
      <c r="BE683" s="107"/>
      <c r="BF683" s="107"/>
      <c r="BG683" s="107"/>
      <c r="BH683" s="107"/>
      <c r="BI683" s="107"/>
      <c r="BJ683" s="107"/>
      <c r="BK683" s="107"/>
      <c r="BL683" s="107"/>
      <c r="BM683" s="107"/>
      <c r="BN683" s="107"/>
      <c r="BO683" s="107"/>
      <c r="BP683" s="107"/>
      <c r="BQ683" s="107"/>
      <c r="BR683" s="107"/>
      <c r="BS683" s="107"/>
      <c r="BT683" s="107"/>
      <c r="BU683" s="107"/>
      <c r="BV683" s="107"/>
      <c r="BW683" s="107"/>
      <c r="BX683" s="107"/>
      <c r="BY683" s="107"/>
      <c r="BZ683" s="107"/>
      <c r="CA683" s="107"/>
      <c r="CB683" s="107"/>
      <c r="CC683" s="107"/>
      <c r="CD683" s="107"/>
      <c r="CE683" s="107"/>
      <c r="CF683" s="107"/>
      <c r="CG683" s="107"/>
      <c r="CH683" s="107"/>
      <c r="CI683" s="107"/>
      <c r="CJ683" s="107"/>
      <c r="CK683" s="107"/>
      <c r="CL683" s="107"/>
      <c r="CM683" s="107"/>
      <c r="CN683" s="107"/>
      <c r="CO683" s="107"/>
      <c r="CP683" s="107"/>
      <c r="CQ683" s="107"/>
      <c r="CR683" s="107"/>
      <c r="CS683" s="107"/>
      <c r="CT683" s="107"/>
      <c r="CU683" s="107"/>
      <c r="CV683" s="107"/>
      <c r="CW683" s="107"/>
      <c r="CX683" s="107"/>
      <c r="CY683" s="107"/>
      <c r="CZ683" s="107"/>
      <c r="DA683" s="107"/>
      <c r="DB683" s="107"/>
      <c r="DC683" s="107"/>
      <c r="DD683" s="107"/>
      <c r="DE683" s="107"/>
      <c r="DF683" s="107"/>
      <c r="DG683" s="107"/>
      <c r="DH683" s="107"/>
      <c r="DI683" s="107"/>
      <c r="DJ683" s="107"/>
      <c r="DK683" s="107"/>
    </row>
    <row r="684" customFormat="false" ht="15" hidden="false" customHeight="true" outlineLevel="0" collapsed="false">
      <c r="A684" s="58"/>
      <c r="B684" s="53" t="s">
        <v>855</v>
      </c>
      <c r="C684" s="54" t="n">
        <v>64</v>
      </c>
      <c r="D684" s="55" t="s">
        <v>336</v>
      </c>
      <c r="E684" s="107"/>
      <c r="F684" s="107"/>
      <c r="G684" s="107"/>
      <c r="H684" s="107"/>
      <c r="I684" s="107"/>
      <c r="J684" s="107"/>
      <c r="K684" s="107"/>
      <c r="L684" s="107"/>
      <c r="M684" s="107"/>
      <c r="N684" s="107"/>
      <c r="O684" s="107"/>
      <c r="P684" s="107"/>
      <c r="Q684" s="107"/>
      <c r="R684" s="107"/>
      <c r="S684" s="107"/>
      <c r="T684" s="107"/>
      <c r="U684" s="107"/>
      <c r="V684" s="107"/>
      <c r="W684" s="107"/>
      <c r="X684" s="107"/>
      <c r="Y684" s="107"/>
      <c r="Z684" s="107"/>
      <c r="AA684" s="107"/>
      <c r="AB684" s="107"/>
      <c r="AC684" s="107"/>
      <c r="AD684" s="107"/>
      <c r="AE684" s="107"/>
      <c r="AF684" s="107"/>
      <c r="AG684" s="107"/>
      <c r="AH684" s="107"/>
      <c r="AI684" s="107"/>
      <c r="AJ684" s="107"/>
      <c r="AK684" s="107"/>
      <c r="AL684" s="107"/>
      <c r="AM684" s="107"/>
      <c r="AN684" s="107"/>
      <c r="AO684" s="107"/>
      <c r="AP684" s="107"/>
      <c r="AQ684" s="107"/>
      <c r="AR684" s="107"/>
      <c r="AS684" s="107"/>
      <c r="AT684" s="107"/>
      <c r="AU684" s="107"/>
      <c r="AV684" s="107"/>
      <c r="AW684" s="107"/>
      <c r="AX684" s="107"/>
      <c r="AY684" s="107"/>
      <c r="AZ684" s="107"/>
      <c r="BA684" s="107"/>
      <c r="BB684" s="107"/>
      <c r="BC684" s="107"/>
      <c r="BD684" s="107"/>
      <c r="BE684" s="107"/>
      <c r="BF684" s="107"/>
      <c r="BG684" s="107"/>
      <c r="BH684" s="107"/>
      <c r="BI684" s="107"/>
      <c r="BJ684" s="107"/>
      <c r="BK684" s="107"/>
      <c r="BL684" s="107"/>
      <c r="BM684" s="107"/>
      <c r="BN684" s="107"/>
      <c r="BO684" s="107"/>
      <c r="BP684" s="107"/>
      <c r="BQ684" s="107"/>
      <c r="BR684" s="107"/>
      <c r="BS684" s="107"/>
      <c r="BT684" s="107"/>
      <c r="BU684" s="107"/>
      <c r="BV684" s="107"/>
      <c r="BW684" s="107"/>
      <c r="BX684" s="107"/>
      <c r="BY684" s="107"/>
      <c r="BZ684" s="107"/>
      <c r="CA684" s="107"/>
      <c r="CB684" s="107"/>
      <c r="CC684" s="107"/>
      <c r="CD684" s="107"/>
      <c r="CE684" s="107"/>
      <c r="CF684" s="107"/>
      <c r="CG684" s="107"/>
      <c r="CH684" s="107"/>
      <c r="CI684" s="107"/>
      <c r="CJ684" s="107"/>
      <c r="CK684" s="107"/>
      <c r="CL684" s="107"/>
      <c r="CM684" s="107"/>
      <c r="CN684" s="107"/>
      <c r="CO684" s="107"/>
      <c r="CP684" s="107"/>
      <c r="CQ684" s="107"/>
      <c r="CR684" s="107"/>
      <c r="CS684" s="107"/>
      <c r="CT684" s="107"/>
      <c r="CU684" s="107"/>
      <c r="CV684" s="107"/>
      <c r="CW684" s="107"/>
      <c r="CX684" s="107"/>
      <c r="CY684" s="107"/>
      <c r="CZ684" s="107"/>
      <c r="DA684" s="107"/>
      <c r="DB684" s="107"/>
      <c r="DC684" s="107"/>
      <c r="DD684" s="107"/>
      <c r="DE684" s="107"/>
      <c r="DF684" s="107"/>
      <c r="DG684" s="107"/>
      <c r="DH684" s="107"/>
      <c r="DI684" s="107"/>
      <c r="DJ684" s="107"/>
      <c r="DK684" s="107"/>
    </row>
    <row r="685" customFormat="false" ht="15" hidden="false" customHeight="true" outlineLevel="0" collapsed="false">
      <c r="A685" s="58"/>
      <c r="B685" s="53" t="s">
        <v>856</v>
      </c>
      <c r="C685" s="54" t="n">
        <v>65</v>
      </c>
      <c r="D685" s="55" t="s">
        <v>336</v>
      </c>
      <c r="E685" s="60"/>
      <c r="F685" s="60"/>
      <c r="G685" s="60"/>
      <c r="H685" s="60"/>
      <c r="I685" s="60"/>
    </row>
    <row r="686" customFormat="false" ht="15" hidden="false" customHeight="true" outlineLevel="0" collapsed="false">
      <c r="A686" s="58"/>
      <c r="B686" s="53" t="s">
        <v>857</v>
      </c>
      <c r="C686" s="54" t="n">
        <v>66</v>
      </c>
      <c r="D686" s="55" t="s">
        <v>336</v>
      </c>
      <c r="E686" s="107"/>
      <c r="F686" s="107"/>
      <c r="G686" s="107"/>
      <c r="H686" s="107"/>
      <c r="I686" s="107"/>
      <c r="J686" s="107"/>
      <c r="K686" s="107"/>
      <c r="L686" s="107"/>
      <c r="M686" s="107"/>
      <c r="N686" s="107"/>
      <c r="O686" s="107"/>
      <c r="P686" s="107"/>
      <c r="Q686" s="107"/>
      <c r="R686" s="107"/>
      <c r="S686" s="107"/>
      <c r="T686" s="107"/>
      <c r="U686" s="107"/>
      <c r="V686" s="107"/>
      <c r="W686" s="107"/>
      <c r="X686" s="107"/>
      <c r="Y686" s="107"/>
      <c r="Z686" s="107"/>
      <c r="AA686" s="107"/>
      <c r="AB686" s="107"/>
      <c r="AC686" s="107"/>
      <c r="AD686" s="107"/>
      <c r="AE686" s="107"/>
      <c r="AF686" s="107"/>
      <c r="AG686" s="107"/>
      <c r="AH686" s="107"/>
      <c r="AI686" s="107"/>
      <c r="AJ686" s="107"/>
      <c r="AK686" s="107"/>
      <c r="AL686" s="107"/>
      <c r="AM686" s="107"/>
      <c r="AN686" s="107"/>
      <c r="AO686" s="107"/>
      <c r="AP686" s="107"/>
      <c r="AQ686" s="107"/>
      <c r="AR686" s="107"/>
      <c r="AS686" s="107"/>
      <c r="AT686" s="107"/>
      <c r="AU686" s="107"/>
      <c r="AV686" s="107"/>
      <c r="AW686" s="107"/>
      <c r="AX686" s="107"/>
      <c r="AY686" s="107"/>
      <c r="AZ686" s="107"/>
      <c r="BA686" s="107"/>
      <c r="BB686" s="107"/>
      <c r="BC686" s="107"/>
      <c r="BD686" s="107"/>
      <c r="BE686" s="107"/>
      <c r="BF686" s="107"/>
      <c r="BG686" s="107"/>
      <c r="BH686" s="107"/>
      <c r="BI686" s="107"/>
      <c r="BJ686" s="107"/>
      <c r="BK686" s="107"/>
      <c r="BL686" s="107"/>
      <c r="BM686" s="107"/>
      <c r="BN686" s="107"/>
      <c r="BO686" s="107"/>
      <c r="BP686" s="107"/>
      <c r="BQ686" s="107"/>
      <c r="BR686" s="107"/>
      <c r="BS686" s="107"/>
      <c r="BT686" s="107"/>
      <c r="BU686" s="107"/>
      <c r="BV686" s="107"/>
      <c r="BW686" s="107"/>
      <c r="BX686" s="107"/>
      <c r="BY686" s="107"/>
      <c r="BZ686" s="107"/>
      <c r="CA686" s="107"/>
      <c r="CB686" s="107"/>
      <c r="CC686" s="107"/>
      <c r="CD686" s="107"/>
      <c r="CE686" s="107"/>
      <c r="CF686" s="107"/>
      <c r="CG686" s="107"/>
      <c r="CH686" s="107"/>
      <c r="CI686" s="107"/>
      <c r="CJ686" s="107"/>
      <c r="CK686" s="107"/>
      <c r="CL686" s="107"/>
      <c r="CM686" s="107"/>
      <c r="CN686" s="107"/>
      <c r="CO686" s="107"/>
      <c r="CP686" s="107"/>
      <c r="CQ686" s="107"/>
      <c r="CR686" s="107"/>
      <c r="CS686" s="107"/>
      <c r="CT686" s="107"/>
      <c r="CU686" s="107"/>
      <c r="CV686" s="107"/>
      <c r="CW686" s="107"/>
      <c r="CX686" s="107"/>
      <c r="CY686" s="107"/>
      <c r="CZ686" s="107"/>
      <c r="DA686" s="107"/>
      <c r="DB686" s="107"/>
      <c r="DC686" s="107"/>
      <c r="DD686" s="107"/>
      <c r="DE686" s="107"/>
      <c r="DF686" s="107"/>
      <c r="DG686" s="107"/>
      <c r="DH686" s="107"/>
      <c r="DI686" s="107"/>
      <c r="DJ686" s="107"/>
      <c r="DK686" s="107"/>
    </row>
    <row r="687" customFormat="false" ht="15" hidden="false" customHeight="true" outlineLevel="0" collapsed="false">
      <c r="A687" s="58"/>
      <c r="B687" s="53" t="s">
        <v>858</v>
      </c>
      <c r="C687" s="54" t="n">
        <v>67</v>
      </c>
      <c r="D687" s="55" t="s">
        <v>336</v>
      </c>
      <c r="E687" s="107"/>
      <c r="F687" s="107"/>
      <c r="G687" s="107"/>
      <c r="H687" s="107"/>
      <c r="I687" s="107"/>
      <c r="J687" s="107"/>
      <c r="K687" s="107"/>
      <c r="L687" s="107"/>
      <c r="M687" s="107"/>
      <c r="N687" s="107"/>
      <c r="O687" s="107"/>
      <c r="P687" s="107"/>
      <c r="Q687" s="107"/>
      <c r="R687" s="107"/>
      <c r="S687" s="107"/>
      <c r="T687" s="107"/>
      <c r="U687" s="107"/>
      <c r="V687" s="107"/>
      <c r="W687" s="107"/>
      <c r="X687" s="107"/>
      <c r="Y687" s="107"/>
      <c r="Z687" s="107"/>
      <c r="AA687" s="107"/>
      <c r="AB687" s="107"/>
      <c r="AC687" s="107"/>
      <c r="AD687" s="107"/>
      <c r="AE687" s="107"/>
      <c r="AF687" s="107"/>
      <c r="AG687" s="107"/>
      <c r="AH687" s="107"/>
      <c r="AI687" s="107"/>
      <c r="AJ687" s="107"/>
      <c r="AK687" s="107"/>
      <c r="AL687" s="107"/>
      <c r="AM687" s="107"/>
      <c r="AN687" s="107"/>
      <c r="AO687" s="107"/>
      <c r="AP687" s="107"/>
      <c r="AQ687" s="107"/>
      <c r="AR687" s="107"/>
      <c r="AS687" s="107"/>
      <c r="AT687" s="107"/>
      <c r="AU687" s="107"/>
      <c r="AV687" s="107"/>
      <c r="AW687" s="107"/>
      <c r="AX687" s="107"/>
      <c r="AY687" s="107"/>
      <c r="AZ687" s="107"/>
      <c r="BA687" s="107"/>
      <c r="BB687" s="107"/>
      <c r="BC687" s="107"/>
      <c r="BD687" s="107"/>
      <c r="BE687" s="107"/>
      <c r="BF687" s="107"/>
      <c r="BG687" s="107"/>
      <c r="BH687" s="107"/>
      <c r="BI687" s="107"/>
      <c r="BJ687" s="107"/>
      <c r="BK687" s="107"/>
      <c r="BL687" s="107"/>
      <c r="BM687" s="107"/>
      <c r="BN687" s="107"/>
      <c r="BO687" s="107"/>
      <c r="BP687" s="107"/>
      <c r="BQ687" s="107"/>
      <c r="BR687" s="107"/>
      <c r="BS687" s="107"/>
      <c r="BT687" s="107"/>
      <c r="BU687" s="107"/>
      <c r="BV687" s="107"/>
      <c r="BW687" s="107"/>
      <c r="BX687" s="107"/>
      <c r="BY687" s="107"/>
      <c r="BZ687" s="107"/>
      <c r="CA687" s="107"/>
      <c r="CB687" s="107"/>
      <c r="CC687" s="107"/>
      <c r="CD687" s="107"/>
      <c r="CE687" s="107"/>
      <c r="CF687" s="107"/>
      <c r="CG687" s="107"/>
      <c r="CH687" s="107"/>
      <c r="CI687" s="107"/>
      <c r="CJ687" s="107"/>
      <c r="CK687" s="107"/>
      <c r="CL687" s="107"/>
      <c r="CM687" s="107"/>
      <c r="CN687" s="107"/>
      <c r="CO687" s="107"/>
      <c r="CP687" s="107"/>
      <c r="CQ687" s="107"/>
      <c r="CR687" s="107"/>
      <c r="CS687" s="107"/>
      <c r="CT687" s="107"/>
      <c r="CU687" s="107"/>
      <c r="CV687" s="107"/>
      <c r="CW687" s="107"/>
      <c r="CX687" s="107"/>
      <c r="CY687" s="107"/>
      <c r="CZ687" s="107"/>
      <c r="DA687" s="107"/>
      <c r="DB687" s="107"/>
      <c r="DC687" s="107"/>
      <c r="DD687" s="107"/>
      <c r="DE687" s="107"/>
      <c r="DF687" s="107"/>
      <c r="DG687" s="107"/>
      <c r="DH687" s="107"/>
      <c r="DI687" s="107"/>
      <c r="DJ687" s="107"/>
      <c r="DK687" s="107"/>
    </row>
    <row r="688" customFormat="false" ht="15" hidden="false" customHeight="true" outlineLevel="0" collapsed="false">
      <c r="A688" s="58"/>
      <c r="B688" s="53" t="s">
        <v>859</v>
      </c>
      <c r="C688" s="54" t="n">
        <v>68</v>
      </c>
      <c r="D688" s="55" t="s">
        <v>336</v>
      </c>
      <c r="E688" s="107"/>
      <c r="F688" s="107"/>
      <c r="G688" s="107"/>
      <c r="H688" s="107"/>
      <c r="I688" s="107"/>
      <c r="J688" s="107"/>
      <c r="K688" s="107"/>
      <c r="L688" s="107"/>
      <c r="M688" s="107"/>
      <c r="N688" s="107"/>
      <c r="O688" s="107"/>
      <c r="P688" s="107"/>
      <c r="Q688" s="107"/>
      <c r="R688" s="107"/>
      <c r="S688" s="107"/>
      <c r="T688" s="107"/>
      <c r="U688" s="107"/>
      <c r="V688" s="107"/>
      <c r="W688" s="107"/>
      <c r="X688" s="107"/>
      <c r="Y688" s="107"/>
      <c r="Z688" s="107"/>
      <c r="AA688" s="107"/>
      <c r="AB688" s="107"/>
      <c r="AC688" s="107"/>
      <c r="AD688" s="107"/>
      <c r="AE688" s="107"/>
      <c r="AF688" s="107"/>
      <c r="AG688" s="107"/>
      <c r="AH688" s="107"/>
      <c r="AI688" s="107"/>
      <c r="AJ688" s="107"/>
      <c r="AK688" s="107"/>
      <c r="AL688" s="107"/>
      <c r="AM688" s="107"/>
      <c r="AN688" s="107"/>
      <c r="AO688" s="107"/>
      <c r="AP688" s="107"/>
      <c r="AQ688" s="107"/>
      <c r="AR688" s="107"/>
      <c r="AS688" s="107"/>
      <c r="AT688" s="107"/>
      <c r="AU688" s="107"/>
      <c r="AV688" s="107"/>
      <c r="AW688" s="107"/>
      <c r="AX688" s="107"/>
      <c r="AY688" s="107"/>
      <c r="AZ688" s="107"/>
      <c r="BA688" s="107"/>
      <c r="BB688" s="107"/>
      <c r="BC688" s="107"/>
      <c r="BD688" s="107"/>
      <c r="BE688" s="107"/>
      <c r="BF688" s="107"/>
      <c r="BG688" s="107"/>
      <c r="BH688" s="107"/>
      <c r="BI688" s="107"/>
      <c r="BJ688" s="107"/>
      <c r="BK688" s="107"/>
      <c r="BL688" s="107"/>
      <c r="BM688" s="107"/>
      <c r="BN688" s="107"/>
      <c r="BO688" s="107"/>
      <c r="BP688" s="107"/>
      <c r="BQ688" s="107"/>
      <c r="BR688" s="107"/>
      <c r="BS688" s="107"/>
      <c r="BT688" s="107"/>
      <c r="BU688" s="107"/>
      <c r="BV688" s="107"/>
      <c r="BW688" s="107"/>
      <c r="BX688" s="107"/>
      <c r="BY688" s="107"/>
      <c r="BZ688" s="107"/>
      <c r="CA688" s="107"/>
      <c r="CB688" s="107"/>
      <c r="CC688" s="107"/>
      <c r="CD688" s="107"/>
      <c r="CE688" s="107"/>
      <c r="CF688" s="107"/>
      <c r="CG688" s="107"/>
      <c r="CH688" s="107"/>
      <c r="CI688" s="107"/>
      <c r="CJ688" s="107"/>
      <c r="CK688" s="107"/>
      <c r="CL688" s="107"/>
      <c r="CM688" s="107"/>
      <c r="CN688" s="107"/>
      <c r="CO688" s="107"/>
      <c r="CP688" s="107"/>
      <c r="CQ688" s="107"/>
      <c r="CR688" s="107"/>
      <c r="CS688" s="107"/>
      <c r="CT688" s="107"/>
      <c r="CU688" s="107"/>
      <c r="CV688" s="107"/>
      <c r="CW688" s="107"/>
      <c r="CX688" s="107"/>
      <c r="CY688" s="107"/>
      <c r="CZ688" s="107"/>
      <c r="DA688" s="107"/>
      <c r="DB688" s="107"/>
      <c r="DC688" s="107"/>
      <c r="DD688" s="107"/>
      <c r="DE688" s="107"/>
      <c r="DF688" s="107"/>
      <c r="DG688" s="107"/>
      <c r="DH688" s="107"/>
      <c r="DI688" s="107"/>
      <c r="DJ688" s="107"/>
      <c r="DK688" s="107"/>
    </row>
    <row r="689" customFormat="false" ht="15" hidden="false" customHeight="true" outlineLevel="0" collapsed="false">
      <c r="A689" s="58"/>
      <c r="B689" s="53" t="s">
        <v>860</v>
      </c>
      <c r="C689" s="54" t="n">
        <v>69</v>
      </c>
      <c r="D689" s="55" t="s">
        <v>336</v>
      </c>
      <c r="E689" s="107"/>
      <c r="F689" s="107"/>
      <c r="G689" s="107"/>
      <c r="H689" s="107"/>
      <c r="I689" s="107"/>
      <c r="J689" s="107"/>
      <c r="K689" s="107"/>
      <c r="L689" s="107"/>
      <c r="M689" s="107"/>
      <c r="N689" s="107"/>
      <c r="O689" s="107"/>
      <c r="P689" s="107"/>
      <c r="Q689" s="107"/>
      <c r="R689" s="107"/>
      <c r="S689" s="107"/>
      <c r="T689" s="107"/>
      <c r="U689" s="107"/>
      <c r="V689" s="107"/>
      <c r="W689" s="107"/>
      <c r="X689" s="107"/>
      <c r="Y689" s="107"/>
      <c r="Z689" s="107"/>
      <c r="AA689" s="107"/>
      <c r="AB689" s="107"/>
      <c r="AC689" s="107"/>
      <c r="AD689" s="107"/>
      <c r="AE689" s="107"/>
      <c r="AF689" s="107"/>
      <c r="AG689" s="107"/>
      <c r="AH689" s="107"/>
      <c r="AI689" s="107"/>
      <c r="AJ689" s="107"/>
      <c r="AK689" s="107"/>
      <c r="AL689" s="107"/>
      <c r="AM689" s="107"/>
      <c r="AN689" s="107"/>
      <c r="AO689" s="107"/>
      <c r="AP689" s="107"/>
      <c r="AQ689" s="107"/>
      <c r="AR689" s="107"/>
      <c r="AS689" s="107"/>
      <c r="AT689" s="107"/>
      <c r="AU689" s="107"/>
      <c r="AV689" s="107"/>
      <c r="AW689" s="107"/>
      <c r="AX689" s="107"/>
      <c r="AY689" s="107"/>
      <c r="AZ689" s="107"/>
      <c r="BA689" s="107"/>
      <c r="BB689" s="107"/>
      <c r="BC689" s="107"/>
      <c r="BD689" s="107"/>
      <c r="BE689" s="107"/>
      <c r="BF689" s="107"/>
      <c r="BG689" s="107"/>
      <c r="BH689" s="107"/>
      <c r="BI689" s="107"/>
      <c r="BJ689" s="107"/>
      <c r="BK689" s="107"/>
      <c r="BL689" s="107"/>
      <c r="BM689" s="107"/>
      <c r="BN689" s="107"/>
      <c r="BO689" s="107"/>
      <c r="BP689" s="107"/>
      <c r="BQ689" s="107"/>
      <c r="BR689" s="107"/>
      <c r="BS689" s="107"/>
      <c r="BT689" s="107"/>
      <c r="BU689" s="107"/>
      <c r="BV689" s="107"/>
      <c r="BW689" s="107"/>
      <c r="BX689" s="107"/>
      <c r="BY689" s="107"/>
      <c r="BZ689" s="107"/>
      <c r="CA689" s="107"/>
      <c r="CB689" s="107"/>
      <c r="CC689" s="107"/>
      <c r="CD689" s="107"/>
      <c r="CE689" s="107"/>
      <c r="CF689" s="107"/>
      <c r="CG689" s="107"/>
      <c r="CH689" s="107"/>
      <c r="CI689" s="107"/>
      <c r="CJ689" s="107"/>
      <c r="CK689" s="107"/>
      <c r="CL689" s="107"/>
      <c r="CM689" s="107"/>
      <c r="CN689" s="107"/>
      <c r="CO689" s="107"/>
      <c r="CP689" s="107"/>
      <c r="CQ689" s="107"/>
      <c r="CR689" s="107"/>
      <c r="CS689" s="107"/>
      <c r="CT689" s="107"/>
      <c r="CU689" s="107"/>
      <c r="CV689" s="107"/>
      <c r="CW689" s="107"/>
      <c r="CX689" s="107"/>
      <c r="CY689" s="107"/>
      <c r="CZ689" s="107"/>
      <c r="DA689" s="107"/>
      <c r="DB689" s="107"/>
      <c r="DC689" s="107"/>
      <c r="DD689" s="107"/>
      <c r="DE689" s="107"/>
      <c r="DF689" s="107"/>
      <c r="DG689" s="107"/>
      <c r="DH689" s="107"/>
      <c r="DI689" s="107"/>
      <c r="DJ689" s="107"/>
      <c r="DK689" s="107"/>
    </row>
    <row r="690" customFormat="false" ht="15" hidden="false" customHeight="true" outlineLevel="0" collapsed="false">
      <c r="A690" s="58"/>
      <c r="B690" s="53" t="s">
        <v>861</v>
      </c>
      <c r="C690" s="54" t="n">
        <v>70</v>
      </c>
      <c r="D690" s="55" t="s">
        <v>336</v>
      </c>
      <c r="E690" s="107"/>
      <c r="F690" s="107"/>
      <c r="G690" s="107"/>
      <c r="H690" s="107"/>
      <c r="I690" s="107"/>
      <c r="J690" s="107"/>
      <c r="K690" s="107"/>
      <c r="L690" s="107"/>
      <c r="M690" s="107"/>
      <c r="N690" s="107"/>
      <c r="O690" s="107"/>
      <c r="P690" s="107"/>
      <c r="Q690" s="107"/>
      <c r="R690" s="107"/>
      <c r="S690" s="107"/>
      <c r="T690" s="107"/>
      <c r="U690" s="107"/>
      <c r="V690" s="107"/>
      <c r="W690" s="107"/>
      <c r="X690" s="107"/>
      <c r="Y690" s="107"/>
      <c r="Z690" s="107"/>
      <c r="AA690" s="107"/>
      <c r="AB690" s="107"/>
      <c r="AC690" s="107"/>
      <c r="AD690" s="107"/>
      <c r="AE690" s="107"/>
      <c r="AF690" s="107"/>
      <c r="AG690" s="107"/>
      <c r="AH690" s="107"/>
      <c r="AI690" s="107"/>
      <c r="AJ690" s="107"/>
      <c r="AK690" s="107"/>
      <c r="AL690" s="107"/>
      <c r="AM690" s="107"/>
      <c r="AN690" s="107"/>
      <c r="AO690" s="107"/>
      <c r="AP690" s="107"/>
      <c r="AQ690" s="107"/>
      <c r="AR690" s="107"/>
      <c r="AS690" s="107"/>
      <c r="AT690" s="107"/>
      <c r="AU690" s="107"/>
      <c r="AV690" s="107"/>
      <c r="AW690" s="107"/>
      <c r="AX690" s="107"/>
      <c r="AY690" s="107"/>
      <c r="AZ690" s="107"/>
      <c r="BA690" s="107"/>
      <c r="BB690" s="107"/>
      <c r="BC690" s="107"/>
      <c r="BD690" s="107"/>
      <c r="BE690" s="107"/>
      <c r="BF690" s="107"/>
      <c r="BG690" s="107"/>
      <c r="BH690" s="107"/>
      <c r="BI690" s="107"/>
      <c r="BJ690" s="107"/>
      <c r="BK690" s="107"/>
      <c r="BL690" s="107"/>
      <c r="BM690" s="107"/>
      <c r="BN690" s="107"/>
      <c r="BO690" s="107"/>
      <c r="BP690" s="107"/>
      <c r="BQ690" s="107"/>
      <c r="BR690" s="107"/>
      <c r="BS690" s="107"/>
      <c r="BT690" s="107"/>
      <c r="BU690" s="107"/>
      <c r="BV690" s="107"/>
      <c r="BW690" s="107"/>
      <c r="BX690" s="107"/>
      <c r="BY690" s="107"/>
      <c r="BZ690" s="107"/>
      <c r="CA690" s="107"/>
      <c r="CB690" s="107"/>
      <c r="CC690" s="107"/>
      <c r="CD690" s="107"/>
      <c r="CE690" s="107"/>
      <c r="CF690" s="107"/>
      <c r="CG690" s="107"/>
      <c r="CH690" s="107"/>
      <c r="CI690" s="107"/>
      <c r="CJ690" s="107"/>
      <c r="CK690" s="107"/>
      <c r="CL690" s="107"/>
      <c r="CM690" s="107"/>
      <c r="CN690" s="107"/>
      <c r="CO690" s="107"/>
      <c r="CP690" s="107"/>
      <c r="CQ690" s="107"/>
      <c r="CR690" s="107"/>
      <c r="CS690" s="107"/>
      <c r="CT690" s="107"/>
      <c r="CU690" s="107"/>
      <c r="CV690" s="107"/>
      <c r="CW690" s="107"/>
      <c r="CX690" s="107"/>
      <c r="CY690" s="107"/>
      <c r="CZ690" s="107"/>
      <c r="DA690" s="107"/>
      <c r="DB690" s="107"/>
      <c r="DC690" s="107"/>
      <c r="DD690" s="107"/>
      <c r="DE690" s="107"/>
      <c r="DF690" s="107"/>
      <c r="DG690" s="107"/>
      <c r="DH690" s="107"/>
      <c r="DI690" s="107"/>
      <c r="DJ690" s="107"/>
      <c r="DK690" s="107"/>
    </row>
    <row r="691" customFormat="false" ht="15" hidden="false" customHeight="true" outlineLevel="0" collapsed="false">
      <c r="A691" s="58"/>
      <c r="B691" s="53" t="s">
        <v>862</v>
      </c>
      <c r="C691" s="54" t="n">
        <v>71</v>
      </c>
      <c r="D691" s="55" t="s">
        <v>336</v>
      </c>
      <c r="E691" s="60"/>
      <c r="F691" s="60"/>
      <c r="G691" s="60"/>
      <c r="H691" s="60"/>
      <c r="I691" s="60"/>
    </row>
    <row r="692" customFormat="false" ht="15" hidden="false" customHeight="true" outlineLevel="0" collapsed="false">
      <c r="A692" s="58"/>
      <c r="B692" s="53" t="s">
        <v>863</v>
      </c>
      <c r="C692" s="54" t="n">
        <v>72</v>
      </c>
      <c r="D692" s="55" t="s">
        <v>336</v>
      </c>
      <c r="E692" s="60"/>
      <c r="F692" s="60"/>
      <c r="G692" s="60"/>
      <c r="H692" s="60"/>
      <c r="I692" s="60"/>
    </row>
    <row r="693" customFormat="false" ht="15" hidden="false" customHeight="true" outlineLevel="0" collapsed="false">
      <c r="A693" s="58"/>
      <c r="B693" s="53" t="s">
        <v>864</v>
      </c>
      <c r="C693" s="54" t="n">
        <v>73</v>
      </c>
      <c r="D693" s="55" t="s">
        <v>336</v>
      </c>
      <c r="E693" s="60"/>
      <c r="F693" s="60"/>
      <c r="G693" s="60"/>
      <c r="H693" s="60"/>
      <c r="I693" s="60"/>
    </row>
    <row r="694" customFormat="false" ht="15" hidden="false" customHeight="true" outlineLevel="0" collapsed="false">
      <c r="A694" s="58"/>
      <c r="B694" s="53" t="s">
        <v>865</v>
      </c>
      <c r="C694" s="54" t="n">
        <v>74</v>
      </c>
      <c r="D694" s="55" t="s">
        <v>336</v>
      </c>
      <c r="E694" s="60"/>
      <c r="F694" s="60"/>
      <c r="G694" s="60"/>
      <c r="H694" s="60"/>
      <c r="I694" s="60"/>
    </row>
    <row r="695" customFormat="false" ht="15" hidden="false" customHeight="true" outlineLevel="0" collapsed="false">
      <c r="A695" s="58"/>
      <c r="B695" s="53" t="s">
        <v>866</v>
      </c>
      <c r="C695" s="54" t="n">
        <v>75</v>
      </c>
      <c r="D695" s="55" t="s">
        <v>336</v>
      </c>
      <c r="E695" s="60"/>
      <c r="F695" s="60"/>
      <c r="G695" s="60"/>
      <c r="H695" s="60"/>
      <c r="I695" s="60"/>
    </row>
    <row r="696" customFormat="false" ht="15" hidden="false" customHeight="true" outlineLevel="0" collapsed="false">
      <c r="A696" s="58"/>
      <c r="B696" s="53" t="s">
        <v>867</v>
      </c>
      <c r="C696" s="54" t="n">
        <v>76</v>
      </c>
      <c r="D696" s="55" t="s">
        <v>336</v>
      </c>
      <c r="E696" s="107"/>
      <c r="F696" s="107"/>
      <c r="G696" s="107"/>
      <c r="H696" s="107"/>
      <c r="I696" s="107"/>
      <c r="J696" s="107"/>
      <c r="K696" s="107"/>
      <c r="L696" s="107"/>
      <c r="M696" s="107"/>
      <c r="N696" s="107"/>
      <c r="O696" s="107"/>
      <c r="P696" s="107"/>
      <c r="Q696" s="107"/>
      <c r="R696" s="107"/>
      <c r="S696" s="107"/>
      <c r="T696" s="107"/>
      <c r="U696" s="107"/>
      <c r="V696" s="107"/>
      <c r="W696" s="107"/>
      <c r="X696" s="107"/>
      <c r="Y696" s="107"/>
      <c r="Z696" s="107"/>
      <c r="AA696" s="107"/>
      <c r="AB696" s="107"/>
      <c r="AC696" s="107"/>
      <c r="AD696" s="107"/>
      <c r="AE696" s="107"/>
      <c r="AF696" s="107"/>
      <c r="AG696" s="107"/>
      <c r="AH696" s="107"/>
      <c r="AI696" s="107"/>
      <c r="AJ696" s="107"/>
      <c r="AK696" s="107"/>
      <c r="AL696" s="107"/>
      <c r="AM696" s="107"/>
      <c r="AN696" s="107"/>
      <c r="AO696" s="107"/>
      <c r="AP696" s="107"/>
      <c r="AQ696" s="107"/>
      <c r="AR696" s="107"/>
      <c r="AS696" s="107"/>
      <c r="AT696" s="107"/>
      <c r="AU696" s="107"/>
      <c r="AV696" s="107"/>
      <c r="AW696" s="107"/>
      <c r="AX696" s="107"/>
      <c r="AY696" s="107"/>
      <c r="AZ696" s="107"/>
      <c r="BA696" s="107"/>
      <c r="BB696" s="107"/>
      <c r="BC696" s="107"/>
      <c r="BD696" s="107"/>
      <c r="BE696" s="107"/>
      <c r="BF696" s="107"/>
      <c r="BG696" s="107"/>
      <c r="BH696" s="107"/>
      <c r="BI696" s="107"/>
      <c r="BJ696" s="107"/>
      <c r="BK696" s="107"/>
      <c r="BL696" s="107"/>
      <c r="BM696" s="107"/>
      <c r="BN696" s="107"/>
      <c r="BO696" s="107"/>
      <c r="BP696" s="107"/>
      <c r="BQ696" s="107"/>
      <c r="BR696" s="107"/>
      <c r="BS696" s="107"/>
      <c r="BT696" s="107"/>
      <c r="BU696" s="107"/>
      <c r="BV696" s="107"/>
      <c r="BW696" s="107"/>
      <c r="BX696" s="107"/>
      <c r="BY696" s="107"/>
      <c r="BZ696" s="107"/>
      <c r="CA696" s="107"/>
      <c r="CB696" s="107"/>
      <c r="CC696" s="107"/>
      <c r="CD696" s="107"/>
      <c r="CE696" s="107"/>
      <c r="CF696" s="107"/>
      <c r="CG696" s="107"/>
      <c r="CH696" s="107"/>
      <c r="CI696" s="107"/>
      <c r="CJ696" s="107"/>
      <c r="CK696" s="107"/>
      <c r="CL696" s="107"/>
      <c r="CM696" s="107"/>
      <c r="CN696" s="107"/>
      <c r="CO696" s="107"/>
      <c r="CP696" s="107"/>
      <c r="CQ696" s="107"/>
      <c r="CR696" s="107"/>
      <c r="CS696" s="107"/>
      <c r="CT696" s="107"/>
      <c r="CU696" s="107"/>
      <c r="CV696" s="107"/>
      <c r="CW696" s="107"/>
      <c r="CX696" s="107"/>
      <c r="CY696" s="107"/>
      <c r="CZ696" s="107"/>
      <c r="DA696" s="107"/>
      <c r="DB696" s="107"/>
      <c r="DC696" s="107"/>
      <c r="DD696" s="107"/>
      <c r="DE696" s="107"/>
      <c r="DF696" s="107"/>
      <c r="DG696" s="107"/>
      <c r="DH696" s="107"/>
      <c r="DI696" s="107"/>
      <c r="DJ696" s="107"/>
      <c r="DK696" s="107"/>
    </row>
    <row r="697" customFormat="false" ht="15" hidden="false" customHeight="true" outlineLevel="0" collapsed="false">
      <c r="A697" s="58"/>
      <c r="B697" s="53" t="s">
        <v>868</v>
      </c>
      <c r="C697" s="54" t="n">
        <v>77</v>
      </c>
      <c r="D697" s="55" t="s">
        <v>336</v>
      </c>
      <c r="E697" s="60"/>
      <c r="F697" s="60"/>
      <c r="G697" s="60"/>
      <c r="H697" s="60"/>
      <c r="I697" s="60"/>
    </row>
    <row r="698" customFormat="false" ht="15" hidden="false" customHeight="true" outlineLevel="0" collapsed="false">
      <c r="A698" s="58"/>
      <c r="B698" s="53" t="s">
        <v>869</v>
      </c>
      <c r="C698" s="54" t="n">
        <v>78</v>
      </c>
      <c r="D698" s="55" t="s">
        <v>336</v>
      </c>
      <c r="E698" s="60"/>
      <c r="F698" s="60"/>
      <c r="G698" s="60"/>
      <c r="H698" s="60"/>
      <c r="I698" s="60"/>
    </row>
    <row r="699" customFormat="false" ht="15" hidden="false" customHeight="true" outlineLevel="0" collapsed="false">
      <c r="A699" s="58"/>
      <c r="B699" s="53" t="s">
        <v>870</v>
      </c>
      <c r="C699" s="54" t="n">
        <v>79</v>
      </c>
      <c r="D699" s="55" t="s">
        <v>336</v>
      </c>
      <c r="E699" s="60"/>
      <c r="F699" s="60"/>
      <c r="G699" s="60"/>
      <c r="H699" s="60"/>
      <c r="I699" s="60"/>
    </row>
    <row r="700" customFormat="false" ht="15" hidden="false" customHeight="true" outlineLevel="0" collapsed="false">
      <c r="A700" s="58"/>
      <c r="B700" s="53" t="s">
        <v>871</v>
      </c>
      <c r="C700" s="54" t="n">
        <v>80</v>
      </c>
      <c r="D700" s="55" t="s">
        <v>336</v>
      </c>
      <c r="E700" s="60"/>
      <c r="F700" s="60"/>
      <c r="G700" s="60"/>
      <c r="H700" s="60"/>
      <c r="I700" s="60"/>
    </row>
    <row r="701" customFormat="false" ht="15" hidden="false" customHeight="true" outlineLevel="0" collapsed="false">
      <c r="A701" s="58"/>
      <c r="B701" s="53" t="s">
        <v>872</v>
      </c>
      <c r="C701" s="54" t="n">
        <v>81</v>
      </c>
      <c r="D701" s="55" t="s">
        <v>336</v>
      </c>
      <c r="E701" s="81"/>
      <c r="F701" s="81"/>
      <c r="G701" s="81"/>
      <c r="H701" s="81"/>
      <c r="I701" s="81"/>
      <c r="J701" s="81"/>
      <c r="K701" s="81"/>
      <c r="L701" s="81"/>
      <c r="M701" s="81"/>
      <c r="N701" s="81"/>
      <c r="O701" s="81"/>
      <c r="P701" s="81"/>
      <c r="Q701" s="81"/>
      <c r="R701" s="81"/>
      <c r="S701" s="81"/>
      <c r="T701" s="81"/>
      <c r="U701" s="81"/>
      <c r="V701" s="81"/>
      <c r="W701" s="81"/>
      <c r="X701" s="81"/>
      <c r="Y701" s="81"/>
      <c r="Z701" s="81"/>
      <c r="AA701" s="81"/>
      <c r="AB701" s="81"/>
      <c r="AC701" s="81"/>
      <c r="AD701" s="81"/>
      <c r="AE701" s="81"/>
      <c r="AF701" s="81"/>
      <c r="AG701" s="81"/>
      <c r="AH701" s="81"/>
      <c r="AI701" s="81"/>
      <c r="AJ701" s="81"/>
      <c r="AK701" s="81"/>
      <c r="AL701" s="81"/>
      <c r="AM701" s="81"/>
      <c r="AN701" s="81"/>
      <c r="AO701" s="81"/>
      <c r="AP701" s="81"/>
      <c r="AQ701" s="81"/>
      <c r="AR701" s="81"/>
      <c r="AS701" s="81"/>
      <c r="AT701" s="81"/>
      <c r="AU701" s="81"/>
      <c r="AV701" s="81"/>
      <c r="AW701" s="81"/>
      <c r="AX701" s="81"/>
      <c r="AY701" s="81"/>
      <c r="AZ701" s="81"/>
      <c r="BA701" s="81"/>
      <c r="BB701" s="81"/>
      <c r="BC701" s="81"/>
      <c r="BD701" s="81"/>
      <c r="BE701" s="81"/>
      <c r="BF701" s="81"/>
      <c r="BG701" s="81"/>
      <c r="BH701" s="81"/>
      <c r="BI701" s="81"/>
      <c r="BJ701" s="81"/>
      <c r="BK701" s="81"/>
      <c r="BL701" s="81"/>
      <c r="BM701" s="81"/>
      <c r="BN701" s="81"/>
      <c r="BO701" s="81"/>
      <c r="BP701" s="81"/>
      <c r="BQ701" s="81"/>
      <c r="BR701" s="81"/>
      <c r="BS701" s="81"/>
      <c r="BT701" s="81"/>
      <c r="BU701" s="81"/>
      <c r="BV701" s="81"/>
      <c r="BW701" s="81"/>
      <c r="BX701" s="81"/>
      <c r="BY701" s="81"/>
      <c r="BZ701" s="81"/>
      <c r="CA701" s="81"/>
      <c r="CB701" s="81"/>
      <c r="CC701" s="81"/>
      <c r="CD701" s="81"/>
      <c r="CE701" s="81"/>
      <c r="CF701" s="81"/>
      <c r="CG701" s="81"/>
      <c r="CH701" s="81"/>
      <c r="CI701" s="81"/>
      <c r="CJ701" s="81"/>
      <c r="CK701" s="81"/>
      <c r="CL701" s="81"/>
      <c r="CM701" s="81"/>
      <c r="CN701" s="81"/>
      <c r="CO701" s="81"/>
      <c r="CP701" s="81"/>
      <c r="CQ701" s="81"/>
      <c r="CR701" s="81"/>
      <c r="CS701" s="81"/>
      <c r="CT701" s="81"/>
      <c r="CU701" s="81"/>
      <c r="CV701" s="81"/>
      <c r="CW701" s="81"/>
      <c r="CX701" s="81"/>
      <c r="CY701" s="81"/>
      <c r="CZ701" s="81"/>
      <c r="DA701" s="81"/>
      <c r="DB701" s="81"/>
      <c r="DC701" s="81"/>
      <c r="DD701" s="81"/>
      <c r="DE701" s="81"/>
      <c r="DF701" s="81"/>
      <c r="DG701" s="81"/>
      <c r="DH701" s="81"/>
      <c r="DI701" s="81"/>
      <c r="DJ701" s="81"/>
      <c r="DK701" s="81"/>
    </row>
    <row r="702" customFormat="false" ht="15" hidden="false" customHeight="true" outlineLevel="0" collapsed="false">
      <c r="A702" s="58"/>
      <c r="B702" s="53" t="s">
        <v>873</v>
      </c>
      <c r="C702" s="54" t="n">
        <v>82</v>
      </c>
      <c r="D702" s="55" t="s">
        <v>336</v>
      </c>
      <c r="E702" s="60"/>
      <c r="F702" s="60"/>
      <c r="G702" s="60"/>
      <c r="H702" s="60"/>
      <c r="I702" s="60"/>
    </row>
    <row r="703" customFormat="false" ht="15" hidden="false" customHeight="true" outlineLevel="0" collapsed="false">
      <c r="A703" s="58"/>
      <c r="B703" s="53" t="s">
        <v>874</v>
      </c>
      <c r="C703" s="54" t="n">
        <v>83</v>
      </c>
      <c r="D703" s="55" t="s">
        <v>336</v>
      </c>
      <c r="E703" s="60"/>
      <c r="F703" s="60"/>
      <c r="G703" s="60"/>
      <c r="H703" s="60"/>
      <c r="I703" s="60"/>
    </row>
    <row r="704" customFormat="false" ht="15" hidden="false" customHeight="true" outlineLevel="0" collapsed="false">
      <c r="A704" s="58"/>
      <c r="B704" s="53" t="s">
        <v>875</v>
      </c>
      <c r="C704" s="54" t="n">
        <v>84</v>
      </c>
      <c r="D704" s="55" t="s">
        <v>336</v>
      </c>
      <c r="E704" s="60"/>
      <c r="F704" s="60"/>
      <c r="G704" s="60"/>
      <c r="H704" s="60"/>
      <c r="I704" s="60"/>
    </row>
    <row r="705" customFormat="false" ht="15" hidden="false" customHeight="true" outlineLevel="0" collapsed="false">
      <c r="A705" s="58"/>
      <c r="B705" s="53" t="s">
        <v>876</v>
      </c>
      <c r="C705" s="54" t="n">
        <v>85</v>
      </c>
      <c r="D705" s="55" t="s">
        <v>336</v>
      </c>
      <c r="E705" s="60"/>
      <c r="F705" s="60"/>
      <c r="G705" s="60"/>
      <c r="H705" s="60"/>
      <c r="I705" s="60"/>
    </row>
    <row r="706" customFormat="false" ht="15" hidden="false" customHeight="true" outlineLevel="0" collapsed="false">
      <c r="A706" s="58"/>
      <c r="B706" s="53" t="s">
        <v>877</v>
      </c>
      <c r="C706" s="54" t="n">
        <v>86</v>
      </c>
      <c r="D706" s="55" t="s">
        <v>336</v>
      </c>
      <c r="E706" s="81"/>
      <c r="F706" s="81"/>
      <c r="G706" s="81"/>
      <c r="H706" s="81"/>
      <c r="I706" s="81"/>
      <c r="J706" s="81"/>
      <c r="K706" s="81"/>
      <c r="L706" s="81"/>
      <c r="M706" s="81"/>
      <c r="N706" s="81"/>
      <c r="O706" s="81"/>
      <c r="P706" s="81"/>
      <c r="Q706" s="81"/>
      <c r="R706" s="81"/>
      <c r="S706" s="81"/>
      <c r="T706" s="81"/>
      <c r="U706" s="81"/>
      <c r="V706" s="81"/>
      <c r="W706" s="81"/>
      <c r="X706" s="81"/>
      <c r="Y706" s="81"/>
      <c r="Z706" s="81"/>
      <c r="AA706" s="81"/>
      <c r="AB706" s="81"/>
      <c r="AC706" s="81"/>
      <c r="AD706" s="81"/>
      <c r="AE706" s="81"/>
      <c r="AF706" s="81"/>
      <c r="AG706" s="81"/>
      <c r="AH706" s="81"/>
      <c r="AI706" s="81"/>
      <c r="AJ706" s="81"/>
      <c r="AK706" s="81"/>
      <c r="AL706" s="81"/>
      <c r="AM706" s="81"/>
      <c r="AN706" s="81"/>
      <c r="AO706" s="81"/>
      <c r="AP706" s="81"/>
      <c r="AQ706" s="81"/>
      <c r="AR706" s="81"/>
      <c r="AS706" s="81"/>
      <c r="AT706" s="81"/>
      <c r="AU706" s="81"/>
      <c r="AV706" s="81"/>
      <c r="AW706" s="81"/>
      <c r="AX706" s="81"/>
      <c r="AY706" s="81"/>
      <c r="AZ706" s="81"/>
      <c r="BA706" s="81"/>
      <c r="BB706" s="81"/>
      <c r="BC706" s="81"/>
      <c r="BD706" s="81"/>
      <c r="BE706" s="81"/>
      <c r="BF706" s="81"/>
      <c r="BG706" s="81"/>
      <c r="BH706" s="81"/>
      <c r="BI706" s="81"/>
      <c r="BJ706" s="81"/>
      <c r="BK706" s="81"/>
      <c r="BL706" s="81"/>
      <c r="BM706" s="81"/>
      <c r="BN706" s="81"/>
      <c r="BO706" s="81"/>
      <c r="BP706" s="81"/>
      <c r="BQ706" s="81"/>
      <c r="BR706" s="81"/>
      <c r="BS706" s="81"/>
      <c r="BT706" s="81"/>
      <c r="BU706" s="81"/>
      <c r="BV706" s="81"/>
      <c r="BW706" s="81"/>
      <c r="BX706" s="81"/>
      <c r="BY706" s="81"/>
      <c r="BZ706" s="81"/>
      <c r="CA706" s="81"/>
      <c r="CB706" s="81"/>
      <c r="CC706" s="81"/>
      <c r="CD706" s="81"/>
      <c r="CE706" s="81"/>
      <c r="CF706" s="81"/>
      <c r="CG706" s="81"/>
      <c r="CH706" s="81"/>
      <c r="CI706" s="81"/>
      <c r="CJ706" s="81"/>
      <c r="CK706" s="81"/>
      <c r="CL706" s="81"/>
      <c r="CM706" s="81"/>
      <c r="CN706" s="81"/>
      <c r="CO706" s="81"/>
      <c r="CP706" s="81"/>
      <c r="CQ706" s="81"/>
      <c r="CR706" s="81"/>
      <c r="CS706" s="81"/>
      <c r="CT706" s="81"/>
      <c r="CU706" s="81"/>
      <c r="CV706" s="81"/>
      <c r="CW706" s="81"/>
      <c r="CX706" s="81"/>
      <c r="CY706" s="81"/>
      <c r="CZ706" s="81"/>
      <c r="DA706" s="81"/>
      <c r="DB706" s="81"/>
      <c r="DC706" s="81"/>
      <c r="DD706" s="81"/>
      <c r="DE706" s="81"/>
      <c r="DF706" s="81"/>
      <c r="DG706" s="81"/>
      <c r="DH706" s="81"/>
      <c r="DI706" s="81"/>
      <c r="DJ706" s="81"/>
      <c r="DK706" s="81"/>
    </row>
    <row r="707" customFormat="false" ht="15" hidden="false" customHeight="true" outlineLevel="0" collapsed="false">
      <c r="A707" s="58"/>
      <c r="B707" s="53" t="s">
        <v>878</v>
      </c>
      <c r="C707" s="54" t="n">
        <v>87</v>
      </c>
      <c r="D707" s="55" t="s">
        <v>336</v>
      </c>
      <c r="E707" s="81"/>
      <c r="F707" s="81"/>
      <c r="G707" s="81"/>
      <c r="H707" s="81"/>
      <c r="I707" s="81"/>
      <c r="J707" s="81"/>
      <c r="K707" s="81"/>
      <c r="L707" s="81"/>
      <c r="M707" s="81"/>
      <c r="N707" s="81"/>
      <c r="O707" s="81"/>
      <c r="P707" s="81"/>
      <c r="Q707" s="81"/>
      <c r="R707" s="81"/>
      <c r="S707" s="81"/>
      <c r="T707" s="81"/>
      <c r="U707" s="81"/>
      <c r="V707" s="81"/>
      <c r="W707" s="81"/>
      <c r="X707" s="81"/>
      <c r="Y707" s="81"/>
      <c r="Z707" s="81"/>
      <c r="AA707" s="81"/>
      <c r="AB707" s="81"/>
      <c r="AC707" s="81"/>
      <c r="AD707" s="81"/>
      <c r="AE707" s="81"/>
      <c r="AF707" s="81"/>
      <c r="AG707" s="81"/>
      <c r="AH707" s="81"/>
      <c r="AI707" s="81"/>
      <c r="AJ707" s="81"/>
      <c r="AK707" s="81"/>
      <c r="AL707" s="81"/>
      <c r="AM707" s="81"/>
      <c r="AN707" s="81"/>
      <c r="AO707" s="81"/>
      <c r="AP707" s="81"/>
      <c r="AQ707" s="81"/>
      <c r="AR707" s="81"/>
      <c r="AS707" s="81"/>
      <c r="AT707" s="81"/>
      <c r="AU707" s="81"/>
      <c r="AV707" s="81"/>
      <c r="AW707" s="81"/>
      <c r="AX707" s="81"/>
      <c r="AY707" s="81"/>
      <c r="AZ707" s="81"/>
      <c r="BA707" s="81"/>
      <c r="BB707" s="81"/>
      <c r="BC707" s="81"/>
      <c r="BD707" s="81"/>
      <c r="BE707" s="81"/>
      <c r="BF707" s="81"/>
      <c r="BG707" s="81"/>
      <c r="BH707" s="81"/>
      <c r="BI707" s="81"/>
      <c r="BJ707" s="81"/>
      <c r="BK707" s="81"/>
      <c r="BL707" s="81"/>
      <c r="BM707" s="81"/>
      <c r="BN707" s="81"/>
      <c r="BO707" s="81"/>
      <c r="BP707" s="81"/>
      <c r="BQ707" s="81"/>
      <c r="BR707" s="81"/>
      <c r="BS707" s="81"/>
      <c r="BT707" s="81"/>
      <c r="BU707" s="81"/>
      <c r="BV707" s="81"/>
      <c r="BW707" s="81"/>
      <c r="BX707" s="81"/>
      <c r="BY707" s="81"/>
      <c r="BZ707" s="81"/>
      <c r="CA707" s="81"/>
      <c r="CB707" s="81"/>
      <c r="CC707" s="81"/>
      <c r="CD707" s="81"/>
      <c r="CE707" s="81"/>
      <c r="CF707" s="81"/>
      <c r="CG707" s="81"/>
      <c r="CH707" s="81"/>
      <c r="CI707" s="81"/>
      <c r="CJ707" s="81"/>
      <c r="CK707" s="81"/>
      <c r="CL707" s="81"/>
      <c r="CM707" s="81"/>
      <c r="CN707" s="81"/>
      <c r="CO707" s="81"/>
      <c r="CP707" s="81"/>
      <c r="CQ707" s="81"/>
      <c r="CR707" s="81"/>
      <c r="CS707" s="81"/>
      <c r="CT707" s="81"/>
      <c r="CU707" s="81"/>
      <c r="CV707" s="81"/>
      <c r="CW707" s="81"/>
      <c r="CX707" s="81"/>
      <c r="CY707" s="81"/>
      <c r="CZ707" s="81"/>
      <c r="DA707" s="81"/>
      <c r="DB707" s="81"/>
      <c r="DC707" s="81"/>
      <c r="DD707" s="81"/>
      <c r="DE707" s="81"/>
      <c r="DF707" s="81"/>
      <c r="DG707" s="81"/>
      <c r="DH707" s="81"/>
      <c r="DI707" s="81"/>
      <c r="DJ707" s="81"/>
      <c r="DK707" s="81"/>
    </row>
    <row r="708" customFormat="false" ht="15" hidden="false" customHeight="true" outlineLevel="0" collapsed="false">
      <c r="A708" s="58"/>
      <c r="B708" s="53" t="s">
        <v>879</v>
      </c>
      <c r="C708" s="54" t="n">
        <v>88</v>
      </c>
      <c r="D708" s="55" t="s">
        <v>336</v>
      </c>
      <c r="E708" s="81"/>
      <c r="F708" s="81"/>
      <c r="G708" s="81"/>
      <c r="H708" s="81"/>
      <c r="I708" s="81"/>
      <c r="J708" s="81"/>
      <c r="K708" s="81"/>
      <c r="L708" s="81"/>
      <c r="M708" s="81"/>
      <c r="N708" s="81"/>
      <c r="O708" s="81"/>
      <c r="P708" s="81"/>
      <c r="Q708" s="81"/>
      <c r="R708" s="81"/>
      <c r="S708" s="81"/>
      <c r="T708" s="81"/>
      <c r="U708" s="81"/>
      <c r="V708" s="81"/>
      <c r="W708" s="81"/>
      <c r="X708" s="81"/>
      <c r="Y708" s="81"/>
      <c r="Z708" s="81"/>
      <c r="AA708" s="81"/>
      <c r="AB708" s="81"/>
      <c r="AC708" s="81"/>
      <c r="AD708" s="81"/>
      <c r="AE708" s="81"/>
      <c r="AF708" s="81"/>
      <c r="AG708" s="81"/>
      <c r="AH708" s="81"/>
      <c r="AI708" s="81"/>
      <c r="AJ708" s="81"/>
      <c r="AK708" s="81"/>
      <c r="AL708" s="81"/>
      <c r="AM708" s="81"/>
      <c r="AN708" s="81"/>
      <c r="AO708" s="81"/>
      <c r="AP708" s="81"/>
      <c r="AQ708" s="81"/>
      <c r="AR708" s="81"/>
      <c r="AS708" s="81"/>
      <c r="AT708" s="81"/>
      <c r="AU708" s="81"/>
      <c r="AV708" s="81"/>
      <c r="AW708" s="81"/>
      <c r="AX708" s="81"/>
      <c r="AY708" s="81"/>
      <c r="AZ708" s="81"/>
      <c r="BA708" s="81"/>
      <c r="BB708" s="81"/>
      <c r="BC708" s="81"/>
      <c r="BD708" s="81"/>
      <c r="BE708" s="81"/>
      <c r="BF708" s="81"/>
      <c r="BG708" s="81"/>
      <c r="BH708" s="81"/>
      <c r="BI708" s="81"/>
      <c r="BJ708" s="81"/>
      <c r="BK708" s="81"/>
      <c r="BL708" s="81"/>
      <c r="BM708" s="81"/>
      <c r="BN708" s="81"/>
      <c r="BO708" s="81"/>
      <c r="BP708" s="81"/>
      <c r="BQ708" s="81"/>
      <c r="BR708" s="81"/>
      <c r="BS708" s="81"/>
      <c r="BT708" s="81"/>
      <c r="BU708" s="81"/>
      <c r="BV708" s="81"/>
      <c r="BW708" s="81"/>
      <c r="BX708" s="81"/>
      <c r="BY708" s="81"/>
      <c r="BZ708" s="81"/>
      <c r="CA708" s="81"/>
      <c r="CB708" s="81"/>
      <c r="CC708" s="81"/>
      <c r="CD708" s="81"/>
      <c r="CE708" s="81"/>
      <c r="CF708" s="81"/>
      <c r="CG708" s="81"/>
      <c r="CH708" s="81"/>
      <c r="CI708" s="81"/>
      <c r="CJ708" s="81"/>
      <c r="CK708" s="81"/>
      <c r="CL708" s="81"/>
      <c r="CM708" s="81"/>
      <c r="CN708" s="81"/>
      <c r="CO708" s="81"/>
      <c r="CP708" s="81"/>
      <c r="CQ708" s="81"/>
      <c r="CR708" s="81"/>
      <c r="CS708" s="81"/>
      <c r="CT708" s="81"/>
      <c r="CU708" s="81"/>
      <c r="CV708" s="81"/>
      <c r="CW708" s="81"/>
      <c r="CX708" s="81"/>
      <c r="CY708" s="81"/>
      <c r="CZ708" s="81"/>
      <c r="DA708" s="81"/>
      <c r="DB708" s="81"/>
      <c r="DC708" s="81"/>
      <c r="DD708" s="81"/>
      <c r="DE708" s="81"/>
      <c r="DF708" s="81"/>
      <c r="DG708" s="81"/>
      <c r="DH708" s="81"/>
      <c r="DI708" s="81"/>
      <c r="DJ708" s="81"/>
      <c r="DK708" s="81"/>
    </row>
    <row r="709" customFormat="false" ht="15" hidden="false" customHeight="true" outlineLevel="0" collapsed="false">
      <c r="A709" s="58"/>
      <c r="B709" s="53" t="s">
        <v>880</v>
      </c>
      <c r="C709" s="54" t="n">
        <v>89</v>
      </c>
      <c r="D709" s="55" t="s">
        <v>336</v>
      </c>
      <c r="E709" s="81"/>
      <c r="F709" s="81"/>
      <c r="G709" s="81"/>
      <c r="H709" s="81"/>
      <c r="I709" s="81"/>
      <c r="J709" s="81"/>
      <c r="K709" s="81"/>
      <c r="L709" s="81"/>
      <c r="M709" s="81"/>
      <c r="N709" s="81"/>
      <c r="O709" s="81"/>
      <c r="P709" s="81"/>
      <c r="Q709" s="81"/>
      <c r="R709" s="81"/>
      <c r="S709" s="81"/>
      <c r="T709" s="81"/>
      <c r="U709" s="81"/>
      <c r="V709" s="81"/>
      <c r="W709" s="81"/>
      <c r="X709" s="81"/>
      <c r="Y709" s="81"/>
      <c r="Z709" s="81"/>
      <c r="AA709" s="81"/>
      <c r="AB709" s="81"/>
      <c r="AC709" s="81"/>
      <c r="AD709" s="81"/>
      <c r="AE709" s="81"/>
      <c r="AF709" s="81"/>
      <c r="AG709" s="81"/>
      <c r="AH709" s="81"/>
      <c r="AI709" s="81"/>
      <c r="AJ709" s="81"/>
      <c r="AK709" s="81"/>
      <c r="AL709" s="81"/>
      <c r="AM709" s="81"/>
      <c r="AN709" s="81"/>
      <c r="AO709" s="81"/>
      <c r="AP709" s="81"/>
      <c r="AQ709" s="81"/>
      <c r="AR709" s="81"/>
      <c r="AS709" s="81"/>
      <c r="AT709" s="81"/>
      <c r="AU709" s="81"/>
      <c r="AV709" s="81"/>
      <c r="AW709" s="81"/>
      <c r="AX709" s="81"/>
      <c r="AY709" s="81"/>
      <c r="AZ709" s="81"/>
      <c r="BA709" s="81"/>
      <c r="BB709" s="81"/>
      <c r="BC709" s="81"/>
      <c r="BD709" s="81"/>
      <c r="BE709" s="81"/>
      <c r="BF709" s="81"/>
      <c r="BG709" s="81"/>
      <c r="BH709" s="81"/>
      <c r="BI709" s="81"/>
      <c r="BJ709" s="81"/>
      <c r="BK709" s="81"/>
      <c r="BL709" s="81"/>
      <c r="BM709" s="81"/>
      <c r="BN709" s="81"/>
      <c r="BO709" s="81"/>
      <c r="BP709" s="81"/>
      <c r="BQ709" s="81"/>
      <c r="BR709" s="81"/>
      <c r="BS709" s="81"/>
      <c r="BT709" s="81"/>
      <c r="BU709" s="81"/>
      <c r="BV709" s="81"/>
      <c r="BW709" s="81"/>
      <c r="BX709" s="81"/>
      <c r="BY709" s="81"/>
      <c r="BZ709" s="81"/>
      <c r="CA709" s="81"/>
      <c r="CB709" s="81"/>
      <c r="CC709" s="81"/>
      <c r="CD709" s="81"/>
      <c r="CE709" s="81"/>
      <c r="CF709" s="81"/>
      <c r="CG709" s="81"/>
      <c r="CH709" s="81"/>
      <c r="CI709" s="81"/>
      <c r="CJ709" s="81"/>
      <c r="CK709" s="81"/>
      <c r="CL709" s="81"/>
      <c r="CM709" s="81"/>
      <c r="CN709" s="81"/>
      <c r="CO709" s="81"/>
      <c r="CP709" s="81"/>
      <c r="CQ709" s="81"/>
      <c r="CR709" s="81"/>
      <c r="CS709" s="81"/>
      <c r="CT709" s="81"/>
      <c r="CU709" s="81"/>
      <c r="CV709" s="81"/>
      <c r="CW709" s="81"/>
      <c r="CX709" s="81"/>
      <c r="CY709" s="81"/>
      <c r="CZ709" s="81"/>
      <c r="DA709" s="81"/>
      <c r="DB709" s="81"/>
      <c r="DC709" s="81"/>
      <c r="DD709" s="81"/>
      <c r="DE709" s="81"/>
      <c r="DF709" s="81"/>
      <c r="DG709" s="81"/>
      <c r="DH709" s="81"/>
      <c r="DI709" s="81"/>
      <c r="DJ709" s="81"/>
      <c r="DK709" s="81"/>
    </row>
    <row r="710" customFormat="false" ht="15" hidden="false" customHeight="true" outlineLevel="0" collapsed="false">
      <c r="A710" s="58"/>
      <c r="B710" s="53" t="s">
        <v>881</v>
      </c>
      <c r="C710" s="54" t="n">
        <v>90</v>
      </c>
      <c r="D710" s="55" t="s">
        <v>336</v>
      </c>
      <c r="E710" s="81"/>
      <c r="F710" s="81"/>
      <c r="G710" s="81"/>
      <c r="H710" s="81"/>
      <c r="I710" s="81"/>
      <c r="J710" s="81"/>
      <c r="K710" s="81"/>
      <c r="L710" s="81"/>
      <c r="M710" s="81"/>
      <c r="N710" s="81"/>
      <c r="O710" s="81"/>
      <c r="P710" s="81"/>
      <c r="Q710" s="81"/>
      <c r="R710" s="81"/>
      <c r="S710" s="81"/>
      <c r="T710" s="81"/>
      <c r="U710" s="81"/>
      <c r="V710" s="81"/>
      <c r="W710" s="81"/>
      <c r="X710" s="81"/>
      <c r="Y710" s="81"/>
      <c r="Z710" s="81"/>
      <c r="AA710" s="81"/>
      <c r="AB710" s="81"/>
      <c r="AC710" s="81"/>
      <c r="AD710" s="81"/>
      <c r="AE710" s="81"/>
      <c r="AF710" s="81"/>
      <c r="AG710" s="81"/>
      <c r="AH710" s="81"/>
      <c r="AI710" s="81"/>
      <c r="AJ710" s="81"/>
      <c r="AK710" s="81"/>
      <c r="AL710" s="81"/>
      <c r="AM710" s="81"/>
      <c r="AN710" s="81"/>
      <c r="AO710" s="81"/>
      <c r="AP710" s="81"/>
      <c r="AQ710" s="81"/>
      <c r="AR710" s="81"/>
      <c r="AS710" s="81"/>
      <c r="AT710" s="81"/>
      <c r="AU710" s="81"/>
      <c r="AV710" s="81"/>
      <c r="AW710" s="81"/>
      <c r="AX710" s="81"/>
      <c r="AY710" s="81"/>
      <c r="AZ710" s="81"/>
      <c r="BA710" s="81"/>
      <c r="BB710" s="81"/>
      <c r="BC710" s="81"/>
      <c r="BD710" s="81"/>
      <c r="BE710" s="81"/>
      <c r="BF710" s="81"/>
      <c r="BG710" s="81"/>
      <c r="BH710" s="81"/>
      <c r="BI710" s="81"/>
      <c r="BJ710" s="81"/>
      <c r="BK710" s="81"/>
      <c r="BL710" s="81"/>
      <c r="BM710" s="81"/>
      <c r="BN710" s="81"/>
      <c r="BO710" s="81"/>
      <c r="BP710" s="81"/>
      <c r="BQ710" s="81"/>
      <c r="BR710" s="81"/>
      <c r="BS710" s="81"/>
      <c r="BT710" s="81"/>
      <c r="BU710" s="81"/>
      <c r="BV710" s="81"/>
      <c r="BW710" s="81"/>
      <c r="BX710" s="81"/>
      <c r="BY710" s="81"/>
      <c r="BZ710" s="81"/>
      <c r="CA710" s="81"/>
      <c r="CB710" s="81"/>
      <c r="CC710" s="81"/>
      <c r="CD710" s="81"/>
      <c r="CE710" s="81"/>
      <c r="CF710" s="81"/>
      <c r="CG710" s="81"/>
      <c r="CH710" s="81"/>
      <c r="CI710" s="81"/>
      <c r="CJ710" s="81"/>
      <c r="CK710" s="81"/>
      <c r="CL710" s="81"/>
      <c r="CM710" s="81"/>
      <c r="CN710" s="81"/>
      <c r="CO710" s="81"/>
      <c r="CP710" s="81"/>
      <c r="CQ710" s="81"/>
      <c r="CR710" s="81"/>
      <c r="CS710" s="81"/>
      <c r="CT710" s="81"/>
      <c r="CU710" s="81"/>
      <c r="CV710" s="81"/>
      <c r="CW710" s="81"/>
      <c r="CX710" s="81"/>
      <c r="CY710" s="81"/>
      <c r="CZ710" s="81"/>
      <c r="DA710" s="81"/>
      <c r="DB710" s="81"/>
      <c r="DC710" s="81"/>
      <c r="DD710" s="81"/>
      <c r="DE710" s="81"/>
      <c r="DF710" s="81"/>
      <c r="DG710" s="81"/>
      <c r="DH710" s="81"/>
      <c r="DI710" s="81"/>
      <c r="DJ710" s="81"/>
      <c r="DK710" s="81"/>
    </row>
    <row r="711" customFormat="false" ht="15" hidden="false" customHeight="true" outlineLevel="0" collapsed="false">
      <c r="A711" s="58"/>
      <c r="B711" s="53" t="s">
        <v>882</v>
      </c>
      <c r="C711" s="54" t="n">
        <v>91</v>
      </c>
      <c r="D711" s="55" t="s">
        <v>336</v>
      </c>
      <c r="E711" s="81"/>
      <c r="F711" s="81"/>
      <c r="G711" s="81"/>
      <c r="H711" s="81"/>
      <c r="I711" s="81"/>
      <c r="J711" s="81"/>
      <c r="K711" s="81"/>
      <c r="L711" s="81"/>
      <c r="M711" s="81"/>
      <c r="N711" s="81"/>
      <c r="O711" s="81"/>
      <c r="P711" s="81"/>
      <c r="Q711" s="81"/>
      <c r="R711" s="81"/>
      <c r="S711" s="81"/>
      <c r="T711" s="81"/>
      <c r="U711" s="81"/>
      <c r="V711" s="81"/>
      <c r="W711" s="81"/>
      <c r="X711" s="81"/>
      <c r="Y711" s="81"/>
      <c r="Z711" s="81"/>
      <c r="AA711" s="81"/>
      <c r="AB711" s="81"/>
      <c r="AC711" s="81"/>
      <c r="AD711" s="81"/>
      <c r="AE711" s="81"/>
      <c r="AF711" s="81"/>
      <c r="AG711" s="81"/>
      <c r="AH711" s="81"/>
      <c r="AI711" s="81"/>
      <c r="AJ711" s="81"/>
      <c r="AK711" s="81"/>
      <c r="AL711" s="81"/>
      <c r="AM711" s="81"/>
      <c r="AN711" s="81"/>
      <c r="AO711" s="81"/>
      <c r="AP711" s="81"/>
      <c r="AQ711" s="81"/>
      <c r="AR711" s="81"/>
      <c r="AS711" s="81"/>
      <c r="AT711" s="81"/>
      <c r="AU711" s="81"/>
      <c r="AV711" s="81"/>
      <c r="AW711" s="81"/>
      <c r="AX711" s="81"/>
      <c r="AY711" s="81"/>
      <c r="AZ711" s="81"/>
      <c r="BA711" s="81"/>
      <c r="BB711" s="81"/>
      <c r="BC711" s="81"/>
      <c r="BD711" s="81"/>
      <c r="BE711" s="81"/>
      <c r="BF711" s="81"/>
      <c r="BG711" s="81"/>
      <c r="BH711" s="81"/>
      <c r="BI711" s="81"/>
      <c r="BJ711" s="81"/>
      <c r="BK711" s="81"/>
      <c r="BL711" s="81"/>
      <c r="BM711" s="81"/>
      <c r="BN711" s="81"/>
      <c r="BO711" s="81"/>
      <c r="BP711" s="81"/>
      <c r="BQ711" s="81"/>
      <c r="BR711" s="81"/>
      <c r="BS711" s="81"/>
      <c r="BT711" s="81"/>
      <c r="BU711" s="81"/>
      <c r="BV711" s="81"/>
      <c r="BW711" s="81"/>
      <c r="BX711" s="81"/>
      <c r="BY711" s="81"/>
      <c r="BZ711" s="81"/>
      <c r="CA711" s="81"/>
      <c r="CB711" s="81"/>
      <c r="CC711" s="81"/>
      <c r="CD711" s="81"/>
      <c r="CE711" s="81"/>
      <c r="CF711" s="81"/>
      <c r="CG711" s="81"/>
      <c r="CH711" s="81"/>
      <c r="CI711" s="81"/>
      <c r="CJ711" s="81"/>
      <c r="CK711" s="81"/>
      <c r="CL711" s="81"/>
      <c r="CM711" s="81"/>
      <c r="CN711" s="81"/>
      <c r="CO711" s="81"/>
      <c r="CP711" s="81"/>
      <c r="CQ711" s="81"/>
      <c r="CR711" s="81"/>
      <c r="CS711" s="81"/>
      <c r="CT711" s="81"/>
      <c r="CU711" s="81"/>
      <c r="CV711" s="81"/>
      <c r="CW711" s="81"/>
      <c r="CX711" s="81"/>
      <c r="CY711" s="81"/>
      <c r="CZ711" s="81"/>
      <c r="DA711" s="81"/>
      <c r="DB711" s="81"/>
      <c r="DC711" s="81"/>
      <c r="DD711" s="81"/>
      <c r="DE711" s="81"/>
      <c r="DF711" s="81"/>
      <c r="DG711" s="81"/>
      <c r="DH711" s="81"/>
      <c r="DI711" s="81"/>
      <c r="DJ711" s="81"/>
      <c r="DK711" s="81"/>
    </row>
    <row r="712" customFormat="false" ht="15" hidden="false" customHeight="true" outlineLevel="0" collapsed="false">
      <c r="A712" s="58"/>
      <c r="B712" s="53" t="s">
        <v>883</v>
      </c>
      <c r="C712" s="54" t="n">
        <v>92</v>
      </c>
      <c r="D712" s="55" t="s">
        <v>336</v>
      </c>
      <c r="E712" s="81"/>
      <c r="F712" s="81"/>
      <c r="G712" s="81"/>
      <c r="H712" s="81"/>
      <c r="I712" s="81"/>
      <c r="J712" s="81"/>
      <c r="K712" s="81"/>
      <c r="L712" s="81"/>
      <c r="M712" s="81"/>
      <c r="N712" s="81"/>
      <c r="O712" s="81"/>
      <c r="P712" s="81"/>
      <c r="Q712" s="81"/>
      <c r="R712" s="81"/>
      <c r="S712" s="81"/>
      <c r="T712" s="81"/>
      <c r="U712" s="81"/>
      <c r="V712" s="81"/>
      <c r="W712" s="81"/>
      <c r="X712" s="81"/>
      <c r="Y712" s="81"/>
      <c r="Z712" s="81"/>
      <c r="AA712" s="81"/>
      <c r="AB712" s="81"/>
      <c r="AC712" s="81"/>
      <c r="AD712" s="81"/>
      <c r="AE712" s="81"/>
      <c r="AF712" s="81"/>
      <c r="AG712" s="81"/>
      <c r="AH712" s="81"/>
      <c r="AI712" s="81"/>
      <c r="AJ712" s="81"/>
      <c r="AK712" s="81"/>
      <c r="AL712" s="81"/>
      <c r="AM712" s="81"/>
      <c r="AN712" s="81"/>
      <c r="AO712" s="81"/>
      <c r="AP712" s="81"/>
      <c r="AQ712" s="81"/>
      <c r="AR712" s="81"/>
      <c r="AS712" s="81"/>
      <c r="AT712" s="81"/>
      <c r="AU712" s="81"/>
      <c r="AV712" s="81"/>
      <c r="AW712" s="81"/>
      <c r="AX712" s="81"/>
      <c r="AY712" s="81"/>
      <c r="AZ712" s="81"/>
      <c r="BA712" s="81"/>
      <c r="BB712" s="81"/>
      <c r="BC712" s="81"/>
      <c r="BD712" s="81"/>
      <c r="BE712" s="81"/>
      <c r="BF712" s="81"/>
      <c r="BG712" s="81"/>
      <c r="BH712" s="81"/>
      <c r="BI712" s="81"/>
      <c r="BJ712" s="81"/>
      <c r="BK712" s="81"/>
      <c r="BL712" s="81"/>
      <c r="BM712" s="81"/>
      <c r="BN712" s="81"/>
      <c r="BO712" s="81"/>
      <c r="BP712" s="81"/>
      <c r="BQ712" s="81"/>
      <c r="BR712" s="81"/>
      <c r="BS712" s="81"/>
      <c r="BT712" s="81"/>
      <c r="BU712" s="81"/>
      <c r="BV712" s="81"/>
      <c r="BW712" s="81"/>
      <c r="BX712" s="81"/>
      <c r="BY712" s="81"/>
      <c r="BZ712" s="81"/>
      <c r="CA712" s="81"/>
      <c r="CB712" s="81"/>
      <c r="CC712" s="81"/>
      <c r="CD712" s="81"/>
      <c r="CE712" s="81"/>
      <c r="CF712" s="81"/>
      <c r="CG712" s="81"/>
      <c r="CH712" s="81"/>
      <c r="CI712" s="81"/>
      <c r="CJ712" s="81"/>
      <c r="CK712" s="81"/>
      <c r="CL712" s="81"/>
      <c r="CM712" s="81"/>
      <c r="CN712" s="81"/>
      <c r="CO712" s="81"/>
      <c r="CP712" s="81"/>
      <c r="CQ712" s="81"/>
      <c r="CR712" s="81"/>
      <c r="CS712" s="81"/>
      <c r="CT712" s="81"/>
      <c r="CU712" s="81"/>
      <c r="CV712" s="81"/>
      <c r="CW712" s="81"/>
      <c r="CX712" s="81"/>
      <c r="CY712" s="81"/>
      <c r="CZ712" s="81"/>
      <c r="DA712" s="81"/>
      <c r="DB712" s="81"/>
      <c r="DC712" s="81"/>
      <c r="DD712" s="81"/>
      <c r="DE712" s="81"/>
      <c r="DF712" s="81"/>
      <c r="DG712" s="81"/>
      <c r="DH712" s="81"/>
      <c r="DI712" s="81"/>
      <c r="DJ712" s="81"/>
      <c r="DK712" s="81"/>
    </row>
    <row r="713" customFormat="false" ht="15" hidden="false" customHeight="true" outlineLevel="0" collapsed="false">
      <c r="A713" s="58"/>
      <c r="B713" s="53" t="s">
        <v>884</v>
      </c>
      <c r="C713" s="54" t="n">
        <v>93</v>
      </c>
      <c r="D713" s="55" t="s">
        <v>336</v>
      </c>
      <c r="E713" s="81"/>
      <c r="F713" s="81"/>
      <c r="G713" s="81"/>
      <c r="H713" s="81"/>
      <c r="I713" s="81"/>
      <c r="J713" s="81"/>
      <c r="K713" s="81"/>
      <c r="L713" s="81"/>
      <c r="M713" s="81"/>
      <c r="N713" s="81"/>
      <c r="O713" s="81"/>
      <c r="P713" s="81"/>
      <c r="Q713" s="81"/>
      <c r="R713" s="81"/>
      <c r="S713" s="81"/>
      <c r="T713" s="81"/>
      <c r="U713" s="81"/>
      <c r="V713" s="81"/>
      <c r="W713" s="81"/>
      <c r="X713" s="81"/>
      <c r="Y713" s="81"/>
      <c r="Z713" s="81"/>
      <c r="AA713" s="81"/>
      <c r="AB713" s="81"/>
      <c r="AC713" s="81"/>
      <c r="AD713" s="81"/>
      <c r="AE713" s="81"/>
      <c r="AF713" s="81"/>
      <c r="AG713" s="81"/>
      <c r="AH713" s="81"/>
      <c r="AI713" s="81"/>
      <c r="AJ713" s="81"/>
      <c r="AK713" s="81"/>
      <c r="AL713" s="81"/>
      <c r="AM713" s="81"/>
      <c r="AN713" s="81"/>
      <c r="AO713" s="81"/>
      <c r="AP713" s="81"/>
      <c r="AQ713" s="81"/>
      <c r="AR713" s="81"/>
      <c r="AS713" s="81"/>
      <c r="AT713" s="81"/>
      <c r="AU713" s="81"/>
      <c r="AV713" s="81"/>
      <c r="AW713" s="81"/>
      <c r="AX713" s="81"/>
      <c r="AY713" s="81"/>
      <c r="AZ713" s="81"/>
      <c r="BA713" s="81"/>
      <c r="BB713" s="81"/>
      <c r="BC713" s="81"/>
      <c r="BD713" s="81"/>
      <c r="BE713" s="81"/>
      <c r="BF713" s="81"/>
      <c r="BG713" s="81"/>
      <c r="BH713" s="81"/>
      <c r="BI713" s="81"/>
      <c r="BJ713" s="81"/>
      <c r="BK713" s="81"/>
      <c r="BL713" s="81"/>
      <c r="BM713" s="81"/>
      <c r="BN713" s="81"/>
      <c r="BO713" s="81"/>
      <c r="BP713" s="81"/>
      <c r="BQ713" s="81"/>
      <c r="BR713" s="81"/>
      <c r="BS713" s="81"/>
      <c r="BT713" s="81"/>
      <c r="BU713" s="81"/>
      <c r="BV713" s="81"/>
      <c r="BW713" s="81"/>
      <c r="BX713" s="81"/>
      <c r="BY713" s="81"/>
      <c r="BZ713" s="81"/>
      <c r="CA713" s="81"/>
      <c r="CB713" s="81"/>
      <c r="CC713" s="81"/>
      <c r="CD713" s="81"/>
      <c r="CE713" s="81"/>
      <c r="CF713" s="81"/>
      <c r="CG713" s="81"/>
      <c r="CH713" s="81"/>
      <c r="CI713" s="81"/>
      <c r="CJ713" s="81"/>
      <c r="CK713" s="81"/>
      <c r="CL713" s="81"/>
      <c r="CM713" s="81"/>
      <c r="CN713" s="81"/>
      <c r="CO713" s="81"/>
      <c r="CP713" s="81"/>
      <c r="CQ713" s="81"/>
      <c r="CR713" s="81"/>
      <c r="CS713" s="81"/>
      <c r="CT713" s="81"/>
      <c r="CU713" s="81"/>
      <c r="CV713" s="81"/>
      <c r="CW713" s="81"/>
      <c r="CX713" s="81"/>
      <c r="CY713" s="81"/>
      <c r="CZ713" s="81"/>
      <c r="DA713" s="81"/>
      <c r="DB713" s="81"/>
      <c r="DC713" s="81"/>
      <c r="DD713" s="81"/>
      <c r="DE713" s="81"/>
      <c r="DF713" s="81"/>
      <c r="DG713" s="81"/>
      <c r="DH713" s="81"/>
      <c r="DI713" s="81"/>
      <c r="DJ713" s="81"/>
      <c r="DK713" s="81"/>
    </row>
    <row r="714" customFormat="false" ht="15" hidden="false" customHeight="true" outlineLevel="0" collapsed="false">
      <c r="A714" s="58"/>
      <c r="B714" s="53" t="s">
        <v>885</v>
      </c>
      <c r="C714" s="54" t="n">
        <v>94</v>
      </c>
      <c r="D714" s="55" t="s">
        <v>336</v>
      </c>
      <c r="E714" s="81"/>
      <c r="F714" s="81"/>
      <c r="G714" s="81"/>
      <c r="H714" s="81"/>
      <c r="I714" s="81"/>
      <c r="J714" s="81"/>
      <c r="K714" s="81"/>
      <c r="L714" s="81"/>
      <c r="M714" s="81"/>
      <c r="N714" s="81"/>
      <c r="O714" s="81"/>
      <c r="P714" s="81"/>
      <c r="Q714" s="81"/>
      <c r="R714" s="81"/>
      <c r="S714" s="81"/>
      <c r="T714" s="81"/>
      <c r="U714" s="81"/>
      <c r="V714" s="81"/>
      <c r="W714" s="81"/>
      <c r="X714" s="81"/>
      <c r="Y714" s="81"/>
      <c r="Z714" s="81"/>
      <c r="AA714" s="81"/>
      <c r="AB714" s="81"/>
      <c r="AC714" s="81"/>
      <c r="AD714" s="81"/>
      <c r="AE714" s="81"/>
      <c r="AF714" s="81"/>
      <c r="AG714" s="81"/>
      <c r="AH714" s="81"/>
      <c r="AI714" s="81"/>
      <c r="AJ714" s="81"/>
      <c r="AK714" s="81"/>
      <c r="AL714" s="81"/>
      <c r="AM714" s="81"/>
      <c r="AN714" s="81"/>
      <c r="AO714" s="81"/>
      <c r="AP714" s="81"/>
      <c r="AQ714" s="81"/>
      <c r="AR714" s="81"/>
      <c r="AS714" s="81"/>
      <c r="AT714" s="81"/>
      <c r="AU714" s="81"/>
      <c r="AV714" s="81"/>
      <c r="AW714" s="81"/>
      <c r="AX714" s="81"/>
      <c r="AY714" s="81"/>
      <c r="AZ714" s="81"/>
      <c r="BA714" s="81"/>
      <c r="BB714" s="81"/>
      <c r="BC714" s="81"/>
      <c r="BD714" s="81"/>
      <c r="BE714" s="81"/>
      <c r="BF714" s="81"/>
      <c r="BG714" s="81"/>
      <c r="BH714" s="81"/>
      <c r="BI714" s="81"/>
      <c r="BJ714" s="81"/>
      <c r="BK714" s="81"/>
      <c r="BL714" s="81"/>
      <c r="BM714" s="81"/>
      <c r="BN714" s="81"/>
      <c r="BO714" s="81"/>
      <c r="BP714" s="81"/>
      <c r="BQ714" s="81"/>
      <c r="BR714" s="81"/>
      <c r="BS714" s="81"/>
      <c r="BT714" s="81"/>
      <c r="BU714" s="81"/>
      <c r="BV714" s="81"/>
      <c r="BW714" s="81"/>
      <c r="BX714" s="81"/>
      <c r="BY714" s="81"/>
      <c r="BZ714" s="81"/>
      <c r="CA714" s="81"/>
      <c r="CB714" s="81"/>
      <c r="CC714" s="81"/>
      <c r="CD714" s="81"/>
      <c r="CE714" s="81"/>
      <c r="CF714" s="81"/>
      <c r="CG714" s="81"/>
      <c r="CH714" s="81"/>
      <c r="CI714" s="81"/>
      <c r="CJ714" s="81"/>
      <c r="CK714" s="81"/>
      <c r="CL714" s="81"/>
      <c r="CM714" s="81"/>
      <c r="CN714" s="81"/>
      <c r="CO714" s="81"/>
      <c r="CP714" s="81"/>
      <c r="CQ714" s="81"/>
      <c r="CR714" s="81"/>
      <c r="CS714" s="81"/>
      <c r="CT714" s="81"/>
      <c r="CU714" s="81"/>
      <c r="CV714" s="81"/>
      <c r="CW714" s="81"/>
      <c r="CX714" s="81"/>
      <c r="CY714" s="81"/>
      <c r="CZ714" s="81"/>
      <c r="DA714" s="81"/>
      <c r="DB714" s="81"/>
      <c r="DC714" s="81"/>
      <c r="DD714" s="81"/>
      <c r="DE714" s="81"/>
      <c r="DF714" s="81"/>
      <c r="DG714" s="81"/>
      <c r="DH714" s="81"/>
      <c r="DI714" s="81"/>
      <c r="DJ714" s="81"/>
      <c r="DK714" s="81"/>
    </row>
    <row r="715" customFormat="false" ht="15" hidden="false" customHeight="true" outlineLevel="0" collapsed="false">
      <c r="A715" s="58"/>
      <c r="B715" s="53" t="s">
        <v>886</v>
      </c>
      <c r="C715" s="54" t="n">
        <v>95</v>
      </c>
      <c r="D715" s="55" t="s">
        <v>336</v>
      </c>
      <c r="E715" s="81"/>
      <c r="F715" s="81"/>
      <c r="G715" s="81"/>
      <c r="H715" s="81"/>
      <c r="I715" s="81"/>
      <c r="J715" s="81"/>
      <c r="K715" s="81"/>
      <c r="L715" s="81"/>
      <c r="M715" s="81"/>
      <c r="N715" s="81"/>
      <c r="O715" s="81"/>
      <c r="P715" s="81"/>
      <c r="Q715" s="81"/>
      <c r="R715" s="81"/>
      <c r="S715" s="81"/>
      <c r="T715" s="81"/>
      <c r="U715" s="81"/>
      <c r="V715" s="81"/>
      <c r="W715" s="81"/>
      <c r="X715" s="81"/>
      <c r="Y715" s="81"/>
      <c r="Z715" s="81"/>
      <c r="AA715" s="81"/>
      <c r="AB715" s="81"/>
      <c r="AC715" s="81"/>
      <c r="AD715" s="81"/>
      <c r="AE715" s="81"/>
      <c r="AF715" s="81"/>
      <c r="AG715" s="81"/>
      <c r="AH715" s="81"/>
      <c r="AI715" s="81"/>
      <c r="AJ715" s="81"/>
      <c r="AK715" s="81"/>
      <c r="AL715" s="81"/>
      <c r="AM715" s="81"/>
      <c r="AN715" s="81"/>
      <c r="AO715" s="81"/>
      <c r="AP715" s="81"/>
      <c r="AQ715" s="81"/>
      <c r="AR715" s="81"/>
      <c r="AS715" s="81"/>
      <c r="AT715" s="81"/>
      <c r="AU715" s="81"/>
      <c r="AV715" s="81"/>
      <c r="AW715" s="81"/>
      <c r="AX715" s="81"/>
      <c r="AY715" s="81"/>
      <c r="AZ715" s="81"/>
      <c r="BA715" s="81"/>
      <c r="BB715" s="81"/>
      <c r="BC715" s="81"/>
      <c r="BD715" s="81"/>
      <c r="BE715" s="81"/>
      <c r="BF715" s="81"/>
      <c r="BG715" s="81"/>
      <c r="BH715" s="81"/>
      <c r="BI715" s="81"/>
      <c r="BJ715" s="81"/>
      <c r="BK715" s="81"/>
      <c r="BL715" s="81"/>
      <c r="BM715" s="81"/>
      <c r="BN715" s="81"/>
      <c r="BO715" s="81"/>
      <c r="BP715" s="81"/>
      <c r="BQ715" s="81"/>
      <c r="BR715" s="81"/>
      <c r="BS715" s="81"/>
      <c r="BT715" s="81"/>
      <c r="BU715" s="81"/>
      <c r="BV715" s="81"/>
      <c r="BW715" s="81"/>
      <c r="BX715" s="81"/>
      <c r="BY715" s="81"/>
      <c r="BZ715" s="81"/>
      <c r="CA715" s="81"/>
      <c r="CB715" s="81"/>
      <c r="CC715" s="81"/>
      <c r="CD715" s="81"/>
      <c r="CE715" s="81"/>
      <c r="CF715" s="81"/>
      <c r="CG715" s="81"/>
      <c r="CH715" s="81"/>
      <c r="CI715" s="81"/>
      <c r="CJ715" s="81"/>
      <c r="CK715" s="81"/>
      <c r="CL715" s="81"/>
      <c r="CM715" s="81"/>
      <c r="CN715" s="81"/>
      <c r="CO715" s="81"/>
      <c r="CP715" s="81"/>
      <c r="CQ715" s="81"/>
      <c r="CR715" s="81"/>
      <c r="CS715" s="81"/>
      <c r="CT715" s="81"/>
      <c r="CU715" s="81"/>
      <c r="CV715" s="81"/>
      <c r="CW715" s="81"/>
      <c r="CX715" s="81"/>
      <c r="CY715" s="81"/>
      <c r="CZ715" s="81"/>
      <c r="DA715" s="81"/>
      <c r="DB715" s="81"/>
      <c r="DC715" s="81"/>
      <c r="DD715" s="81"/>
      <c r="DE715" s="81"/>
      <c r="DF715" s="81"/>
      <c r="DG715" s="81"/>
      <c r="DH715" s="81"/>
      <c r="DI715" s="81"/>
      <c r="DJ715" s="81"/>
      <c r="DK715" s="81"/>
    </row>
    <row r="716" customFormat="false" ht="15" hidden="false" customHeight="true" outlineLevel="0" collapsed="false">
      <c r="A716" s="58"/>
      <c r="B716" s="53" t="s">
        <v>887</v>
      </c>
      <c r="C716" s="54" t="n">
        <v>96</v>
      </c>
      <c r="D716" s="55" t="s">
        <v>336</v>
      </c>
      <c r="E716" s="60"/>
      <c r="F716" s="60"/>
      <c r="G716" s="60"/>
      <c r="H716" s="60"/>
      <c r="I716" s="60"/>
    </row>
    <row r="717" customFormat="false" ht="15" hidden="false" customHeight="true" outlineLevel="0" collapsed="false">
      <c r="A717" s="58"/>
      <c r="B717" s="53" t="s">
        <v>888</v>
      </c>
      <c r="C717" s="54" t="n">
        <v>97</v>
      </c>
      <c r="D717" s="55" t="s">
        <v>336</v>
      </c>
      <c r="E717" s="60"/>
      <c r="F717" s="60"/>
      <c r="G717" s="60"/>
      <c r="H717" s="60"/>
      <c r="I717" s="60"/>
    </row>
    <row r="718" customFormat="false" ht="15" hidden="false" customHeight="true" outlineLevel="0" collapsed="false">
      <c r="A718" s="58"/>
      <c r="B718" s="53" t="s">
        <v>889</v>
      </c>
      <c r="C718" s="54" t="n">
        <v>98</v>
      </c>
      <c r="D718" s="55" t="s">
        <v>336</v>
      </c>
      <c r="E718" s="60"/>
      <c r="F718" s="60"/>
      <c r="G718" s="60"/>
      <c r="H718" s="60"/>
      <c r="I718" s="60"/>
    </row>
    <row r="719" customFormat="false" ht="15" hidden="false" customHeight="true" outlineLevel="0" collapsed="false">
      <c r="A719" s="58"/>
      <c r="B719" s="53" t="s">
        <v>890</v>
      </c>
      <c r="C719" s="54" t="n">
        <v>99</v>
      </c>
      <c r="D719" s="55" t="s">
        <v>336</v>
      </c>
      <c r="E719" s="60"/>
      <c r="F719" s="60"/>
      <c r="G719" s="60"/>
      <c r="H719" s="60"/>
      <c r="I719" s="60"/>
    </row>
    <row r="720" customFormat="false" ht="15" hidden="false" customHeight="true" outlineLevel="0" collapsed="false">
      <c r="A720" s="58"/>
      <c r="B720" s="53" t="s">
        <v>891</v>
      </c>
      <c r="C720" s="54" t="n">
        <v>100</v>
      </c>
      <c r="D720" s="55" t="s">
        <v>336</v>
      </c>
      <c r="E720" s="60"/>
      <c r="F720" s="60"/>
      <c r="G720" s="60"/>
      <c r="H720" s="60"/>
      <c r="I720" s="60"/>
    </row>
    <row r="721" customFormat="false" ht="15" hidden="false" customHeight="true" outlineLevel="0" collapsed="false">
      <c r="A721" s="58"/>
      <c r="B721" s="53" t="s">
        <v>892</v>
      </c>
      <c r="C721" s="54" t="n">
        <v>101</v>
      </c>
      <c r="D721" s="55" t="s">
        <v>336</v>
      </c>
      <c r="E721" s="107"/>
      <c r="F721" s="107"/>
      <c r="G721" s="107"/>
      <c r="H721" s="107"/>
      <c r="I721" s="107"/>
      <c r="J721" s="107"/>
      <c r="K721" s="107"/>
      <c r="L721" s="107"/>
      <c r="M721" s="107"/>
      <c r="N721" s="107"/>
      <c r="O721" s="107"/>
      <c r="P721" s="107"/>
      <c r="Q721" s="107"/>
      <c r="R721" s="107"/>
      <c r="S721" s="107"/>
      <c r="T721" s="107"/>
      <c r="U721" s="107"/>
      <c r="V721" s="107"/>
      <c r="W721" s="107"/>
      <c r="X721" s="107"/>
      <c r="Y721" s="107"/>
      <c r="Z721" s="107"/>
      <c r="AA721" s="107"/>
      <c r="AB721" s="107"/>
      <c r="AC721" s="107"/>
      <c r="AD721" s="107"/>
      <c r="AE721" s="107"/>
      <c r="AF721" s="107"/>
      <c r="AG721" s="107"/>
      <c r="AH721" s="107"/>
      <c r="AI721" s="107"/>
      <c r="AJ721" s="107"/>
      <c r="AK721" s="107"/>
      <c r="AL721" s="107"/>
      <c r="AM721" s="107"/>
      <c r="AN721" s="107"/>
      <c r="AO721" s="107"/>
      <c r="AP721" s="107"/>
      <c r="AQ721" s="107"/>
      <c r="AR721" s="107"/>
      <c r="AS721" s="107"/>
      <c r="AT721" s="107"/>
      <c r="AU721" s="107"/>
      <c r="AV721" s="107"/>
      <c r="AW721" s="107"/>
      <c r="AX721" s="107"/>
      <c r="AY721" s="107"/>
      <c r="AZ721" s="107"/>
      <c r="BA721" s="107"/>
      <c r="BB721" s="107"/>
      <c r="BC721" s="107"/>
      <c r="BD721" s="107"/>
      <c r="BE721" s="107"/>
      <c r="BF721" s="107"/>
      <c r="BG721" s="107"/>
      <c r="BH721" s="107"/>
      <c r="BI721" s="107"/>
      <c r="BJ721" s="107"/>
      <c r="BK721" s="107"/>
      <c r="BL721" s="107"/>
      <c r="BM721" s="107"/>
      <c r="BN721" s="107"/>
      <c r="BO721" s="107"/>
      <c r="BP721" s="107"/>
      <c r="BQ721" s="107"/>
      <c r="BR721" s="107"/>
      <c r="BS721" s="107"/>
      <c r="BT721" s="107"/>
      <c r="BU721" s="107"/>
      <c r="BV721" s="107"/>
      <c r="BW721" s="107"/>
      <c r="BX721" s="107"/>
      <c r="BY721" s="107"/>
      <c r="BZ721" s="107"/>
      <c r="CA721" s="107"/>
      <c r="CB721" s="107"/>
      <c r="CC721" s="107"/>
      <c r="CD721" s="107"/>
      <c r="CE721" s="107"/>
      <c r="CF721" s="107"/>
      <c r="CG721" s="107"/>
      <c r="CH721" s="107"/>
      <c r="CI721" s="107"/>
      <c r="CJ721" s="107"/>
      <c r="CK721" s="107"/>
      <c r="CL721" s="107"/>
      <c r="CM721" s="107"/>
      <c r="CN721" s="107"/>
      <c r="CO721" s="107"/>
      <c r="CP721" s="107"/>
      <c r="CQ721" s="107"/>
      <c r="CR721" s="107"/>
      <c r="CS721" s="107"/>
      <c r="CT721" s="107"/>
      <c r="CU721" s="107"/>
      <c r="CV721" s="107"/>
      <c r="CW721" s="107"/>
      <c r="CX721" s="107"/>
      <c r="CY721" s="107"/>
      <c r="CZ721" s="107"/>
      <c r="DA721" s="107"/>
      <c r="DB721" s="107"/>
      <c r="DC721" s="107"/>
      <c r="DD721" s="107"/>
      <c r="DE721" s="107"/>
      <c r="DF721" s="107"/>
      <c r="DG721" s="107"/>
      <c r="DH721" s="107"/>
      <c r="DI721" s="107"/>
      <c r="DJ721" s="107"/>
      <c r="DK721" s="107"/>
    </row>
    <row r="722" customFormat="false" ht="15" hidden="false" customHeight="true" outlineLevel="0" collapsed="false">
      <c r="A722" s="58"/>
      <c r="B722" s="53" t="s">
        <v>893</v>
      </c>
      <c r="C722" s="54" t="n">
        <v>102</v>
      </c>
      <c r="D722" s="55" t="s">
        <v>336</v>
      </c>
      <c r="E722" s="107"/>
      <c r="F722" s="107"/>
      <c r="G722" s="107"/>
      <c r="H722" s="107"/>
      <c r="I722" s="107"/>
      <c r="J722" s="107"/>
      <c r="K722" s="107"/>
      <c r="L722" s="107"/>
      <c r="M722" s="107"/>
      <c r="N722" s="107"/>
      <c r="O722" s="107"/>
      <c r="P722" s="107"/>
      <c r="Q722" s="107"/>
      <c r="R722" s="107"/>
      <c r="S722" s="107"/>
      <c r="T722" s="107"/>
      <c r="U722" s="107"/>
      <c r="V722" s="107"/>
      <c r="W722" s="107"/>
      <c r="X722" s="107"/>
      <c r="Y722" s="107"/>
      <c r="Z722" s="107"/>
      <c r="AA722" s="107"/>
      <c r="AB722" s="107"/>
      <c r="AC722" s="107"/>
      <c r="AD722" s="107"/>
      <c r="AE722" s="107"/>
      <c r="AF722" s="107"/>
      <c r="AG722" s="107"/>
      <c r="AH722" s="107"/>
      <c r="AI722" s="107"/>
      <c r="AJ722" s="107"/>
      <c r="AK722" s="107"/>
      <c r="AL722" s="107"/>
      <c r="AM722" s="107"/>
      <c r="AN722" s="107"/>
      <c r="AO722" s="107"/>
      <c r="AP722" s="107"/>
      <c r="AQ722" s="107"/>
      <c r="AR722" s="107"/>
      <c r="AS722" s="107"/>
      <c r="AT722" s="107"/>
      <c r="AU722" s="107"/>
      <c r="AV722" s="107"/>
      <c r="AW722" s="107"/>
      <c r="AX722" s="107"/>
      <c r="AY722" s="107"/>
      <c r="AZ722" s="107"/>
      <c r="BA722" s="107"/>
      <c r="BB722" s="107"/>
      <c r="BC722" s="107"/>
      <c r="BD722" s="107"/>
      <c r="BE722" s="107"/>
      <c r="BF722" s="107"/>
      <c r="BG722" s="107"/>
      <c r="BH722" s="107"/>
      <c r="BI722" s="107"/>
      <c r="BJ722" s="107"/>
      <c r="BK722" s="107"/>
      <c r="BL722" s="107"/>
      <c r="BM722" s="107"/>
      <c r="BN722" s="107"/>
      <c r="BO722" s="107"/>
      <c r="BP722" s="107"/>
      <c r="BQ722" s="107"/>
      <c r="BR722" s="107"/>
      <c r="BS722" s="107"/>
      <c r="BT722" s="107"/>
      <c r="BU722" s="107"/>
      <c r="BV722" s="107"/>
      <c r="BW722" s="107"/>
      <c r="BX722" s="107"/>
      <c r="BY722" s="107"/>
      <c r="BZ722" s="107"/>
      <c r="CA722" s="107"/>
      <c r="CB722" s="107"/>
      <c r="CC722" s="107"/>
      <c r="CD722" s="107"/>
      <c r="CE722" s="107"/>
      <c r="CF722" s="107"/>
      <c r="CG722" s="107"/>
      <c r="CH722" s="107"/>
      <c r="CI722" s="107"/>
      <c r="CJ722" s="107"/>
      <c r="CK722" s="107"/>
      <c r="CL722" s="107"/>
      <c r="CM722" s="107"/>
      <c r="CN722" s="107"/>
      <c r="CO722" s="107"/>
      <c r="CP722" s="107"/>
      <c r="CQ722" s="107"/>
      <c r="CR722" s="107"/>
      <c r="CS722" s="107"/>
      <c r="CT722" s="107"/>
      <c r="CU722" s="107"/>
      <c r="CV722" s="107"/>
      <c r="CW722" s="107"/>
      <c r="CX722" s="107"/>
      <c r="CY722" s="107"/>
      <c r="CZ722" s="107"/>
      <c r="DA722" s="107"/>
      <c r="DB722" s="107"/>
      <c r="DC722" s="107"/>
      <c r="DD722" s="107"/>
      <c r="DE722" s="107"/>
      <c r="DF722" s="107"/>
      <c r="DG722" s="107"/>
      <c r="DH722" s="107"/>
      <c r="DI722" s="107"/>
      <c r="DJ722" s="107"/>
      <c r="DK722" s="107"/>
    </row>
    <row r="723" customFormat="false" ht="15" hidden="false" customHeight="true" outlineLevel="0" collapsed="false">
      <c r="A723" s="58"/>
      <c r="B723" s="53" t="s">
        <v>894</v>
      </c>
      <c r="C723" s="54" t="n">
        <v>103</v>
      </c>
      <c r="D723" s="55" t="s">
        <v>336</v>
      </c>
      <c r="E723" s="107"/>
      <c r="F723" s="107"/>
      <c r="G723" s="107"/>
      <c r="H723" s="107"/>
      <c r="I723" s="107"/>
      <c r="J723" s="107"/>
      <c r="K723" s="107"/>
      <c r="L723" s="107"/>
      <c r="M723" s="107"/>
      <c r="N723" s="107"/>
      <c r="O723" s="107"/>
      <c r="P723" s="107"/>
      <c r="Q723" s="107"/>
      <c r="R723" s="107"/>
      <c r="S723" s="107"/>
      <c r="T723" s="107"/>
      <c r="U723" s="107"/>
      <c r="V723" s="107"/>
      <c r="W723" s="107"/>
      <c r="X723" s="107"/>
      <c r="Y723" s="107"/>
      <c r="Z723" s="107"/>
      <c r="AA723" s="107"/>
      <c r="AB723" s="107"/>
      <c r="AC723" s="107"/>
      <c r="AD723" s="107"/>
      <c r="AE723" s="107"/>
      <c r="AF723" s="107"/>
      <c r="AG723" s="107"/>
      <c r="AH723" s="107"/>
      <c r="AI723" s="107"/>
      <c r="AJ723" s="107"/>
      <c r="AK723" s="107"/>
      <c r="AL723" s="107"/>
      <c r="AM723" s="107"/>
      <c r="AN723" s="107"/>
      <c r="AO723" s="107"/>
      <c r="AP723" s="107"/>
      <c r="AQ723" s="107"/>
      <c r="AR723" s="107"/>
      <c r="AS723" s="107"/>
      <c r="AT723" s="107"/>
      <c r="AU723" s="107"/>
      <c r="AV723" s="107"/>
      <c r="AW723" s="107"/>
      <c r="AX723" s="107"/>
      <c r="AY723" s="107"/>
      <c r="AZ723" s="107"/>
      <c r="BA723" s="107"/>
      <c r="BB723" s="107"/>
      <c r="BC723" s="107"/>
      <c r="BD723" s="107"/>
      <c r="BE723" s="107"/>
      <c r="BF723" s="107"/>
      <c r="BG723" s="107"/>
      <c r="BH723" s="107"/>
      <c r="BI723" s="107"/>
      <c r="BJ723" s="107"/>
      <c r="BK723" s="107"/>
      <c r="BL723" s="107"/>
      <c r="BM723" s="107"/>
      <c r="BN723" s="107"/>
      <c r="BO723" s="107"/>
      <c r="BP723" s="107"/>
      <c r="BQ723" s="107"/>
      <c r="BR723" s="107"/>
      <c r="BS723" s="107"/>
      <c r="BT723" s="107"/>
      <c r="BU723" s="107"/>
      <c r="BV723" s="107"/>
      <c r="BW723" s="107"/>
      <c r="BX723" s="107"/>
      <c r="BY723" s="107"/>
      <c r="BZ723" s="107"/>
      <c r="CA723" s="107"/>
      <c r="CB723" s="107"/>
      <c r="CC723" s="107"/>
      <c r="CD723" s="107"/>
      <c r="CE723" s="107"/>
      <c r="CF723" s="107"/>
      <c r="CG723" s="107"/>
      <c r="CH723" s="107"/>
      <c r="CI723" s="107"/>
      <c r="CJ723" s="107"/>
      <c r="CK723" s="107"/>
      <c r="CL723" s="107"/>
      <c r="CM723" s="107"/>
      <c r="CN723" s="107"/>
      <c r="CO723" s="107"/>
      <c r="CP723" s="107"/>
      <c r="CQ723" s="107"/>
      <c r="CR723" s="107"/>
      <c r="CS723" s="107"/>
      <c r="CT723" s="107"/>
      <c r="CU723" s="107"/>
      <c r="CV723" s="107"/>
      <c r="CW723" s="107"/>
      <c r="CX723" s="107"/>
      <c r="CY723" s="107"/>
      <c r="CZ723" s="107"/>
      <c r="DA723" s="107"/>
      <c r="DB723" s="107"/>
      <c r="DC723" s="107"/>
      <c r="DD723" s="107"/>
      <c r="DE723" s="107"/>
      <c r="DF723" s="107"/>
      <c r="DG723" s="107"/>
      <c r="DH723" s="107"/>
      <c r="DI723" s="107"/>
      <c r="DJ723" s="107"/>
      <c r="DK723" s="107"/>
    </row>
    <row r="724" customFormat="false" ht="15" hidden="false" customHeight="true" outlineLevel="0" collapsed="false">
      <c r="A724" s="58"/>
      <c r="B724" s="53" t="s">
        <v>895</v>
      </c>
      <c r="C724" s="54" t="n">
        <v>104</v>
      </c>
      <c r="D724" s="55" t="s">
        <v>336</v>
      </c>
      <c r="E724" s="107"/>
      <c r="F724" s="107"/>
      <c r="G724" s="107"/>
      <c r="H724" s="107"/>
      <c r="I724" s="107"/>
      <c r="J724" s="107"/>
      <c r="K724" s="107"/>
      <c r="L724" s="107"/>
      <c r="M724" s="107"/>
      <c r="N724" s="107"/>
      <c r="O724" s="107"/>
      <c r="P724" s="107"/>
      <c r="Q724" s="107"/>
      <c r="R724" s="107"/>
      <c r="S724" s="107"/>
      <c r="T724" s="107"/>
      <c r="U724" s="107"/>
      <c r="V724" s="107"/>
      <c r="W724" s="107"/>
      <c r="X724" s="107"/>
      <c r="Y724" s="107"/>
      <c r="Z724" s="107"/>
      <c r="AA724" s="107"/>
      <c r="AB724" s="107"/>
      <c r="AC724" s="107"/>
      <c r="AD724" s="107"/>
      <c r="AE724" s="107"/>
      <c r="AF724" s="107"/>
      <c r="AG724" s="107"/>
      <c r="AH724" s="107"/>
      <c r="AI724" s="107"/>
      <c r="AJ724" s="107"/>
      <c r="AK724" s="107"/>
      <c r="AL724" s="107"/>
      <c r="AM724" s="107"/>
      <c r="AN724" s="107"/>
      <c r="AO724" s="107"/>
      <c r="AP724" s="107"/>
      <c r="AQ724" s="107"/>
      <c r="AR724" s="107"/>
      <c r="AS724" s="107"/>
      <c r="AT724" s="107"/>
      <c r="AU724" s="107"/>
      <c r="AV724" s="107"/>
      <c r="AW724" s="107"/>
      <c r="AX724" s="107"/>
      <c r="AY724" s="107"/>
      <c r="AZ724" s="107"/>
      <c r="BA724" s="107"/>
      <c r="BB724" s="107"/>
      <c r="BC724" s="107"/>
      <c r="BD724" s="107"/>
      <c r="BE724" s="107"/>
      <c r="BF724" s="107"/>
      <c r="BG724" s="107"/>
      <c r="BH724" s="107"/>
      <c r="BI724" s="107"/>
      <c r="BJ724" s="107"/>
      <c r="BK724" s="107"/>
      <c r="BL724" s="107"/>
      <c r="BM724" s="107"/>
      <c r="BN724" s="107"/>
      <c r="BO724" s="107"/>
      <c r="BP724" s="107"/>
      <c r="BQ724" s="107"/>
      <c r="BR724" s="107"/>
      <c r="BS724" s="107"/>
      <c r="BT724" s="107"/>
      <c r="BU724" s="107"/>
      <c r="BV724" s="107"/>
      <c r="BW724" s="107"/>
      <c r="BX724" s="107"/>
      <c r="BY724" s="107"/>
      <c r="BZ724" s="107"/>
      <c r="CA724" s="107"/>
      <c r="CB724" s="107"/>
      <c r="CC724" s="107"/>
      <c r="CD724" s="107"/>
      <c r="CE724" s="107"/>
      <c r="CF724" s="107"/>
      <c r="CG724" s="107"/>
      <c r="CH724" s="107"/>
      <c r="CI724" s="107"/>
      <c r="CJ724" s="107"/>
      <c r="CK724" s="107"/>
      <c r="CL724" s="107"/>
      <c r="CM724" s="107"/>
      <c r="CN724" s="107"/>
      <c r="CO724" s="107"/>
      <c r="CP724" s="107"/>
      <c r="CQ724" s="107"/>
      <c r="CR724" s="107"/>
      <c r="CS724" s="107"/>
      <c r="CT724" s="107"/>
      <c r="CU724" s="107"/>
      <c r="CV724" s="107"/>
      <c r="CW724" s="107"/>
      <c r="CX724" s="107"/>
      <c r="CY724" s="107"/>
      <c r="CZ724" s="107"/>
      <c r="DA724" s="107"/>
      <c r="DB724" s="107"/>
      <c r="DC724" s="107"/>
      <c r="DD724" s="107"/>
      <c r="DE724" s="107"/>
      <c r="DF724" s="107"/>
      <c r="DG724" s="107"/>
      <c r="DH724" s="107"/>
      <c r="DI724" s="107"/>
      <c r="DJ724" s="107"/>
      <c r="DK724" s="107"/>
    </row>
    <row r="725" customFormat="false" ht="15" hidden="false" customHeight="true" outlineLevel="0" collapsed="false">
      <c r="A725" s="58"/>
      <c r="B725" s="53" t="s">
        <v>896</v>
      </c>
      <c r="C725" s="54" t="n">
        <v>105</v>
      </c>
      <c r="D725" s="55" t="s">
        <v>336</v>
      </c>
      <c r="E725" s="107"/>
      <c r="F725" s="107"/>
      <c r="G725" s="107"/>
      <c r="H725" s="107"/>
      <c r="I725" s="107"/>
      <c r="J725" s="107"/>
      <c r="K725" s="107"/>
      <c r="L725" s="107"/>
      <c r="M725" s="107"/>
      <c r="N725" s="107"/>
      <c r="O725" s="107"/>
      <c r="P725" s="107"/>
      <c r="Q725" s="107"/>
      <c r="R725" s="107"/>
      <c r="S725" s="107"/>
      <c r="T725" s="107"/>
      <c r="U725" s="107"/>
      <c r="V725" s="107"/>
      <c r="W725" s="107"/>
      <c r="X725" s="107"/>
      <c r="Y725" s="107"/>
      <c r="Z725" s="107"/>
      <c r="AA725" s="107"/>
      <c r="AB725" s="107"/>
      <c r="AC725" s="107"/>
      <c r="AD725" s="107"/>
      <c r="AE725" s="107"/>
      <c r="AF725" s="107"/>
      <c r="AG725" s="107"/>
      <c r="AH725" s="107"/>
      <c r="AI725" s="107"/>
      <c r="AJ725" s="107"/>
      <c r="AK725" s="107"/>
      <c r="AL725" s="107"/>
      <c r="AM725" s="107"/>
      <c r="AN725" s="107"/>
      <c r="AO725" s="107"/>
      <c r="AP725" s="107"/>
      <c r="AQ725" s="107"/>
      <c r="AR725" s="107"/>
      <c r="AS725" s="107"/>
      <c r="AT725" s="107"/>
      <c r="AU725" s="107"/>
      <c r="AV725" s="107"/>
      <c r="AW725" s="107"/>
      <c r="AX725" s="107"/>
      <c r="AY725" s="107"/>
      <c r="AZ725" s="107"/>
      <c r="BA725" s="107"/>
      <c r="BB725" s="107"/>
      <c r="BC725" s="107"/>
      <c r="BD725" s="107"/>
      <c r="BE725" s="107"/>
      <c r="BF725" s="107"/>
      <c r="BG725" s="107"/>
      <c r="BH725" s="107"/>
      <c r="BI725" s="107"/>
      <c r="BJ725" s="107"/>
      <c r="BK725" s="107"/>
      <c r="BL725" s="107"/>
      <c r="BM725" s="107"/>
      <c r="BN725" s="107"/>
      <c r="BO725" s="107"/>
      <c r="BP725" s="107"/>
      <c r="BQ725" s="107"/>
      <c r="BR725" s="107"/>
      <c r="BS725" s="107"/>
      <c r="BT725" s="107"/>
      <c r="BU725" s="107"/>
      <c r="BV725" s="107"/>
      <c r="BW725" s="107"/>
      <c r="BX725" s="107"/>
      <c r="BY725" s="107"/>
      <c r="BZ725" s="107"/>
      <c r="CA725" s="107"/>
      <c r="CB725" s="107"/>
      <c r="CC725" s="107"/>
      <c r="CD725" s="107"/>
      <c r="CE725" s="107"/>
      <c r="CF725" s="107"/>
      <c r="CG725" s="107"/>
      <c r="CH725" s="107"/>
      <c r="CI725" s="107"/>
      <c r="CJ725" s="107"/>
      <c r="CK725" s="107"/>
      <c r="CL725" s="107"/>
      <c r="CM725" s="107"/>
      <c r="CN725" s="107"/>
      <c r="CO725" s="107"/>
      <c r="CP725" s="107"/>
      <c r="CQ725" s="107"/>
      <c r="CR725" s="107"/>
      <c r="CS725" s="107"/>
      <c r="CT725" s="107"/>
      <c r="CU725" s="107"/>
      <c r="CV725" s="107"/>
      <c r="CW725" s="107"/>
      <c r="CX725" s="107"/>
      <c r="CY725" s="107"/>
      <c r="CZ725" s="107"/>
      <c r="DA725" s="107"/>
      <c r="DB725" s="107"/>
      <c r="DC725" s="107"/>
      <c r="DD725" s="107"/>
      <c r="DE725" s="107"/>
      <c r="DF725" s="107"/>
      <c r="DG725" s="107"/>
      <c r="DH725" s="107"/>
      <c r="DI725" s="107"/>
      <c r="DJ725" s="107"/>
      <c r="DK725" s="107"/>
    </row>
    <row r="726" customFormat="false" ht="15" hidden="false" customHeight="true" outlineLevel="0" collapsed="false">
      <c r="A726" s="58"/>
      <c r="B726" s="53" t="s">
        <v>897</v>
      </c>
      <c r="C726" s="54" t="n">
        <v>106</v>
      </c>
      <c r="D726" s="55" t="s">
        <v>336</v>
      </c>
      <c r="E726" s="107"/>
      <c r="F726" s="107"/>
      <c r="G726" s="107"/>
      <c r="H726" s="107"/>
      <c r="I726" s="107"/>
      <c r="J726" s="107"/>
      <c r="K726" s="107"/>
      <c r="L726" s="107"/>
      <c r="M726" s="107"/>
      <c r="N726" s="107"/>
      <c r="O726" s="107"/>
      <c r="P726" s="107"/>
      <c r="Q726" s="107"/>
      <c r="R726" s="107"/>
      <c r="S726" s="107"/>
      <c r="T726" s="107"/>
      <c r="U726" s="107"/>
      <c r="V726" s="107"/>
      <c r="W726" s="107"/>
      <c r="X726" s="107"/>
      <c r="Y726" s="107"/>
      <c r="Z726" s="107"/>
      <c r="AA726" s="107"/>
      <c r="AB726" s="107"/>
      <c r="AC726" s="107"/>
      <c r="AD726" s="107"/>
      <c r="AE726" s="107"/>
      <c r="AF726" s="107"/>
      <c r="AG726" s="107"/>
      <c r="AH726" s="107"/>
      <c r="AI726" s="107"/>
      <c r="AJ726" s="107"/>
      <c r="AK726" s="107"/>
      <c r="AL726" s="107"/>
      <c r="AM726" s="107"/>
      <c r="AN726" s="107"/>
      <c r="AO726" s="107"/>
      <c r="AP726" s="107"/>
      <c r="AQ726" s="107"/>
      <c r="AR726" s="107"/>
      <c r="AS726" s="107"/>
      <c r="AT726" s="107"/>
      <c r="AU726" s="107"/>
      <c r="AV726" s="107"/>
      <c r="AW726" s="107"/>
      <c r="AX726" s="107"/>
      <c r="AY726" s="107"/>
      <c r="AZ726" s="107"/>
      <c r="BA726" s="107"/>
      <c r="BB726" s="107"/>
      <c r="BC726" s="107"/>
      <c r="BD726" s="107"/>
      <c r="BE726" s="107"/>
      <c r="BF726" s="107"/>
      <c r="BG726" s="107"/>
      <c r="BH726" s="107"/>
      <c r="BI726" s="107"/>
      <c r="BJ726" s="107"/>
      <c r="BK726" s="107"/>
      <c r="BL726" s="107"/>
      <c r="BM726" s="107"/>
      <c r="BN726" s="107"/>
      <c r="BO726" s="107"/>
      <c r="BP726" s="107"/>
      <c r="BQ726" s="107"/>
      <c r="BR726" s="107"/>
      <c r="BS726" s="107"/>
      <c r="BT726" s="107"/>
      <c r="BU726" s="107"/>
      <c r="BV726" s="107"/>
      <c r="BW726" s="107"/>
      <c r="BX726" s="107"/>
      <c r="BY726" s="107"/>
      <c r="BZ726" s="107"/>
      <c r="CA726" s="107"/>
      <c r="CB726" s="107"/>
      <c r="CC726" s="107"/>
      <c r="CD726" s="107"/>
      <c r="CE726" s="107"/>
      <c r="CF726" s="107"/>
      <c r="CG726" s="107"/>
      <c r="CH726" s="107"/>
      <c r="CI726" s="107"/>
      <c r="CJ726" s="107"/>
      <c r="CK726" s="107"/>
      <c r="CL726" s="107"/>
      <c r="CM726" s="107"/>
      <c r="CN726" s="107"/>
      <c r="CO726" s="107"/>
      <c r="CP726" s="107"/>
      <c r="CQ726" s="107"/>
      <c r="CR726" s="107"/>
      <c r="CS726" s="107"/>
      <c r="CT726" s="107"/>
      <c r="CU726" s="107"/>
      <c r="CV726" s="107"/>
      <c r="CW726" s="107"/>
      <c r="CX726" s="107"/>
      <c r="CY726" s="107"/>
      <c r="CZ726" s="107"/>
      <c r="DA726" s="107"/>
      <c r="DB726" s="107"/>
      <c r="DC726" s="107"/>
      <c r="DD726" s="107"/>
      <c r="DE726" s="107"/>
      <c r="DF726" s="107"/>
      <c r="DG726" s="107"/>
      <c r="DH726" s="107"/>
      <c r="DI726" s="107"/>
      <c r="DJ726" s="107"/>
      <c r="DK726" s="107"/>
    </row>
    <row r="727" customFormat="false" ht="15" hidden="false" customHeight="true" outlineLevel="0" collapsed="false">
      <c r="A727" s="58"/>
      <c r="B727" s="53" t="s">
        <v>898</v>
      </c>
      <c r="C727" s="54" t="n">
        <v>107</v>
      </c>
      <c r="D727" s="55" t="s">
        <v>336</v>
      </c>
      <c r="E727" s="107"/>
      <c r="F727" s="107"/>
      <c r="G727" s="107"/>
      <c r="H727" s="107"/>
      <c r="I727" s="107"/>
      <c r="J727" s="107"/>
      <c r="K727" s="107"/>
      <c r="L727" s="107"/>
      <c r="M727" s="107"/>
      <c r="N727" s="107"/>
      <c r="O727" s="107"/>
      <c r="P727" s="107"/>
      <c r="Q727" s="107"/>
      <c r="R727" s="107"/>
      <c r="S727" s="107"/>
      <c r="T727" s="107"/>
      <c r="U727" s="107"/>
      <c r="V727" s="107"/>
      <c r="W727" s="107"/>
      <c r="X727" s="107"/>
      <c r="Y727" s="107"/>
      <c r="Z727" s="107"/>
      <c r="AA727" s="107"/>
      <c r="AB727" s="107"/>
      <c r="AC727" s="107"/>
      <c r="AD727" s="107"/>
      <c r="AE727" s="107"/>
      <c r="AF727" s="107"/>
      <c r="AG727" s="107"/>
      <c r="AH727" s="107"/>
      <c r="AI727" s="107"/>
      <c r="AJ727" s="107"/>
      <c r="AK727" s="107"/>
      <c r="AL727" s="107"/>
      <c r="AM727" s="107"/>
      <c r="AN727" s="107"/>
      <c r="AO727" s="107"/>
      <c r="AP727" s="107"/>
      <c r="AQ727" s="107"/>
      <c r="AR727" s="107"/>
      <c r="AS727" s="107"/>
      <c r="AT727" s="107"/>
      <c r="AU727" s="107"/>
      <c r="AV727" s="107"/>
      <c r="AW727" s="107"/>
      <c r="AX727" s="107"/>
      <c r="AY727" s="107"/>
      <c r="AZ727" s="107"/>
      <c r="BA727" s="107"/>
      <c r="BB727" s="107"/>
      <c r="BC727" s="107"/>
      <c r="BD727" s="107"/>
      <c r="BE727" s="107"/>
      <c r="BF727" s="107"/>
      <c r="BG727" s="107"/>
      <c r="BH727" s="107"/>
      <c r="BI727" s="107"/>
      <c r="BJ727" s="107"/>
      <c r="BK727" s="107"/>
      <c r="BL727" s="107"/>
      <c r="BM727" s="107"/>
      <c r="BN727" s="107"/>
      <c r="BO727" s="107"/>
      <c r="BP727" s="107"/>
      <c r="BQ727" s="107"/>
      <c r="BR727" s="107"/>
      <c r="BS727" s="107"/>
      <c r="BT727" s="107"/>
      <c r="BU727" s="107"/>
      <c r="BV727" s="107"/>
      <c r="BW727" s="107"/>
      <c r="BX727" s="107"/>
      <c r="BY727" s="107"/>
      <c r="BZ727" s="107"/>
      <c r="CA727" s="107"/>
      <c r="CB727" s="107"/>
      <c r="CC727" s="107"/>
      <c r="CD727" s="107"/>
      <c r="CE727" s="107"/>
      <c r="CF727" s="107"/>
      <c r="CG727" s="107"/>
      <c r="CH727" s="107"/>
      <c r="CI727" s="107"/>
      <c r="CJ727" s="107"/>
      <c r="CK727" s="107"/>
      <c r="CL727" s="107"/>
      <c r="CM727" s="107"/>
      <c r="CN727" s="107"/>
      <c r="CO727" s="107"/>
      <c r="CP727" s="107"/>
      <c r="CQ727" s="107"/>
      <c r="CR727" s="107"/>
      <c r="CS727" s="107"/>
      <c r="CT727" s="107"/>
      <c r="CU727" s="107"/>
      <c r="CV727" s="107"/>
      <c r="CW727" s="107"/>
      <c r="CX727" s="107"/>
      <c r="CY727" s="107"/>
      <c r="CZ727" s="107"/>
      <c r="DA727" s="107"/>
      <c r="DB727" s="107"/>
      <c r="DC727" s="107"/>
      <c r="DD727" s="107"/>
      <c r="DE727" s="107"/>
      <c r="DF727" s="107"/>
      <c r="DG727" s="107"/>
      <c r="DH727" s="107"/>
      <c r="DI727" s="107"/>
      <c r="DJ727" s="107"/>
      <c r="DK727" s="107"/>
    </row>
    <row r="728" customFormat="false" ht="15" hidden="false" customHeight="true" outlineLevel="0" collapsed="false">
      <c r="A728" s="58"/>
      <c r="B728" s="53" t="s">
        <v>899</v>
      </c>
      <c r="C728" s="54" t="n">
        <v>108</v>
      </c>
      <c r="D728" s="55" t="s">
        <v>336</v>
      </c>
      <c r="E728" s="107"/>
      <c r="F728" s="107"/>
      <c r="G728" s="107"/>
      <c r="H728" s="107"/>
      <c r="I728" s="107"/>
      <c r="J728" s="107"/>
      <c r="K728" s="107"/>
      <c r="L728" s="107"/>
      <c r="M728" s="107"/>
      <c r="N728" s="107"/>
      <c r="O728" s="107"/>
      <c r="P728" s="107"/>
      <c r="Q728" s="107"/>
      <c r="R728" s="107"/>
      <c r="S728" s="107"/>
      <c r="T728" s="107"/>
      <c r="U728" s="107"/>
      <c r="V728" s="107"/>
      <c r="W728" s="107"/>
      <c r="X728" s="107"/>
      <c r="Y728" s="107"/>
      <c r="Z728" s="107"/>
      <c r="AA728" s="107"/>
      <c r="AB728" s="107"/>
      <c r="AC728" s="107"/>
      <c r="AD728" s="107"/>
      <c r="AE728" s="107"/>
      <c r="AF728" s="107"/>
      <c r="AG728" s="107"/>
      <c r="AH728" s="107"/>
      <c r="AI728" s="107"/>
      <c r="AJ728" s="107"/>
      <c r="AK728" s="107"/>
      <c r="AL728" s="107"/>
      <c r="AM728" s="107"/>
      <c r="AN728" s="107"/>
      <c r="AO728" s="107"/>
      <c r="AP728" s="107"/>
      <c r="AQ728" s="107"/>
      <c r="AR728" s="107"/>
      <c r="AS728" s="107"/>
      <c r="AT728" s="107"/>
      <c r="AU728" s="107"/>
      <c r="AV728" s="107"/>
      <c r="AW728" s="107"/>
      <c r="AX728" s="107"/>
      <c r="AY728" s="107"/>
      <c r="AZ728" s="107"/>
      <c r="BA728" s="107"/>
      <c r="BB728" s="107"/>
      <c r="BC728" s="107"/>
      <c r="BD728" s="107"/>
      <c r="BE728" s="107"/>
      <c r="BF728" s="107"/>
      <c r="BG728" s="107"/>
      <c r="BH728" s="107"/>
      <c r="BI728" s="107"/>
      <c r="BJ728" s="107"/>
      <c r="BK728" s="107"/>
      <c r="BL728" s="107"/>
      <c r="BM728" s="107"/>
      <c r="BN728" s="107"/>
      <c r="BO728" s="107"/>
      <c r="BP728" s="107"/>
      <c r="BQ728" s="107"/>
      <c r="BR728" s="107"/>
      <c r="BS728" s="107"/>
      <c r="BT728" s="107"/>
      <c r="BU728" s="107"/>
      <c r="BV728" s="107"/>
      <c r="BW728" s="107"/>
      <c r="BX728" s="107"/>
      <c r="BY728" s="107"/>
      <c r="BZ728" s="107"/>
      <c r="CA728" s="107"/>
      <c r="CB728" s="107"/>
      <c r="CC728" s="107"/>
      <c r="CD728" s="107"/>
      <c r="CE728" s="107"/>
      <c r="CF728" s="107"/>
      <c r="CG728" s="107"/>
      <c r="CH728" s="107"/>
      <c r="CI728" s="107"/>
      <c r="CJ728" s="107"/>
      <c r="CK728" s="107"/>
      <c r="CL728" s="107"/>
      <c r="CM728" s="107"/>
      <c r="CN728" s="107"/>
      <c r="CO728" s="107"/>
      <c r="CP728" s="107"/>
      <c r="CQ728" s="107"/>
      <c r="CR728" s="107"/>
      <c r="CS728" s="107"/>
      <c r="CT728" s="107"/>
      <c r="CU728" s="107"/>
      <c r="CV728" s="107"/>
      <c r="CW728" s="107"/>
      <c r="CX728" s="107"/>
      <c r="CY728" s="107"/>
      <c r="CZ728" s="107"/>
      <c r="DA728" s="107"/>
      <c r="DB728" s="107"/>
      <c r="DC728" s="107"/>
      <c r="DD728" s="107"/>
      <c r="DE728" s="107"/>
      <c r="DF728" s="107"/>
      <c r="DG728" s="107"/>
      <c r="DH728" s="107"/>
      <c r="DI728" s="107"/>
      <c r="DJ728" s="107"/>
      <c r="DK728" s="107"/>
    </row>
    <row r="729" customFormat="false" ht="15" hidden="false" customHeight="true" outlineLevel="0" collapsed="false">
      <c r="A729" s="58"/>
      <c r="B729" s="53" t="s">
        <v>900</v>
      </c>
      <c r="C729" s="54" t="n">
        <v>109</v>
      </c>
      <c r="D729" s="55" t="s">
        <v>336</v>
      </c>
      <c r="E729" s="107"/>
      <c r="F729" s="107"/>
      <c r="G729" s="107"/>
      <c r="H729" s="107"/>
      <c r="I729" s="107"/>
      <c r="J729" s="107"/>
      <c r="K729" s="107"/>
      <c r="L729" s="107"/>
      <c r="M729" s="107"/>
      <c r="N729" s="107"/>
      <c r="O729" s="107"/>
      <c r="P729" s="107"/>
      <c r="Q729" s="107"/>
      <c r="R729" s="107"/>
      <c r="S729" s="107"/>
      <c r="T729" s="107"/>
      <c r="U729" s="107"/>
      <c r="V729" s="107"/>
      <c r="W729" s="107"/>
      <c r="X729" s="107"/>
      <c r="Y729" s="107"/>
      <c r="Z729" s="107"/>
      <c r="AA729" s="107"/>
      <c r="AB729" s="107"/>
      <c r="AC729" s="107"/>
      <c r="AD729" s="107"/>
      <c r="AE729" s="107"/>
      <c r="AF729" s="107"/>
      <c r="AG729" s="107"/>
      <c r="AH729" s="107"/>
      <c r="AI729" s="107"/>
      <c r="AJ729" s="107"/>
      <c r="AK729" s="107"/>
      <c r="AL729" s="107"/>
      <c r="AM729" s="107"/>
      <c r="AN729" s="107"/>
      <c r="AO729" s="107"/>
      <c r="AP729" s="107"/>
      <c r="AQ729" s="107"/>
      <c r="AR729" s="107"/>
      <c r="AS729" s="107"/>
      <c r="AT729" s="107"/>
      <c r="AU729" s="107"/>
      <c r="AV729" s="107"/>
      <c r="AW729" s="107"/>
      <c r="AX729" s="107"/>
      <c r="AY729" s="107"/>
      <c r="AZ729" s="107"/>
      <c r="BA729" s="107"/>
      <c r="BB729" s="107"/>
      <c r="BC729" s="107"/>
      <c r="BD729" s="107"/>
      <c r="BE729" s="107"/>
      <c r="BF729" s="107"/>
      <c r="BG729" s="107"/>
      <c r="BH729" s="107"/>
      <c r="BI729" s="107"/>
      <c r="BJ729" s="107"/>
      <c r="BK729" s="107"/>
      <c r="BL729" s="107"/>
      <c r="BM729" s="107"/>
      <c r="BN729" s="107"/>
      <c r="BO729" s="107"/>
      <c r="BP729" s="107"/>
      <c r="BQ729" s="107"/>
      <c r="BR729" s="107"/>
      <c r="BS729" s="107"/>
      <c r="BT729" s="107"/>
      <c r="BU729" s="107"/>
      <c r="BV729" s="107"/>
      <c r="BW729" s="107"/>
      <c r="BX729" s="107"/>
      <c r="BY729" s="107"/>
      <c r="BZ729" s="107"/>
      <c r="CA729" s="107"/>
      <c r="CB729" s="107"/>
      <c r="CC729" s="107"/>
      <c r="CD729" s="107"/>
      <c r="CE729" s="107"/>
      <c r="CF729" s="107"/>
      <c r="CG729" s="107"/>
      <c r="CH729" s="107"/>
      <c r="CI729" s="107"/>
      <c r="CJ729" s="107"/>
      <c r="CK729" s="107"/>
      <c r="CL729" s="107"/>
      <c r="CM729" s="107"/>
      <c r="CN729" s="107"/>
      <c r="CO729" s="107"/>
      <c r="CP729" s="107"/>
      <c r="CQ729" s="107"/>
      <c r="CR729" s="107"/>
      <c r="CS729" s="107"/>
      <c r="CT729" s="107"/>
      <c r="CU729" s="107"/>
      <c r="CV729" s="107"/>
      <c r="CW729" s="107"/>
      <c r="CX729" s="107"/>
      <c r="CY729" s="107"/>
      <c r="CZ729" s="107"/>
      <c r="DA729" s="107"/>
      <c r="DB729" s="107"/>
      <c r="DC729" s="107"/>
      <c r="DD729" s="107"/>
      <c r="DE729" s="107"/>
      <c r="DF729" s="107"/>
      <c r="DG729" s="107"/>
      <c r="DH729" s="107"/>
      <c r="DI729" s="107"/>
      <c r="DJ729" s="107"/>
      <c r="DK729" s="107"/>
    </row>
    <row r="730" customFormat="false" ht="15" hidden="false" customHeight="true" outlineLevel="0" collapsed="false">
      <c r="A730" s="58"/>
      <c r="B730" s="53" t="s">
        <v>901</v>
      </c>
      <c r="C730" s="54" t="n">
        <v>110</v>
      </c>
      <c r="D730" s="55" t="s">
        <v>336</v>
      </c>
    </row>
    <row r="731" customFormat="false" ht="15" hidden="false" customHeight="true" outlineLevel="0" collapsed="false">
      <c r="A731" s="58"/>
      <c r="B731" s="53" t="s">
        <v>902</v>
      </c>
      <c r="C731" s="54" t="n">
        <v>111</v>
      </c>
      <c r="D731" s="55" t="s">
        <v>336</v>
      </c>
    </row>
    <row r="732" customFormat="false" ht="15" hidden="false" customHeight="true" outlineLevel="0" collapsed="false">
      <c r="A732" s="58"/>
      <c r="B732" s="53" t="s">
        <v>903</v>
      </c>
      <c r="C732" s="54" t="n">
        <v>112</v>
      </c>
      <c r="D732" s="55" t="s">
        <v>336</v>
      </c>
    </row>
    <row r="733" customFormat="false" ht="15" hidden="false" customHeight="true" outlineLevel="0" collapsed="false">
      <c r="A733" s="58"/>
      <c r="B733" s="53" t="s">
        <v>904</v>
      </c>
      <c r="C733" s="54" t="n">
        <v>113</v>
      </c>
      <c r="D733" s="55" t="s">
        <v>336</v>
      </c>
    </row>
    <row r="734" customFormat="false" ht="15" hidden="false" customHeight="true" outlineLevel="0" collapsed="false">
      <c r="A734" s="58"/>
      <c r="B734" s="53" t="s">
        <v>905</v>
      </c>
      <c r="C734" s="54" t="n">
        <v>114</v>
      </c>
      <c r="D734" s="55" t="s">
        <v>336</v>
      </c>
    </row>
    <row r="735" customFormat="false" ht="15" hidden="false" customHeight="true" outlineLevel="0" collapsed="false">
      <c r="A735" s="58"/>
      <c r="B735" s="53" t="s">
        <v>906</v>
      </c>
      <c r="C735" s="54" t="n">
        <v>115</v>
      </c>
      <c r="D735" s="55" t="s">
        <v>336</v>
      </c>
    </row>
    <row r="736" customFormat="false" ht="15" hidden="false" customHeight="true" outlineLevel="0" collapsed="false">
      <c r="A736" s="58"/>
      <c r="B736" s="53" t="s">
        <v>907</v>
      </c>
      <c r="C736" s="54" t="n">
        <v>116</v>
      </c>
      <c r="D736" s="55" t="s">
        <v>336</v>
      </c>
    </row>
    <row r="737" customFormat="false" ht="15" hidden="false" customHeight="true" outlineLevel="0" collapsed="false">
      <c r="A737" s="58"/>
      <c r="B737" s="53" t="s">
        <v>908</v>
      </c>
      <c r="C737" s="54" t="n">
        <v>117</v>
      </c>
      <c r="D737" s="55" t="s">
        <v>336</v>
      </c>
    </row>
    <row r="738" customFormat="false" ht="15" hidden="false" customHeight="true" outlineLevel="0" collapsed="false">
      <c r="A738" s="58"/>
      <c r="B738" s="53" t="s">
        <v>909</v>
      </c>
      <c r="C738" s="54" t="n">
        <v>118</v>
      </c>
      <c r="D738" s="55" t="s">
        <v>336</v>
      </c>
    </row>
    <row r="739" customFormat="false" ht="15" hidden="false" customHeight="true" outlineLevel="0" collapsed="false">
      <c r="A739" s="58"/>
      <c r="B739" s="53" t="s">
        <v>910</v>
      </c>
      <c r="C739" s="54" t="n">
        <v>119</v>
      </c>
      <c r="D739" s="55" t="s">
        <v>336</v>
      </c>
    </row>
    <row r="740" customFormat="false" ht="15" hidden="false" customHeight="true" outlineLevel="0" collapsed="false">
      <c r="A740" s="58"/>
      <c r="B740" s="53" t="s">
        <v>911</v>
      </c>
      <c r="C740" s="54" t="n">
        <v>120</v>
      </c>
      <c r="D740" s="55" t="s">
        <v>336</v>
      </c>
    </row>
    <row r="741" customFormat="false" ht="15" hidden="false" customHeight="true" outlineLevel="0" collapsed="false">
      <c r="A741" s="58"/>
      <c r="B741" s="53" t="s">
        <v>912</v>
      </c>
      <c r="C741" s="54" t="n">
        <v>121</v>
      </c>
      <c r="D741" s="55" t="s">
        <v>336</v>
      </c>
    </row>
    <row r="742" customFormat="false" ht="15" hidden="false" customHeight="true" outlineLevel="0" collapsed="false">
      <c r="A742" s="58"/>
      <c r="B742" s="53" t="s">
        <v>913</v>
      </c>
      <c r="C742" s="54" t="n">
        <v>122</v>
      </c>
      <c r="D742" s="55" t="s">
        <v>336</v>
      </c>
    </row>
    <row r="743" customFormat="false" ht="15" hidden="false" customHeight="true" outlineLevel="0" collapsed="false">
      <c r="A743" s="58"/>
      <c r="B743" s="53" t="s">
        <v>914</v>
      </c>
      <c r="C743" s="54" t="n">
        <v>123</v>
      </c>
      <c r="D743" s="55" t="s">
        <v>336</v>
      </c>
    </row>
    <row r="744" customFormat="false" ht="15" hidden="false" customHeight="true" outlineLevel="0" collapsed="false">
      <c r="A744" s="58"/>
      <c r="B744" s="53" t="s">
        <v>915</v>
      </c>
      <c r="C744" s="54" t="n">
        <v>124</v>
      </c>
      <c r="D744" s="55" t="s">
        <v>336</v>
      </c>
    </row>
    <row r="745" customFormat="false" ht="15" hidden="false" customHeight="true" outlineLevel="0" collapsed="false">
      <c r="A745" s="58"/>
      <c r="B745" s="53" t="s">
        <v>916</v>
      </c>
      <c r="C745" s="54" t="n">
        <v>125</v>
      </c>
      <c r="D745" s="55" t="s">
        <v>336</v>
      </c>
    </row>
    <row r="746" customFormat="false" ht="15" hidden="false" customHeight="true" outlineLevel="0" collapsed="false">
      <c r="A746" s="58"/>
      <c r="B746" s="53" t="s">
        <v>917</v>
      </c>
      <c r="C746" s="54" t="n">
        <v>126</v>
      </c>
      <c r="D746" s="55" t="s">
        <v>336</v>
      </c>
    </row>
    <row r="747" customFormat="false" ht="15" hidden="false" customHeight="true" outlineLevel="0" collapsed="false">
      <c r="A747" s="58"/>
      <c r="B747" s="53" t="s">
        <v>918</v>
      </c>
      <c r="C747" s="54" t="n">
        <v>127</v>
      </c>
      <c r="D747" s="55" t="s">
        <v>336</v>
      </c>
    </row>
    <row r="748" customFormat="false" ht="15" hidden="false" customHeight="true" outlineLevel="0" collapsed="false">
      <c r="A748" s="58"/>
      <c r="B748" s="53" t="s">
        <v>919</v>
      </c>
      <c r="C748" s="54" t="n">
        <v>128</v>
      </c>
      <c r="D748" s="55" t="s">
        <v>336</v>
      </c>
    </row>
    <row r="749" customFormat="false" ht="15" hidden="false" customHeight="true" outlineLevel="0" collapsed="false">
      <c r="A749" s="58"/>
      <c r="B749" s="53" t="s">
        <v>920</v>
      </c>
      <c r="C749" s="54" t="n">
        <v>129</v>
      </c>
      <c r="D749" s="55" t="s">
        <v>336</v>
      </c>
    </row>
    <row r="750" customFormat="false" ht="15" hidden="false" customHeight="true" outlineLevel="0" collapsed="false">
      <c r="A750" s="58"/>
      <c r="B750" s="53" t="s">
        <v>921</v>
      </c>
      <c r="C750" s="54" t="n">
        <v>130</v>
      </c>
      <c r="D750" s="55" t="s">
        <v>336</v>
      </c>
    </row>
    <row r="751" customFormat="false" ht="15" hidden="false" customHeight="true" outlineLevel="0" collapsed="false">
      <c r="A751" s="58"/>
      <c r="B751" s="53" t="s">
        <v>922</v>
      </c>
      <c r="C751" s="54" t="n">
        <v>131</v>
      </c>
      <c r="D751" s="55" t="s">
        <v>336</v>
      </c>
      <c r="E751" s="81"/>
      <c r="F751" s="81"/>
      <c r="G751" s="81"/>
      <c r="H751" s="81"/>
      <c r="I751" s="81"/>
      <c r="J751" s="81"/>
      <c r="K751" s="81"/>
      <c r="L751" s="81"/>
      <c r="M751" s="81"/>
      <c r="N751" s="81"/>
      <c r="O751" s="81"/>
      <c r="P751" s="81"/>
      <c r="Q751" s="81"/>
      <c r="R751" s="81"/>
      <c r="S751" s="81"/>
      <c r="T751" s="81"/>
      <c r="U751" s="81"/>
      <c r="V751" s="81"/>
      <c r="W751" s="81"/>
      <c r="X751" s="81"/>
      <c r="Y751" s="81"/>
      <c r="Z751" s="81"/>
      <c r="AA751" s="81"/>
      <c r="AB751" s="81"/>
      <c r="AC751" s="81"/>
      <c r="AD751" s="81"/>
      <c r="AE751" s="81"/>
      <c r="AF751" s="81"/>
      <c r="AG751" s="81"/>
      <c r="AH751" s="81"/>
      <c r="AI751" s="81"/>
      <c r="AJ751" s="81"/>
      <c r="AK751" s="81"/>
      <c r="AL751" s="81"/>
      <c r="AM751" s="81"/>
      <c r="AN751" s="81"/>
      <c r="AO751" s="81"/>
      <c r="AP751" s="81"/>
      <c r="AQ751" s="81"/>
      <c r="AR751" s="81"/>
      <c r="AS751" s="81"/>
      <c r="AT751" s="81"/>
      <c r="AU751" s="81"/>
      <c r="AV751" s="81"/>
      <c r="AW751" s="81"/>
      <c r="AX751" s="81"/>
      <c r="AY751" s="81"/>
      <c r="AZ751" s="81"/>
      <c r="BA751" s="81"/>
      <c r="BB751" s="81"/>
      <c r="BC751" s="81"/>
      <c r="BD751" s="81"/>
      <c r="BE751" s="81"/>
      <c r="BF751" s="81"/>
      <c r="BG751" s="81"/>
      <c r="BH751" s="81"/>
      <c r="BI751" s="81"/>
      <c r="BJ751" s="81"/>
      <c r="BK751" s="81"/>
      <c r="BL751" s="81"/>
      <c r="BM751" s="81"/>
      <c r="BN751" s="81"/>
      <c r="BO751" s="81"/>
      <c r="BP751" s="81"/>
      <c r="BQ751" s="81"/>
      <c r="BR751" s="81"/>
      <c r="BS751" s="81"/>
      <c r="BT751" s="81"/>
      <c r="BU751" s="81"/>
      <c r="BV751" s="81"/>
      <c r="BW751" s="81"/>
      <c r="BX751" s="81"/>
      <c r="BY751" s="81"/>
      <c r="BZ751" s="81"/>
      <c r="CA751" s="81"/>
      <c r="CB751" s="81"/>
      <c r="CC751" s="81"/>
      <c r="CD751" s="81"/>
      <c r="CE751" s="81"/>
      <c r="CF751" s="81"/>
      <c r="CG751" s="81"/>
      <c r="CH751" s="81"/>
      <c r="CI751" s="81"/>
      <c r="CJ751" s="81"/>
      <c r="CK751" s="81"/>
      <c r="CL751" s="81"/>
      <c r="CM751" s="81"/>
      <c r="CN751" s="81"/>
      <c r="CO751" s="81"/>
      <c r="CP751" s="81"/>
      <c r="CQ751" s="81"/>
      <c r="CR751" s="81"/>
      <c r="CS751" s="81"/>
      <c r="CT751" s="81"/>
      <c r="CU751" s="81"/>
      <c r="CV751" s="81"/>
      <c r="CW751" s="81"/>
      <c r="CX751" s="81"/>
      <c r="CY751" s="81"/>
      <c r="CZ751" s="81"/>
      <c r="DA751" s="81"/>
      <c r="DB751" s="81"/>
      <c r="DC751" s="81"/>
      <c r="DD751" s="81"/>
      <c r="DE751" s="81"/>
      <c r="DF751" s="81"/>
      <c r="DG751" s="81"/>
      <c r="DH751" s="81"/>
      <c r="DI751" s="81"/>
      <c r="DJ751" s="81"/>
      <c r="DK751" s="81"/>
    </row>
    <row r="752" customFormat="false" ht="15" hidden="false" customHeight="true" outlineLevel="0" collapsed="false">
      <c r="A752" s="58"/>
      <c r="B752" s="53" t="s">
        <v>923</v>
      </c>
      <c r="C752" s="54" t="n">
        <v>132</v>
      </c>
      <c r="D752" s="55" t="s">
        <v>336</v>
      </c>
      <c r="E752" s="81"/>
      <c r="F752" s="81"/>
      <c r="G752" s="81"/>
      <c r="H752" s="81"/>
      <c r="I752" s="81"/>
      <c r="J752" s="81"/>
      <c r="K752" s="81"/>
      <c r="L752" s="81"/>
      <c r="M752" s="81"/>
      <c r="N752" s="81"/>
      <c r="O752" s="81"/>
      <c r="P752" s="81"/>
      <c r="Q752" s="81"/>
      <c r="R752" s="81"/>
      <c r="S752" s="81"/>
      <c r="T752" s="81"/>
      <c r="U752" s="81"/>
      <c r="V752" s="81"/>
      <c r="W752" s="81"/>
      <c r="X752" s="81"/>
      <c r="Y752" s="81"/>
      <c r="Z752" s="81"/>
      <c r="AA752" s="81"/>
      <c r="AB752" s="81"/>
      <c r="AC752" s="81"/>
      <c r="AD752" s="81"/>
      <c r="AE752" s="81"/>
      <c r="AF752" s="81"/>
      <c r="AG752" s="81"/>
      <c r="AH752" s="81"/>
      <c r="AI752" s="81"/>
      <c r="AJ752" s="81"/>
      <c r="AK752" s="81"/>
      <c r="AL752" s="81"/>
      <c r="AM752" s="81"/>
      <c r="AN752" s="81"/>
      <c r="AO752" s="81"/>
      <c r="AP752" s="81"/>
      <c r="AQ752" s="81"/>
      <c r="AR752" s="81"/>
      <c r="AS752" s="81"/>
      <c r="AT752" s="81"/>
      <c r="AU752" s="81"/>
      <c r="AV752" s="81"/>
      <c r="AW752" s="81"/>
      <c r="AX752" s="81"/>
      <c r="AY752" s="81"/>
      <c r="AZ752" s="81"/>
      <c r="BA752" s="81"/>
      <c r="BB752" s="81"/>
      <c r="BC752" s="81"/>
      <c r="BD752" s="81"/>
      <c r="BE752" s="81"/>
      <c r="BF752" s="81"/>
      <c r="BG752" s="81"/>
      <c r="BH752" s="81"/>
      <c r="BI752" s="81"/>
      <c r="BJ752" s="81"/>
      <c r="BK752" s="81"/>
      <c r="BL752" s="81"/>
      <c r="BM752" s="81"/>
      <c r="BN752" s="81"/>
      <c r="BO752" s="81"/>
      <c r="BP752" s="81"/>
      <c r="BQ752" s="81"/>
      <c r="BR752" s="81"/>
      <c r="BS752" s="81"/>
      <c r="BT752" s="81"/>
      <c r="BU752" s="81"/>
      <c r="BV752" s="81"/>
      <c r="BW752" s="81"/>
      <c r="BX752" s="81"/>
      <c r="BY752" s="81"/>
      <c r="BZ752" s="81"/>
      <c r="CA752" s="81"/>
      <c r="CB752" s="81"/>
      <c r="CC752" s="81"/>
      <c r="CD752" s="81"/>
      <c r="CE752" s="81"/>
      <c r="CF752" s="81"/>
      <c r="CG752" s="81"/>
      <c r="CH752" s="81"/>
      <c r="CI752" s="81"/>
      <c r="CJ752" s="81"/>
      <c r="CK752" s="81"/>
      <c r="CL752" s="81"/>
      <c r="CM752" s="81"/>
      <c r="CN752" s="81"/>
      <c r="CO752" s="81"/>
      <c r="CP752" s="81"/>
      <c r="CQ752" s="81"/>
      <c r="CR752" s="81"/>
      <c r="CS752" s="81"/>
      <c r="CT752" s="81"/>
      <c r="CU752" s="81"/>
      <c r="CV752" s="81"/>
      <c r="CW752" s="81"/>
      <c r="CX752" s="81"/>
      <c r="CY752" s="81"/>
      <c r="CZ752" s="81"/>
      <c r="DA752" s="81"/>
      <c r="DB752" s="81"/>
      <c r="DC752" s="81"/>
      <c r="DD752" s="81"/>
      <c r="DE752" s="81"/>
      <c r="DF752" s="81"/>
      <c r="DG752" s="81"/>
      <c r="DH752" s="81"/>
      <c r="DI752" s="81"/>
      <c r="DJ752" s="81"/>
      <c r="DK752" s="81"/>
    </row>
    <row r="753" customFormat="false" ht="15" hidden="false" customHeight="true" outlineLevel="0" collapsed="false">
      <c r="A753" s="58"/>
      <c r="B753" s="53" t="s">
        <v>924</v>
      </c>
      <c r="C753" s="54" t="n">
        <v>133</v>
      </c>
      <c r="D753" s="55" t="s">
        <v>336</v>
      </c>
      <c r="E753" s="81"/>
      <c r="F753" s="81"/>
      <c r="G753" s="81"/>
      <c r="H753" s="81"/>
      <c r="I753" s="81"/>
      <c r="J753" s="81"/>
      <c r="K753" s="81"/>
      <c r="L753" s="81"/>
      <c r="M753" s="81"/>
      <c r="N753" s="81"/>
      <c r="O753" s="81"/>
      <c r="P753" s="81"/>
      <c r="Q753" s="81"/>
      <c r="R753" s="81"/>
      <c r="S753" s="81"/>
      <c r="T753" s="81"/>
      <c r="U753" s="81"/>
      <c r="V753" s="81"/>
      <c r="W753" s="81"/>
      <c r="X753" s="81"/>
      <c r="Y753" s="81"/>
      <c r="Z753" s="81"/>
      <c r="AA753" s="81"/>
      <c r="AB753" s="81"/>
      <c r="AC753" s="81"/>
      <c r="AD753" s="81"/>
      <c r="AE753" s="81"/>
      <c r="AF753" s="81"/>
      <c r="AG753" s="81"/>
      <c r="AH753" s="81"/>
      <c r="AI753" s="81"/>
      <c r="AJ753" s="81"/>
      <c r="AK753" s="81"/>
      <c r="AL753" s="81"/>
      <c r="AM753" s="81"/>
      <c r="AN753" s="81"/>
      <c r="AO753" s="81"/>
      <c r="AP753" s="81"/>
      <c r="AQ753" s="81"/>
      <c r="AR753" s="81"/>
      <c r="AS753" s="81"/>
      <c r="AT753" s="81"/>
      <c r="AU753" s="81"/>
      <c r="AV753" s="81"/>
      <c r="AW753" s="81"/>
      <c r="AX753" s="81"/>
      <c r="AY753" s="81"/>
      <c r="AZ753" s="81"/>
      <c r="BA753" s="81"/>
      <c r="BB753" s="81"/>
      <c r="BC753" s="81"/>
      <c r="BD753" s="81"/>
      <c r="BE753" s="81"/>
      <c r="BF753" s="81"/>
      <c r="BG753" s="81"/>
      <c r="BH753" s="81"/>
      <c r="BI753" s="81"/>
      <c r="BJ753" s="81"/>
      <c r="BK753" s="81"/>
      <c r="BL753" s="81"/>
      <c r="BM753" s="81"/>
      <c r="BN753" s="81"/>
      <c r="BO753" s="81"/>
      <c r="BP753" s="81"/>
      <c r="BQ753" s="81"/>
      <c r="BR753" s="81"/>
      <c r="BS753" s="81"/>
      <c r="BT753" s="81"/>
      <c r="BU753" s="81"/>
      <c r="BV753" s="81"/>
      <c r="BW753" s="81"/>
      <c r="BX753" s="81"/>
      <c r="BY753" s="81"/>
      <c r="BZ753" s="81"/>
      <c r="CA753" s="81"/>
      <c r="CB753" s="81"/>
      <c r="CC753" s="81"/>
      <c r="CD753" s="81"/>
      <c r="CE753" s="81"/>
      <c r="CF753" s="81"/>
      <c r="CG753" s="81"/>
      <c r="CH753" s="81"/>
      <c r="CI753" s="81"/>
      <c r="CJ753" s="81"/>
      <c r="CK753" s="81"/>
      <c r="CL753" s="81"/>
      <c r="CM753" s="81"/>
      <c r="CN753" s="81"/>
      <c r="CO753" s="81"/>
      <c r="CP753" s="81"/>
      <c r="CQ753" s="81"/>
      <c r="CR753" s="81"/>
      <c r="CS753" s="81"/>
      <c r="CT753" s="81"/>
      <c r="CU753" s="81"/>
      <c r="CV753" s="81"/>
      <c r="CW753" s="81"/>
      <c r="CX753" s="81"/>
      <c r="CY753" s="81"/>
      <c r="CZ753" s="81"/>
      <c r="DA753" s="81"/>
      <c r="DB753" s="81"/>
      <c r="DC753" s="81"/>
      <c r="DD753" s="81"/>
      <c r="DE753" s="81"/>
      <c r="DF753" s="81"/>
      <c r="DG753" s="81"/>
      <c r="DH753" s="81"/>
      <c r="DI753" s="81"/>
      <c r="DJ753" s="81"/>
      <c r="DK753" s="81"/>
    </row>
    <row r="754" customFormat="false" ht="15" hidden="false" customHeight="true" outlineLevel="0" collapsed="false">
      <c r="A754" s="58"/>
      <c r="B754" s="53" t="s">
        <v>925</v>
      </c>
      <c r="C754" s="54" t="n">
        <v>134</v>
      </c>
      <c r="D754" s="55" t="s">
        <v>336</v>
      </c>
      <c r="E754" s="81"/>
      <c r="F754" s="81"/>
      <c r="G754" s="81"/>
      <c r="H754" s="81"/>
      <c r="I754" s="81"/>
      <c r="J754" s="81"/>
      <c r="K754" s="81"/>
      <c r="L754" s="81"/>
      <c r="M754" s="81"/>
      <c r="N754" s="81"/>
      <c r="O754" s="81"/>
      <c r="P754" s="81"/>
      <c r="Q754" s="81"/>
      <c r="R754" s="81"/>
      <c r="S754" s="81"/>
      <c r="T754" s="81"/>
      <c r="U754" s="81"/>
      <c r="V754" s="81"/>
      <c r="W754" s="81"/>
      <c r="X754" s="81"/>
      <c r="Y754" s="81"/>
      <c r="Z754" s="81"/>
      <c r="AA754" s="81"/>
      <c r="AB754" s="81"/>
      <c r="AC754" s="81"/>
      <c r="AD754" s="81"/>
      <c r="AE754" s="81"/>
      <c r="AF754" s="81"/>
      <c r="AG754" s="81"/>
      <c r="AH754" s="81"/>
      <c r="AI754" s="81"/>
      <c r="AJ754" s="81"/>
      <c r="AK754" s="81"/>
      <c r="AL754" s="81"/>
      <c r="AM754" s="81"/>
      <c r="AN754" s="81"/>
      <c r="AO754" s="81"/>
      <c r="AP754" s="81"/>
      <c r="AQ754" s="81"/>
      <c r="AR754" s="81"/>
      <c r="AS754" s="81"/>
      <c r="AT754" s="81"/>
      <c r="AU754" s="81"/>
      <c r="AV754" s="81"/>
      <c r="AW754" s="81"/>
      <c r="AX754" s="81"/>
      <c r="AY754" s="81"/>
      <c r="AZ754" s="81"/>
      <c r="BA754" s="81"/>
      <c r="BB754" s="81"/>
      <c r="BC754" s="81"/>
      <c r="BD754" s="81"/>
      <c r="BE754" s="81"/>
      <c r="BF754" s="81"/>
      <c r="BG754" s="81"/>
      <c r="BH754" s="81"/>
      <c r="BI754" s="81"/>
      <c r="BJ754" s="81"/>
      <c r="BK754" s="81"/>
      <c r="BL754" s="81"/>
      <c r="BM754" s="81"/>
      <c r="BN754" s="81"/>
      <c r="BO754" s="81"/>
      <c r="BP754" s="81"/>
      <c r="BQ754" s="81"/>
      <c r="BR754" s="81"/>
      <c r="BS754" s="81"/>
      <c r="BT754" s="81"/>
      <c r="BU754" s="81"/>
      <c r="BV754" s="81"/>
      <c r="BW754" s="81"/>
      <c r="BX754" s="81"/>
      <c r="BY754" s="81"/>
      <c r="BZ754" s="81"/>
      <c r="CA754" s="81"/>
      <c r="CB754" s="81"/>
      <c r="CC754" s="81"/>
      <c r="CD754" s="81"/>
      <c r="CE754" s="81"/>
      <c r="CF754" s="81"/>
      <c r="CG754" s="81"/>
      <c r="CH754" s="81"/>
      <c r="CI754" s="81"/>
      <c r="CJ754" s="81"/>
      <c r="CK754" s="81"/>
      <c r="CL754" s="81"/>
      <c r="CM754" s="81"/>
      <c r="CN754" s="81"/>
      <c r="CO754" s="81"/>
      <c r="CP754" s="81"/>
      <c r="CQ754" s="81"/>
      <c r="CR754" s="81"/>
      <c r="CS754" s="81"/>
      <c r="CT754" s="81"/>
      <c r="CU754" s="81"/>
      <c r="CV754" s="81"/>
      <c r="CW754" s="81"/>
      <c r="CX754" s="81"/>
      <c r="CY754" s="81"/>
      <c r="CZ754" s="81"/>
      <c r="DA754" s="81"/>
      <c r="DB754" s="81"/>
      <c r="DC754" s="81"/>
      <c r="DD754" s="81"/>
      <c r="DE754" s="81"/>
      <c r="DF754" s="81"/>
      <c r="DG754" s="81"/>
      <c r="DH754" s="81"/>
      <c r="DI754" s="81"/>
      <c r="DJ754" s="81"/>
      <c r="DK754" s="81"/>
    </row>
    <row r="755" customFormat="false" ht="15" hidden="false" customHeight="true" outlineLevel="0" collapsed="false">
      <c r="A755" s="58"/>
      <c r="B755" s="53" t="s">
        <v>926</v>
      </c>
      <c r="C755" s="54" t="n">
        <v>135</v>
      </c>
      <c r="D755" s="55" t="s">
        <v>336</v>
      </c>
      <c r="E755" s="81"/>
      <c r="F755" s="81"/>
      <c r="G755" s="81"/>
      <c r="H755" s="81"/>
      <c r="I755" s="81"/>
      <c r="J755" s="81"/>
      <c r="K755" s="81"/>
      <c r="L755" s="81"/>
      <c r="M755" s="81"/>
      <c r="N755" s="81"/>
      <c r="O755" s="81"/>
      <c r="P755" s="81"/>
      <c r="Q755" s="81"/>
      <c r="R755" s="81"/>
      <c r="S755" s="81"/>
      <c r="T755" s="81"/>
      <c r="U755" s="81"/>
      <c r="V755" s="81"/>
      <c r="W755" s="81"/>
      <c r="X755" s="81"/>
      <c r="Y755" s="81"/>
      <c r="Z755" s="81"/>
      <c r="AA755" s="81"/>
      <c r="AB755" s="81"/>
      <c r="AC755" s="81"/>
      <c r="AD755" s="81"/>
      <c r="AE755" s="81"/>
      <c r="AF755" s="81"/>
      <c r="AG755" s="81"/>
      <c r="AH755" s="81"/>
      <c r="AI755" s="81"/>
      <c r="AJ755" s="81"/>
      <c r="AK755" s="81"/>
      <c r="AL755" s="81"/>
      <c r="AM755" s="81"/>
      <c r="AN755" s="81"/>
      <c r="AO755" s="81"/>
      <c r="AP755" s="81"/>
      <c r="AQ755" s="81"/>
      <c r="AR755" s="81"/>
      <c r="AS755" s="81"/>
      <c r="AT755" s="81"/>
      <c r="AU755" s="81"/>
      <c r="AV755" s="81"/>
      <c r="AW755" s="81"/>
      <c r="AX755" s="81"/>
      <c r="AY755" s="81"/>
      <c r="AZ755" s="81"/>
      <c r="BA755" s="81"/>
      <c r="BB755" s="81"/>
      <c r="BC755" s="81"/>
      <c r="BD755" s="81"/>
      <c r="BE755" s="81"/>
      <c r="BF755" s="81"/>
      <c r="BG755" s="81"/>
      <c r="BH755" s="81"/>
      <c r="BI755" s="81"/>
      <c r="BJ755" s="81"/>
      <c r="BK755" s="81"/>
      <c r="BL755" s="81"/>
      <c r="BM755" s="81"/>
      <c r="BN755" s="81"/>
      <c r="BO755" s="81"/>
      <c r="BP755" s="81"/>
      <c r="BQ755" s="81"/>
      <c r="BR755" s="81"/>
      <c r="BS755" s="81"/>
      <c r="BT755" s="81"/>
      <c r="BU755" s="81"/>
      <c r="BV755" s="81"/>
      <c r="BW755" s="81"/>
      <c r="BX755" s="81"/>
      <c r="BY755" s="81"/>
      <c r="BZ755" s="81"/>
      <c r="CA755" s="81"/>
      <c r="CB755" s="81"/>
      <c r="CC755" s="81"/>
      <c r="CD755" s="81"/>
      <c r="CE755" s="81"/>
      <c r="CF755" s="81"/>
      <c r="CG755" s="81"/>
      <c r="CH755" s="81"/>
      <c r="CI755" s="81"/>
      <c r="CJ755" s="81"/>
      <c r="CK755" s="81"/>
      <c r="CL755" s="81"/>
      <c r="CM755" s="81"/>
      <c r="CN755" s="81"/>
      <c r="CO755" s="81"/>
      <c r="CP755" s="81"/>
      <c r="CQ755" s="81"/>
      <c r="CR755" s="81"/>
      <c r="CS755" s="81"/>
      <c r="CT755" s="81"/>
      <c r="CU755" s="81"/>
      <c r="CV755" s="81"/>
      <c r="CW755" s="81"/>
      <c r="CX755" s="81"/>
      <c r="CY755" s="81"/>
      <c r="CZ755" s="81"/>
      <c r="DA755" s="81"/>
      <c r="DB755" s="81"/>
      <c r="DC755" s="81"/>
      <c r="DD755" s="81"/>
      <c r="DE755" s="81"/>
      <c r="DF755" s="81"/>
      <c r="DG755" s="81"/>
      <c r="DH755" s="81"/>
      <c r="DI755" s="81"/>
      <c r="DJ755" s="81"/>
      <c r="DK755" s="81"/>
    </row>
    <row r="756" customFormat="false" ht="15" hidden="false" customHeight="true" outlineLevel="0" collapsed="false">
      <c r="A756" s="58"/>
      <c r="B756" s="53" t="s">
        <v>927</v>
      </c>
      <c r="C756" s="54" t="n">
        <v>136</v>
      </c>
      <c r="D756" s="55" t="s">
        <v>336</v>
      </c>
      <c r="E756" s="81"/>
      <c r="F756" s="81"/>
      <c r="G756" s="81"/>
      <c r="H756" s="81"/>
      <c r="I756" s="81"/>
      <c r="J756" s="81"/>
      <c r="K756" s="81"/>
      <c r="L756" s="81"/>
      <c r="M756" s="81"/>
      <c r="N756" s="81"/>
      <c r="O756" s="81"/>
      <c r="P756" s="81"/>
      <c r="Q756" s="81"/>
      <c r="R756" s="81"/>
      <c r="S756" s="81"/>
      <c r="T756" s="81"/>
      <c r="U756" s="81"/>
      <c r="V756" s="81"/>
      <c r="W756" s="81"/>
      <c r="X756" s="81"/>
      <c r="Y756" s="81"/>
      <c r="Z756" s="81"/>
      <c r="AA756" s="81"/>
      <c r="AB756" s="81"/>
      <c r="AC756" s="81"/>
      <c r="AD756" s="81"/>
      <c r="AE756" s="81"/>
      <c r="AF756" s="81"/>
      <c r="AG756" s="81"/>
      <c r="AH756" s="81"/>
      <c r="AI756" s="81"/>
      <c r="AJ756" s="81"/>
      <c r="AK756" s="81"/>
      <c r="AL756" s="81"/>
      <c r="AM756" s="81"/>
      <c r="AN756" s="81"/>
      <c r="AO756" s="81"/>
      <c r="AP756" s="81"/>
      <c r="AQ756" s="81"/>
      <c r="AR756" s="81"/>
      <c r="AS756" s="81"/>
      <c r="AT756" s="81"/>
      <c r="AU756" s="81"/>
      <c r="AV756" s="81"/>
      <c r="AW756" s="81"/>
      <c r="AX756" s="81"/>
      <c r="AY756" s="81"/>
      <c r="AZ756" s="81"/>
      <c r="BA756" s="81"/>
      <c r="BB756" s="81"/>
      <c r="BC756" s="81"/>
      <c r="BD756" s="81"/>
      <c r="BE756" s="81"/>
      <c r="BF756" s="81"/>
      <c r="BG756" s="81"/>
      <c r="BH756" s="81"/>
      <c r="BI756" s="81"/>
      <c r="BJ756" s="81"/>
      <c r="BK756" s="81"/>
      <c r="BL756" s="81"/>
      <c r="BM756" s="81"/>
      <c r="BN756" s="81"/>
      <c r="BO756" s="81"/>
      <c r="BP756" s="81"/>
      <c r="BQ756" s="81"/>
      <c r="BR756" s="81"/>
      <c r="BS756" s="81"/>
      <c r="BT756" s="81"/>
      <c r="BU756" s="81"/>
      <c r="BV756" s="81"/>
      <c r="BW756" s="81"/>
      <c r="BX756" s="81"/>
      <c r="BY756" s="81"/>
      <c r="BZ756" s="81"/>
      <c r="CA756" s="81"/>
      <c r="CB756" s="81"/>
      <c r="CC756" s="81"/>
      <c r="CD756" s="81"/>
      <c r="CE756" s="81"/>
      <c r="CF756" s="81"/>
      <c r="CG756" s="81"/>
      <c r="CH756" s="81"/>
      <c r="CI756" s="81"/>
      <c r="CJ756" s="81"/>
      <c r="CK756" s="81"/>
      <c r="CL756" s="81"/>
      <c r="CM756" s="81"/>
      <c r="CN756" s="81"/>
      <c r="CO756" s="81"/>
      <c r="CP756" s="81"/>
      <c r="CQ756" s="81"/>
      <c r="CR756" s="81"/>
      <c r="CS756" s="81"/>
      <c r="CT756" s="81"/>
      <c r="CU756" s="81"/>
      <c r="CV756" s="81"/>
      <c r="CW756" s="81"/>
      <c r="CX756" s="81"/>
      <c r="CY756" s="81"/>
      <c r="CZ756" s="81"/>
      <c r="DA756" s="81"/>
      <c r="DB756" s="81"/>
      <c r="DC756" s="81"/>
      <c r="DD756" s="81"/>
      <c r="DE756" s="81"/>
      <c r="DF756" s="81"/>
      <c r="DG756" s="81"/>
      <c r="DH756" s="81"/>
      <c r="DI756" s="81"/>
      <c r="DJ756" s="81"/>
      <c r="DK756" s="81"/>
    </row>
    <row r="757" customFormat="false" ht="15" hidden="false" customHeight="true" outlineLevel="0" collapsed="false">
      <c r="A757" s="58"/>
      <c r="B757" s="53" t="s">
        <v>928</v>
      </c>
      <c r="C757" s="54" t="n">
        <v>137</v>
      </c>
      <c r="D757" s="55" t="s">
        <v>336</v>
      </c>
      <c r="E757" s="81"/>
      <c r="F757" s="81"/>
      <c r="G757" s="81"/>
      <c r="H757" s="81"/>
      <c r="I757" s="81"/>
      <c r="J757" s="81"/>
      <c r="K757" s="81"/>
      <c r="L757" s="81"/>
      <c r="M757" s="81"/>
      <c r="N757" s="81"/>
      <c r="O757" s="81"/>
      <c r="P757" s="81"/>
      <c r="Q757" s="81"/>
      <c r="R757" s="81"/>
      <c r="S757" s="81"/>
      <c r="T757" s="81"/>
      <c r="U757" s="81"/>
      <c r="V757" s="81"/>
      <c r="W757" s="81"/>
      <c r="X757" s="81"/>
      <c r="Y757" s="81"/>
      <c r="Z757" s="81"/>
      <c r="AA757" s="81"/>
      <c r="AB757" s="81"/>
      <c r="AC757" s="81"/>
      <c r="AD757" s="81"/>
      <c r="AE757" s="81"/>
      <c r="AF757" s="81"/>
      <c r="AG757" s="81"/>
      <c r="AH757" s="81"/>
      <c r="AI757" s="81"/>
      <c r="AJ757" s="81"/>
      <c r="AK757" s="81"/>
      <c r="AL757" s="81"/>
      <c r="AM757" s="81"/>
      <c r="AN757" s="81"/>
      <c r="AO757" s="81"/>
      <c r="AP757" s="81"/>
      <c r="AQ757" s="81"/>
      <c r="AR757" s="81"/>
      <c r="AS757" s="81"/>
      <c r="AT757" s="81"/>
      <c r="AU757" s="81"/>
      <c r="AV757" s="81"/>
      <c r="AW757" s="81"/>
      <c r="AX757" s="81"/>
      <c r="AY757" s="81"/>
      <c r="AZ757" s="81"/>
      <c r="BA757" s="81"/>
      <c r="BB757" s="81"/>
      <c r="BC757" s="81"/>
      <c r="BD757" s="81"/>
      <c r="BE757" s="81"/>
      <c r="BF757" s="81"/>
      <c r="BG757" s="81"/>
      <c r="BH757" s="81"/>
      <c r="BI757" s="81"/>
      <c r="BJ757" s="81"/>
      <c r="BK757" s="81"/>
      <c r="BL757" s="81"/>
      <c r="BM757" s="81"/>
      <c r="BN757" s="81"/>
      <c r="BO757" s="81"/>
      <c r="BP757" s="81"/>
      <c r="BQ757" s="81"/>
      <c r="BR757" s="81"/>
      <c r="BS757" s="81"/>
      <c r="BT757" s="81"/>
      <c r="BU757" s="81"/>
      <c r="BV757" s="81"/>
      <c r="BW757" s="81"/>
      <c r="BX757" s="81"/>
      <c r="BY757" s="81"/>
      <c r="BZ757" s="81"/>
      <c r="CA757" s="81"/>
      <c r="CB757" s="81"/>
      <c r="CC757" s="81"/>
      <c r="CD757" s="81"/>
      <c r="CE757" s="81"/>
      <c r="CF757" s="81"/>
      <c r="CG757" s="81"/>
      <c r="CH757" s="81"/>
      <c r="CI757" s="81"/>
      <c r="CJ757" s="81"/>
      <c r="CK757" s="81"/>
      <c r="CL757" s="81"/>
      <c r="CM757" s="81"/>
      <c r="CN757" s="81"/>
      <c r="CO757" s="81"/>
      <c r="CP757" s="81"/>
      <c r="CQ757" s="81"/>
      <c r="CR757" s="81"/>
      <c r="CS757" s="81"/>
      <c r="CT757" s="81"/>
      <c r="CU757" s="81"/>
      <c r="CV757" s="81"/>
      <c r="CW757" s="81"/>
      <c r="CX757" s="81"/>
      <c r="CY757" s="81"/>
      <c r="CZ757" s="81"/>
      <c r="DA757" s="81"/>
      <c r="DB757" s="81"/>
      <c r="DC757" s="81"/>
      <c r="DD757" s="81"/>
      <c r="DE757" s="81"/>
      <c r="DF757" s="81"/>
      <c r="DG757" s="81"/>
      <c r="DH757" s="81"/>
      <c r="DI757" s="81"/>
      <c r="DJ757" s="81"/>
      <c r="DK757" s="81"/>
    </row>
    <row r="758" customFormat="false" ht="15" hidden="false" customHeight="true" outlineLevel="0" collapsed="false">
      <c r="A758" s="58"/>
      <c r="B758" s="53" t="s">
        <v>929</v>
      </c>
      <c r="C758" s="54" t="n">
        <v>138</v>
      </c>
      <c r="D758" s="55" t="s">
        <v>336</v>
      </c>
      <c r="E758" s="81"/>
      <c r="F758" s="81"/>
      <c r="G758" s="81"/>
      <c r="H758" s="81"/>
      <c r="I758" s="81"/>
      <c r="J758" s="81"/>
      <c r="K758" s="81"/>
      <c r="L758" s="81"/>
      <c r="M758" s="81"/>
      <c r="N758" s="81"/>
      <c r="O758" s="81"/>
      <c r="P758" s="81"/>
      <c r="Q758" s="81"/>
      <c r="R758" s="81"/>
      <c r="S758" s="81"/>
      <c r="T758" s="81"/>
      <c r="U758" s="81"/>
      <c r="V758" s="81"/>
      <c r="W758" s="81"/>
      <c r="X758" s="81"/>
      <c r="Y758" s="81"/>
      <c r="Z758" s="81"/>
      <c r="AA758" s="81"/>
      <c r="AB758" s="81"/>
      <c r="AC758" s="81"/>
      <c r="AD758" s="81"/>
      <c r="AE758" s="81"/>
      <c r="AF758" s="81"/>
      <c r="AG758" s="81"/>
      <c r="AH758" s="81"/>
      <c r="AI758" s="81"/>
      <c r="AJ758" s="81"/>
      <c r="AK758" s="81"/>
      <c r="AL758" s="81"/>
      <c r="AM758" s="81"/>
      <c r="AN758" s="81"/>
      <c r="AO758" s="81"/>
      <c r="AP758" s="81"/>
      <c r="AQ758" s="81"/>
      <c r="AR758" s="81"/>
      <c r="AS758" s="81"/>
      <c r="AT758" s="81"/>
      <c r="AU758" s="81"/>
      <c r="AV758" s="81"/>
      <c r="AW758" s="81"/>
      <c r="AX758" s="81"/>
      <c r="AY758" s="81"/>
      <c r="AZ758" s="81"/>
      <c r="BA758" s="81"/>
      <c r="BB758" s="81"/>
      <c r="BC758" s="81"/>
      <c r="BD758" s="81"/>
      <c r="BE758" s="81"/>
      <c r="BF758" s="81"/>
      <c r="BG758" s="81"/>
      <c r="BH758" s="81"/>
      <c r="BI758" s="81"/>
      <c r="BJ758" s="81"/>
      <c r="BK758" s="81"/>
      <c r="BL758" s="81"/>
      <c r="BM758" s="81"/>
      <c r="BN758" s="81"/>
      <c r="BO758" s="81"/>
      <c r="BP758" s="81"/>
      <c r="BQ758" s="81"/>
      <c r="BR758" s="81"/>
      <c r="BS758" s="81"/>
      <c r="BT758" s="81"/>
      <c r="BU758" s="81"/>
      <c r="BV758" s="81"/>
      <c r="BW758" s="81"/>
      <c r="BX758" s="81"/>
      <c r="BY758" s="81"/>
      <c r="BZ758" s="81"/>
      <c r="CA758" s="81"/>
      <c r="CB758" s="81"/>
      <c r="CC758" s="81"/>
      <c r="CD758" s="81"/>
      <c r="CE758" s="81"/>
      <c r="CF758" s="81"/>
      <c r="CG758" s="81"/>
      <c r="CH758" s="81"/>
      <c r="CI758" s="81"/>
      <c r="CJ758" s="81"/>
      <c r="CK758" s="81"/>
      <c r="CL758" s="81"/>
      <c r="CM758" s="81"/>
      <c r="CN758" s="81"/>
      <c r="CO758" s="81"/>
      <c r="CP758" s="81"/>
      <c r="CQ758" s="81"/>
      <c r="CR758" s="81"/>
      <c r="CS758" s="81"/>
      <c r="CT758" s="81"/>
      <c r="CU758" s="81"/>
      <c r="CV758" s="81"/>
      <c r="CW758" s="81"/>
      <c r="CX758" s="81"/>
      <c r="CY758" s="81"/>
      <c r="CZ758" s="81"/>
      <c r="DA758" s="81"/>
      <c r="DB758" s="81"/>
      <c r="DC758" s="81"/>
      <c r="DD758" s="81"/>
      <c r="DE758" s="81"/>
      <c r="DF758" s="81"/>
      <c r="DG758" s="81"/>
      <c r="DH758" s="81"/>
      <c r="DI758" s="81"/>
      <c r="DJ758" s="81"/>
      <c r="DK758" s="81"/>
    </row>
    <row r="759" customFormat="false" ht="15" hidden="false" customHeight="true" outlineLevel="0" collapsed="false">
      <c r="A759" s="58"/>
      <c r="B759" s="53" t="s">
        <v>930</v>
      </c>
      <c r="C759" s="54" t="n">
        <v>139</v>
      </c>
      <c r="D759" s="55" t="s">
        <v>336</v>
      </c>
      <c r="E759" s="81"/>
      <c r="F759" s="81"/>
      <c r="G759" s="81"/>
      <c r="H759" s="81"/>
      <c r="I759" s="81"/>
      <c r="J759" s="81"/>
      <c r="K759" s="81"/>
      <c r="L759" s="81"/>
      <c r="M759" s="81"/>
      <c r="N759" s="81"/>
      <c r="O759" s="81"/>
      <c r="P759" s="81"/>
      <c r="Q759" s="81"/>
      <c r="R759" s="81"/>
      <c r="S759" s="81"/>
      <c r="T759" s="81"/>
      <c r="U759" s="81"/>
      <c r="V759" s="81"/>
      <c r="W759" s="81"/>
      <c r="X759" s="81"/>
      <c r="Y759" s="81"/>
      <c r="Z759" s="81"/>
      <c r="AA759" s="81"/>
      <c r="AB759" s="81"/>
      <c r="AC759" s="81"/>
      <c r="AD759" s="81"/>
      <c r="AE759" s="81"/>
      <c r="AF759" s="81"/>
      <c r="AG759" s="81"/>
      <c r="AH759" s="81"/>
      <c r="AI759" s="81"/>
      <c r="AJ759" s="81"/>
      <c r="AK759" s="81"/>
      <c r="AL759" s="81"/>
      <c r="AM759" s="81"/>
      <c r="AN759" s="81"/>
      <c r="AO759" s="81"/>
      <c r="AP759" s="81"/>
      <c r="AQ759" s="81"/>
      <c r="AR759" s="81"/>
      <c r="AS759" s="81"/>
      <c r="AT759" s="81"/>
      <c r="AU759" s="81"/>
      <c r="AV759" s="81"/>
      <c r="AW759" s="81"/>
      <c r="AX759" s="81"/>
      <c r="AY759" s="81"/>
      <c r="AZ759" s="81"/>
      <c r="BA759" s="81"/>
      <c r="BB759" s="81"/>
      <c r="BC759" s="81"/>
      <c r="BD759" s="81"/>
      <c r="BE759" s="81"/>
      <c r="BF759" s="81"/>
      <c r="BG759" s="81"/>
      <c r="BH759" s="81"/>
      <c r="BI759" s="81"/>
      <c r="BJ759" s="81"/>
      <c r="BK759" s="81"/>
      <c r="BL759" s="81"/>
      <c r="BM759" s="81"/>
      <c r="BN759" s="81"/>
      <c r="BO759" s="81"/>
      <c r="BP759" s="81"/>
      <c r="BQ759" s="81"/>
      <c r="BR759" s="81"/>
      <c r="BS759" s="81"/>
      <c r="BT759" s="81"/>
      <c r="BU759" s="81"/>
      <c r="BV759" s="81"/>
      <c r="BW759" s="81"/>
      <c r="BX759" s="81"/>
      <c r="BY759" s="81"/>
      <c r="BZ759" s="81"/>
      <c r="CA759" s="81"/>
      <c r="CB759" s="81"/>
      <c r="CC759" s="81"/>
      <c r="CD759" s="81"/>
      <c r="CE759" s="81"/>
      <c r="CF759" s="81"/>
      <c r="CG759" s="81"/>
      <c r="CH759" s="81"/>
      <c r="CI759" s="81"/>
      <c r="CJ759" s="81"/>
      <c r="CK759" s="81"/>
      <c r="CL759" s="81"/>
      <c r="CM759" s="81"/>
      <c r="CN759" s="81"/>
      <c r="CO759" s="81"/>
      <c r="CP759" s="81"/>
      <c r="CQ759" s="81"/>
      <c r="CR759" s="81"/>
      <c r="CS759" s="81"/>
      <c r="CT759" s="81"/>
      <c r="CU759" s="81"/>
      <c r="CV759" s="81"/>
      <c r="CW759" s="81"/>
      <c r="CX759" s="81"/>
      <c r="CY759" s="81"/>
      <c r="CZ759" s="81"/>
      <c r="DA759" s="81"/>
      <c r="DB759" s="81"/>
      <c r="DC759" s="81"/>
      <c r="DD759" s="81"/>
      <c r="DE759" s="81"/>
      <c r="DF759" s="81"/>
      <c r="DG759" s="81"/>
      <c r="DH759" s="81"/>
      <c r="DI759" s="81"/>
      <c r="DJ759" s="81"/>
      <c r="DK759" s="81"/>
    </row>
    <row r="760" customFormat="false" ht="15" hidden="false" customHeight="true" outlineLevel="0" collapsed="false">
      <c r="A760" s="58"/>
      <c r="B760" s="53" t="s">
        <v>931</v>
      </c>
      <c r="C760" s="54" t="n">
        <v>140</v>
      </c>
      <c r="D760" s="55" t="s">
        <v>336</v>
      </c>
      <c r="E760" s="60"/>
      <c r="F760" s="60"/>
      <c r="G760" s="60"/>
      <c r="H760" s="60"/>
      <c r="I760" s="60"/>
    </row>
    <row r="761" customFormat="false" ht="15" hidden="false" customHeight="true" outlineLevel="0" collapsed="false">
      <c r="A761" s="58"/>
      <c r="B761" s="53" t="s">
        <v>932</v>
      </c>
      <c r="C761" s="54" t="n">
        <v>141</v>
      </c>
      <c r="D761" s="55" t="s">
        <v>336</v>
      </c>
      <c r="E761" s="60"/>
      <c r="F761" s="60"/>
      <c r="G761" s="60"/>
      <c r="H761" s="60"/>
      <c r="I761" s="60"/>
    </row>
    <row r="762" customFormat="false" ht="15" hidden="false" customHeight="true" outlineLevel="0" collapsed="false">
      <c r="A762" s="58"/>
      <c r="B762" s="53" t="s">
        <v>933</v>
      </c>
      <c r="C762" s="54" t="n">
        <v>142</v>
      </c>
      <c r="D762" s="55" t="s">
        <v>336</v>
      </c>
      <c r="E762" s="60"/>
      <c r="F762" s="60"/>
      <c r="G762" s="60"/>
      <c r="H762" s="60"/>
      <c r="I762" s="60"/>
    </row>
    <row r="763" customFormat="false" ht="15" hidden="false" customHeight="true" outlineLevel="0" collapsed="false">
      <c r="A763" s="58"/>
      <c r="B763" s="53" t="s">
        <v>934</v>
      </c>
      <c r="C763" s="54" t="n">
        <v>143</v>
      </c>
      <c r="D763" s="55" t="s">
        <v>336</v>
      </c>
      <c r="E763" s="60"/>
      <c r="F763" s="60"/>
      <c r="G763" s="60"/>
      <c r="H763" s="60"/>
      <c r="I763" s="60"/>
    </row>
    <row r="764" customFormat="false" ht="15" hidden="false" customHeight="true" outlineLevel="0" collapsed="false">
      <c r="A764" s="58"/>
      <c r="B764" s="53" t="s">
        <v>935</v>
      </c>
      <c r="C764" s="54" t="n">
        <v>144</v>
      </c>
      <c r="D764" s="55" t="s">
        <v>336</v>
      </c>
      <c r="E764" s="60"/>
      <c r="F764" s="60"/>
      <c r="G764" s="60"/>
      <c r="H764" s="60"/>
      <c r="I764" s="60"/>
    </row>
    <row r="765" customFormat="false" ht="15" hidden="false" customHeight="true" outlineLevel="0" collapsed="false">
      <c r="A765" s="58"/>
      <c r="B765" s="53" t="s">
        <v>936</v>
      </c>
      <c r="C765" s="54" t="n">
        <v>145</v>
      </c>
      <c r="D765" s="55" t="s">
        <v>336</v>
      </c>
      <c r="E765" s="60"/>
      <c r="F765" s="60"/>
      <c r="G765" s="60"/>
      <c r="H765" s="60"/>
      <c r="I765" s="60"/>
    </row>
    <row r="766" customFormat="false" ht="15" hidden="false" customHeight="true" outlineLevel="0" collapsed="false">
      <c r="A766" s="58"/>
      <c r="B766" s="53" t="s">
        <v>937</v>
      </c>
      <c r="C766" s="54" t="n">
        <v>146</v>
      </c>
      <c r="D766" s="55" t="s">
        <v>336</v>
      </c>
      <c r="E766" s="60"/>
      <c r="F766" s="60"/>
      <c r="G766" s="60"/>
      <c r="H766" s="60"/>
      <c r="I766" s="60"/>
    </row>
    <row r="767" customFormat="false" ht="15" hidden="false" customHeight="true" outlineLevel="0" collapsed="false">
      <c r="A767" s="58"/>
      <c r="B767" s="53" t="s">
        <v>938</v>
      </c>
      <c r="C767" s="54" t="n">
        <v>147</v>
      </c>
      <c r="D767" s="55" t="s">
        <v>336</v>
      </c>
      <c r="E767" s="60"/>
      <c r="F767" s="60"/>
      <c r="G767" s="60"/>
      <c r="H767" s="60"/>
      <c r="I767" s="60"/>
    </row>
    <row r="768" customFormat="false" ht="15" hidden="false" customHeight="true" outlineLevel="0" collapsed="false">
      <c r="A768" s="58"/>
      <c r="B768" s="53" t="s">
        <v>939</v>
      </c>
      <c r="C768" s="54" t="n">
        <v>148</v>
      </c>
      <c r="D768" s="55" t="s">
        <v>336</v>
      </c>
      <c r="E768" s="60"/>
      <c r="F768" s="60"/>
      <c r="G768" s="60"/>
      <c r="H768" s="60"/>
      <c r="I768" s="60"/>
    </row>
    <row r="769" customFormat="false" ht="15" hidden="false" customHeight="true" outlineLevel="0" collapsed="false">
      <c r="A769" s="58"/>
      <c r="B769" s="53" t="s">
        <v>940</v>
      </c>
      <c r="C769" s="54" t="n">
        <v>149</v>
      </c>
      <c r="D769" s="55" t="s">
        <v>336</v>
      </c>
      <c r="E769" s="60"/>
      <c r="F769" s="60"/>
      <c r="G769" s="60"/>
      <c r="H769" s="60"/>
      <c r="I769" s="60"/>
    </row>
    <row r="770" customFormat="false" ht="15" hidden="false" customHeight="true" outlineLevel="0" collapsed="false">
      <c r="A770" s="58"/>
      <c r="B770" s="53" t="s">
        <v>941</v>
      </c>
      <c r="C770" s="54" t="n">
        <v>150</v>
      </c>
      <c r="D770" s="55" t="s">
        <v>336</v>
      </c>
      <c r="E770" s="60"/>
      <c r="F770" s="60"/>
      <c r="G770" s="60"/>
      <c r="H770" s="60"/>
      <c r="I770" s="60"/>
    </row>
    <row r="771" customFormat="false" ht="15" hidden="false" customHeight="true" outlineLevel="0" collapsed="false">
      <c r="A771" s="58"/>
      <c r="B771" s="53" t="s">
        <v>942</v>
      </c>
      <c r="C771" s="54" t="n">
        <v>1</v>
      </c>
      <c r="D771" s="55" t="s">
        <v>337</v>
      </c>
    </row>
    <row r="772" customFormat="false" ht="15" hidden="false" customHeight="true" outlineLevel="0" collapsed="false">
      <c r="A772" s="58"/>
      <c r="B772" s="53" t="s">
        <v>943</v>
      </c>
      <c r="C772" s="54" t="n">
        <v>2</v>
      </c>
      <c r="D772" s="55" t="s">
        <v>337</v>
      </c>
    </row>
    <row r="773" customFormat="false" ht="15" hidden="false" customHeight="true" outlineLevel="0" collapsed="false">
      <c r="A773" s="58"/>
      <c r="B773" s="53" t="s">
        <v>944</v>
      </c>
      <c r="C773" s="54" t="n">
        <v>3</v>
      </c>
      <c r="D773" s="55" t="s">
        <v>337</v>
      </c>
    </row>
    <row r="774" customFormat="false" ht="15" hidden="false" customHeight="true" outlineLevel="0" collapsed="false">
      <c r="A774" s="58"/>
      <c r="B774" s="53" t="s">
        <v>945</v>
      </c>
      <c r="C774" s="54" t="n">
        <v>4</v>
      </c>
      <c r="D774" s="55" t="s">
        <v>337</v>
      </c>
    </row>
    <row r="775" customFormat="false" ht="15" hidden="false" customHeight="true" outlineLevel="0" collapsed="false">
      <c r="A775" s="58"/>
      <c r="B775" s="53" t="s">
        <v>946</v>
      </c>
      <c r="C775" s="54" t="n">
        <v>5</v>
      </c>
      <c r="D775" s="55" t="s">
        <v>337</v>
      </c>
    </row>
    <row r="776" customFormat="false" ht="15" hidden="false" customHeight="true" outlineLevel="0" collapsed="false">
      <c r="A776" s="58"/>
      <c r="B776" s="53" t="s">
        <v>947</v>
      </c>
      <c r="C776" s="54" t="n">
        <v>6</v>
      </c>
      <c r="D776" s="55" t="s">
        <v>337</v>
      </c>
    </row>
    <row r="777" customFormat="false" ht="15" hidden="false" customHeight="true" outlineLevel="0" collapsed="false">
      <c r="A777" s="58"/>
      <c r="B777" s="53" t="s">
        <v>948</v>
      </c>
      <c r="C777" s="54" t="n">
        <v>7</v>
      </c>
      <c r="D777" s="55" t="s">
        <v>337</v>
      </c>
    </row>
    <row r="778" customFormat="false" ht="15" hidden="false" customHeight="true" outlineLevel="0" collapsed="false">
      <c r="A778" s="58"/>
      <c r="B778" s="53" t="s">
        <v>949</v>
      </c>
      <c r="C778" s="54" t="n">
        <v>8</v>
      </c>
      <c r="D778" s="55" t="s">
        <v>337</v>
      </c>
    </row>
    <row r="779" customFormat="false" ht="15" hidden="false" customHeight="true" outlineLevel="0" collapsed="false">
      <c r="A779" s="58"/>
      <c r="B779" s="53" t="s">
        <v>950</v>
      </c>
      <c r="C779" s="54" t="n">
        <v>9</v>
      </c>
      <c r="D779" s="55" t="s">
        <v>337</v>
      </c>
    </row>
    <row r="780" customFormat="false" ht="15" hidden="false" customHeight="true" outlineLevel="0" collapsed="false">
      <c r="A780" s="58"/>
      <c r="B780" s="53" t="s">
        <v>951</v>
      </c>
      <c r="C780" s="54" t="n">
        <v>10</v>
      </c>
      <c r="D780" s="55" t="s">
        <v>337</v>
      </c>
    </row>
    <row r="781" customFormat="false" ht="15" hidden="false" customHeight="true" outlineLevel="0" collapsed="false">
      <c r="A781" s="58"/>
      <c r="B781" s="53" t="s">
        <v>952</v>
      </c>
      <c r="C781" s="54" t="n">
        <v>11</v>
      </c>
      <c r="D781" s="55" t="s">
        <v>337</v>
      </c>
    </row>
    <row r="782" customFormat="false" ht="15" hidden="false" customHeight="true" outlineLevel="0" collapsed="false">
      <c r="A782" s="58"/>
      <c r="B782" s="53" t="s">
        <v>953</v>
      </c>
      <c r="C782" s="54" t="n">
        <v>12</v>
      </c>
      <c r="D782" s="55" t="s">
        <v>337</v>
      </c>
    </row>
    <row r="783" customFormat="false" ht="15" hidden="false" customHeight="true" outlineLevel="0" collapsed="false">
      <c r="A783" s="58"/>
      <c r="B783" s="53" t="s">
        <v>954</v>
      </c>
      <c r="C783" s="54" t="n">
        <v>13</v>
      </c>
      <c r="D783" s="55" t="s">
        <v>337</v>
      </c>
    </row>
    <row r="784" customFormat="false" ht="15" hidden="false" customHeight="true" outlineLevel="0" collapsed="false">
      <c r="A784" s="58"/>
      <c r="B784" s="53" t="s">
        <v>955</v>
      </c>
      <c r="C784" s="54" t="n">
        <v>14</v>
      </c>
      <c r="D784" s="55" t="s">
        <v>337</v>
      </c>
    </row>
    <row r="785" customFormat="false" ht="15" hidden="false" customHeight="true" outlineLevel="0" collapsed="false">
      <c r="A785" s="58"/>
      <c r="B785" s="53" t="s">
        <v>956</v>
      </c>
      <c r="C785" s="54" t="n">
        <v>15</v>
      </c>
      <c r="D785" s="55" t="s">
        <v>337</v>
      </c>
    </row>
    <row r="786" customFormat="false" ht="15" hidden="false" customHeight="true" outlineLevel="0" collapsed="false">
      <c r="A786" s="58"/>
      <c r="B786" s="53" t="s">
        <v>957</v>
      </c>
      <c r="C786" s="54" t="n">
        <v>16</v>
      </c>
      <c r="D786" s="55" t="s">
        <v>337</v>
      </c>
    </row>
    <row r="787" customFormat="false" ht="15" hidden="false" customHeight="true" outlineLevel="0" collapsed="false">
      <c r="A787" s="58"/>
      <c r="B787" s="53" t="s">
        <v>958</v>
      </c>
      <c r="C787" s="54" t="n">
        <v>17</v>
      </c>
      <c r="D787" s="55" t="s">
        <v>337</v>
      </c>
    </row>
    <row r="788" customFormat="false" ht="15" hidden="false" customHeight="true" outlineLevel="0" collapsed="false">
      <c r="A788" s="58"/>
      <c r="B788" s="53" t="s">
        <v>959</v>
      </c>
      <c r="C788" s="54" t="n">
        <v>18</v>
      </c>
      <c r="D788" s="55" t="s">
        <v>337</v>
      </c>
    </row>
    <row r="789" customFormat="false" ht="15" hidden="false" customHeight="true" outlineLevel="0" collapsed="false">
      <c r="A789" s="58"/>
      <c r="B789" s="53" t="s">
        <v>960</v>
      </c>
      <c r="C789" s="54" t="n">
        <v>19</v>
      </c>
      <c r="D789" s="55" t="s">
        <v>337</v>
      </c>
    </row>
    <row r="790" customFormat="false" ht="15" hidden="false" customHeight="true" outlineLevel="0" collapsed="false">
      <c r="A790" s="58"/>
      <c r="B790" s="53" t="s">
        <v>961</v>
      </c>
      <c r="C790" s="54" t="n">
        <v>20</v>
      </c>
      <c r="D790" s="55" t="s">
        <v>337</v>
      </c>
    </row>
    <row r="791" customFormat="false" ht="15" hidden="false" customHeight="true" outlineLevel="0" collapsed="false">
      <c r="A791" s="58"/>
      <c r="B791" s="53" t="s">
        <v>962</v>
      </c>
      <c r="C791" s="54" t="n">
        <v>21</v>
      </c>
      <c r="D791" s="55" t="s">
        <v>337</v>
      </c>
    </row>
    <row r="792" customFormat="false" ht="15" hidden="false" customHeight="true" outlineLevel="0" collapsed="false">
      <c r="A792" s="58"/>
      <c r="B792" s="53" t="s">
        <v>963</v>
      </c>
      <c r="C792" s="54" t="n">
        <v>22</v>
      </c>
      <c r="D792" s="55" t="s">
        <v>337</v>
      </c>
    </row>
    <row r="793" customFormat="false" ht="15" hidden="false" customHeight="true" outlineLevel="0" collapsed="false">
      <c r="A793" s="58"/>
      <c r="B793" s="53" t="s">
        <v>964</v>
      </c>
      <c r="C793" s="54" t="n">
        <v>23</v>
      </c>
      <c r="D793" s="55" t="s">
        <v>337</v>
      </c>
    </row>
    <row r="794" customFormat="false" ht="15" hidden="false" customHeight="true" outlineLevel="0" collapsed="false">
      <c r="A794" s="58"/>
      <c r="B794" s="53" t="s">
        <v>965</v>
      </c>
      <c r="C794" s="54" t="n">
        <v>24</v>
      </c>
      <c r="D794" s="55" t="s">
        <v>337</v>
      </c>
    </row>
    <row r="795" customFormat="false" ht="15" hidden="false" customHeight="true" outlineLevel="0" collapsed="false">
      <c r="A795" s="58"/>
      <c r="B795" s="53" t="s">
        <v>966</v>
      </c>
      <c r="C795" s="54" t="n">
        <v>25</v>
      </c>
      <c r="D795" s="55" t="s">
        <v>337</v>
      </c>
    </row>
    <row r="796" customFormat="false" ht="15" hidden="false" customHeight="true" outlineLevel="0" collapsed="false">
      <c r="A796" s="58"/>
      <c r="B796" s="53" t="s">
        <v>967</v>
      </c>
      <c r="C796" s="54" t="n">
        <v>26</v>
      </c>
      <c r="D796" s="55" t="s">
        <v>337</v>
      </c>
    </row>
    <row r="797" customFormat="false" ht="15" hidden="false" customHeight="true" outlineLevel="0" collapsed="false">
      <c r="A797" s="58"/>
      <c r="B797" s="53" t="s">
        <v>968</v>
      </c>
      <c r="C797" s="54" t="n">
        <v>27</v>
      </c>
      <c r="D797" s="55" t="s">
        <v>337</v>
      </c>
    </row>
    <row r="798" customFormat="false" ht="15" hidden="false" customHeight="true" outlineLevel="0" collapsed="false">
      <c r="A798" s="58"/>
      <c r="B798" s="53" t="s">
        <v>969</v>
      </c>
      <c r="C798" s="54" t="n">
        <v>28</v>
      </c>
      <c r="D798" s="55" t="s">
        <v>337</v>
      </c>
    </row>
    <row r="799" customFormat="false" ht="15" hidden="false" customHeight="true" outlineLevel="0" collapsed="false">
      <c r="A799" s="58"/>
      <c r="B799" s="53" t="s">
        <v>970</v>
      </c>
      <c r="C799" s="54" t="n">
        <v>29</v>
      </c>
      <c r="D799" s="55" t="s">
        <v>337</v>
      </c>
    </row>
    <row r="800" customFormat="false" ht="15" hidden="false" customHeight="true" outlineLevel="0" collapsed="false">
      <c r="A800" s="58"/>
      <c r="B800" s="53" t="s">
        <v>971</v>
      </c>
      <c r="C800" s="54" t="n">
        <v>30</v>
      </c>
      <c r="D800" s="55" t="s">
        <v>337</v>
      </c>
    </row>
    <row r="801" customFormat="false" ht="15" hidden="false" customHeight="true" outlineLevel="0" collapsed="false">
      <c r="A801" s="58"/>
      <c r="B801" s="53" t="s">
        <v>972</v>
      </c>
      <c r="C801" s="54" t="n">
        <v>31</v>
      </c>
      <c r="D801" s="55" t="s">
        <v>337</v>
      </c>
      <c r="E801" s="107"/>
      <c r="F801" s="107"/>
      <c r="G801" s="107"/>
      <c r="H801" s="107"/>
      <c r="I801" s="107"/>
      <c r="J801" s="107"/>
      <c r="K801" s="107"/>
      <c r="L801" s="107"/>
      <c r="M801" s="107"/>
      <c r="N801" s="107"/>
      <c r="O801" s="107"/>
      <c r="P801" s="107"/>
      <c r="Q801" s="107"/>
      <c r="R801" s="107"/>
      <c r="S801" s="107"/>
      <c r="T801" s="107"/>
      <c r="U801" s="107"/>
      <c r="V801" s="107"/>
      <c r="W801" s="107"/>
      <c r="X801" s="107"/>
      <c r="Y801" s="107"/>
      <c r="Z801" s="107"/>
      <c r="AA801" s="107"/>
      <c r="AB801" s="107"/>
      <c r="AC801" s="107"/>
      <c r="AD801" s="107"/>
      <c r="AE801" s="107"/>
      <c r="AF801" s="107"/>
      <c r="AG801" s="107"/>
      <c r="AH801" s="107"/>
      <c r="AI801" s="107"/>
      <c r="AJ801" s="107"/>
      <c r="AK801" s="107"/>
      <c r="AL801" s="107"/>
      <c r="AM801" s="107"/>
      <c r="AN801" s="107"/>
      <c r="AO801" s="107"/>
      <c r="AP801" s="107"/>
      <c r="AQ801" s="107"/>
      <c r="AR801" s="107"/>
      <c r="AS801" s="107"/>
      <c r="AT801" s="107"/>
      <c r="AU801" s="107"/>
      <c r="AV801" s="107"/>
      <c r="AW801" s="107"/>
      <c r="AX801" s="107"/>
      <c r="AY801" s="107"/>
      <c r="AZ801" s="107"/>
      <c r="BA801" s="107"/>
      <c r="BB801" s="107"/>
      <c r="BC801" s="107"/>
      <c r="BD801" s="107"/>
      <c r="BE801" s="107"/>
      <c r="BF801" s="107"/>
      <c r="BG801" s="107"/>
      <c r="BH801" s="107"/>
      <c r="BI801" s="107"/>
      <c r="BJ801" s="107"/>
      <c r="BK801" s="107"/>
      <c r="BL801" s="107"/>
      <c r="BM801" s="107"/>
      <c r="BN801" s="107"/>
      <c r="BO801" s="107"/>
      <c r="BP801" s="107"/>
      <c r="BQ801" s="107"/>
      <c r="BR801" s="107"/>
      <c r="BS801" s="107"/>
      <c r="BT801" s="107"/>
      <c r="BU801" s="107"/>
      <c r="BV801" s="107"/>
      <c r="BW801" s="107"/>
      <c r="BX801" s="107"/>
      <c r="BY801" s="107"/>
      <c r="BZ801" s="107"/>
      <c r="CA801" s="107"/>
      <c r="CB801" s="107"/>
      <c r="CC801" s="107"/>
      <c r="CD801" s="107"/>
      <c r="CE801" s="107"/>
      <c r="CF801" s="107"/>
      <c r="CG801" s="107"/>
      <c r="CH801" s="107"/>
      <c r="CI801" s="107"/>
      <c r="CJ801" s="107"/>
      <c r="CK801" s="107"/>
      <c r="CL801" s="107"/>
      <c r="CM801" s="107"/>
      <c r="CN801" s="107"/>
      <c r="CO801" s="107"/>
      <c r="CP801" s="107"/>
      <c r="CQ801" s="107"/>
      <c r="CR801" s="107"/>
      <c r="CS801" s="107"/>
      <c r="CT801" s="107"/>
      <c r="CU801" s="107"/>
      <c r="CV801" s="107"/>
      <c r="CW801" s="107"/>
      <c r="CX801" s="107"/>
      <c r="CY801" s="107"/>
      <c r="CZ801" s="107"/>
      <c r="DA801" s="107"/>
      <c r="DB801" s="107"/>
      <c r="DC801" s="107"/>
      <c r="DD801" s="107"/>
      <c r="DE801" s="107"/>
      <c r="DF801" s="107"/>
      <c r="DG801" s="107"/>
      <c r="DH801" s="107"/>
      <c r="DI801" s="107"/>
      <c r="DJ801" s="107"/>
      <c r="DK801" s="107"/>
    </row>
    <row r="802" customFormat="false" ht="15" hidden="false" customHeight="true" outlineLevel="0" collapsed="false">
      <c r="A802" s="58"/>
      <c r="B802" s="53" t="s">
        <v>973</v>
      </c>
      <c r="C802" s="54" t="n">
        <v>32</v>
      </c>
      <c r="D802" s="55" t="s">
        <v>337</v>
      </c>
      <c r="E802" s="107"/>
      <c r="F802" s="107"/>
      <c r="G802" s="107"/>
      <c r="H802" s="107"/>
      <c r="I802" s="107"/>
      <c r="J802" s="107"/>
      <c r="K802" s="107"/>
      <c r="L802" s="107"/>
      <c r="M802" s="107"/>
      <c r="N802" s="107"/>
      <c r="O802" s="107"/>
      <c r="P802" s="107"/>
      <c r="Q802" s="107"/>
      <c r="R802" s="107"/>
      <c r="S802" s="107"/>
      <c r="T802" s="107"/>
      <c r="U802" s="107"/>
      <c r="V802" s="107"/>
      <c r="W802" s="107"/>
      <c r="X802" s="107"/>
      <c r="Y802" s="107"/>
      <c r="Z802" s="107"/>
      <c r="AA802" s="107"/>
      <c r="AB802" s="107"/>
      <c r="AC802" s="107"/>
      <c r="AD802" s="107"/>
      <c r="AE802" s="107"/>
      <c r="AF802" s="107"/>
      <c r="AG802" s="107"/>
      <c r="AH802" s="107"/>
      <c r="AI802" s="107"/>
      <c r="AJ802" s="107"/>
      <c r="AK802" s="107"/>
      <c r="AL802" s="107"/>
      <c r="AM802" s="107"/>
      <c r="AN802" s="107"/>
      <c r="AO802" s="107"/>
      <c r="AP802" s="107"/>
      <c r="AQ802" s="107"/>
      <c r="AR802" s="107"/>
      <c r="AS802" s="107"/>
      <c r="AT802" s="107"/>
      <c r="AU802" s="107"/>
      <c r="AV802" s="107"/>
      <c r="AW802" s="107"/>
      <c r="AX802" s="107"/>
      <c r="AY802" s="107"/>
      <c r="AZ802" s="107"/>
      <c r="BA802" s="107"/>
      <c r="BB802" s="107"/>
      <c r="BC802" s="107"/>
      <c r="BD802" s="107"/>
      <c r="BE802" s="107"/>
      <c r="BF802" s="107"/>
      <c r="BG802" s="107"/>
      <c r="BH802" s="107"/>
      <c r="BI802" s="107"/>
      <c r="BJ802" s="107"/>
      <c r="BK802" s="107"/>
      <c r="BL802" s="107"/>
      <c r="BM802" s="107"/>
      <c r="BN802" s="107"/>
      <c r="BO802" s="107"/>
      <c r="BP802" s="107"/>
      <c r="BQ802" s="107"/>
      <c r="BR802" s="107"/>
      <c r="BS802" s="107"/>
      <c r="BT802" s="107"/>
      <c r="BU802" s="107"/>
      <c r="BV802" s="107"/>
      <c r="BW802" s="107"/>
      <c r="BX802" s="107"/>
      <c r="BY802" s="107"/>
      <c r="BZ802" s="107"/>
      <c r="CA802" s="107"/>
      <c r="CB802" s="107"/>
      <c r="CC802" s="107"/>
      <c r="CD802" s="107"/>
      <c r="CE802" s="107"/>
      <c r="CF802" s="107"/>
      <c r="CG802" s="107"/>
      <c r="CH802" s="107"/>
      <c r="CI802" s="107"/>
      <c r="CJ802" s="107"/>
      <c r="CK802" s="107"/>
      <c r="CL802" s="107"/>
      <c r="CM802" s="107"/>
      <c r="CN802" s="107"/>
      <c r="CO802" s="107"/>
      <c r="CP802" s="107"/>
      <c r="CQ802" s="107"/>
      <c r="CR802" s="107"/>
      <c r="CS802" s="107"/>
      <c r="CT802" s="107"/>
      <c r="CU802" s="107"/>
      <c r="CV802" s="107"/>
      <c r="CW802" s="107"/>
      <c r="CX802" s="107"/>
      <c r="CY802" s="107"/>
      <c r="CZ802" s="107"/>
      <c r="DA802" s="107"/>
      <c r="DB802" s="107"/>
      <c r="DC802" s="107"/>
      <c r="DD802" s="107"/>
      <c r="DE802" s="107"/>
      <c r="DF802" s="107"/>
      <c r="DG802" s="107"/>
      <c r="DH802" s="107"/>
      <c r="DI802" s="107"/>
      <c r="DJ802" s="107"/>
      <c r="DK802" s="107"/>
    </row>
    <row r="803" customFormat="false" ht="15" hidden="false" customHeight="true" outlineLevel="0" collapsed="false">
      <c r="A803" s="58"/>
      <c r="B803" s="53" t="s">
        <v>974</v>
      </c>
      <c r="C803" s="54" t="n">
        <v>33</v>
      </c>
      <c r="D803" s="55" t="s">
        <v>337</v>
      </c>
      <c r="E803" s="107"/>
      <c r="F803" s="107"/>
      <c r="G803" s="107"/>
      <c r="H803" s="107"/>
      <c r="I803" s="107"/>
      <c r="J803" s="107"/>
      <c r="K803" s="107"/>
      <c r="L803" s="107"/>
      <c r="M803" s="107"/>
      <c r="N803" s="107"/>
      <c r="O803" s="107"/>
      <c r="P803" s="107"/>
      <c r="Q803" s="107"/>
      <c r="R803" s="107"/>
      <c r="S803" s="107"/>
      <c r="T803" s="107"/>
      <c r="U803" s="107"/>
      <c r="V803" s="107"/>
      <c r="W803" s="107"/>
      <c r="X803" s="107"/>
      <c r="Y803" s="107"/>
      <c r="Z803" s="107"/>
      <c r="AA803" s="107"/>
      <c r="AB803" s="107"/>
      <c r="AC803" s="107"/>
      <c r="AD803" s="107"/>
      <c r="AE803" s="107"/>
      <c r="AF803" s="107"/>
      <c r="AG803" s="107"/>
      <c r="AH803" s="107"/>
      <c r="AI803" s="107"/>
      <c r="AJ803" s="107"/>
      <c r="AK803" s="107"/>
      <c r="AL803" s="107"/>
      <c r="AM803" s="107"/>
      <c r="AN803" s="107"/>
      <c r="AO803" s="107"/>
      <c r="AP803" s="107"/>
      <c r="AQ803" s="107"/>
      <c r="AR803" s="107"/>
      <c r="AS803" s="107"/>
      <c r="AT803" s="107"/>
      <c r="AU803" s="107"/>
      <c r="AV803" s="107"/>
      <c r="AW803" s="107"/>
      <c r="AX803" s="107"/>
      <c r="AY803" s="107"/>
      <c r="AZ803" s="107"/>
      <c r="BA803" s="107"/>
      <c r="BB803" s="107"/>
      <c r="BC803" s="107"/>
      <c r="BD803" s="107"/>
      <c r="BE803" s="107"/>
      <c r="BF803" s="107"/>
      <c r="BG803" s="107"/>
      <c r="BH803" s="107"/>
      <c r="BI803" s="107"/>
      <c r="BJ803" s="107"/>
      <c r="BK803" s="107"/>
      <c r="BL803" s="107"/>
      <c r="BM803" s="107"/>
      <c r="BN803" s="107"/>
      <c r="BO803" s="107"/>
      <c r="BP803" s="107"/>
      <c r="BQ803" s="107"/>
      <c r="BR803" s="107"/>
      <c r="BS803" s="107"/>
      <c r="BT803" s="107"/>
      <c r="BU803" s="107"/>
      <c r="BV803" s="107"/>
      <c r="BW803" s="107"/>
      <c r="BX803" s="107"/>
      <c r="BY803" s="107"/>
      <c r="BZ803" s="107"/>
      <c r="CA803" s="107"/>
      <c r="CB803" s="107"/>
      <c r="CC803" s="107"/>
      <c r="CD803" s="107"/>
      <c r="CE803" s="107"/>
      <c r="CF803" s="107"/>
      <c r="CG803" s="107"/>
      <c r="CH803" s="107"/>
      <c r="CI803" s="107"/>
      <c r="CJ803" s="107"/>
      <c r="CK803" s="107"/>
      <c r="CL803" s="107"/>
      <c r="CM803" s="107"/>
      <c r="CN803" s="107"/>
      <c r="CO803" s="107"/>
      <c r="CP803" s="107"/>
      <c r="CQ803" s="107"/>
      <c r="CR803" s="107"/>
      <c r="CS803" s="107"/>
      <c r="CT803" s="107"/>
      <c r="CU803" s="107"/>
      <c r="CV803" s="107"/>
      <c r="CW803" s="107"/>
      <c r="CX803" s="107"/>
      <c r="CY803" s="107"/>
      <c r="CZ803" s="107"/>
      <c r="DA803" s="107"/>
      <c r="DB803" s="107"/>
      <c r="DC803" s="107"/>
      <c r="DD803" s="107"/>
      <c r="DE803" s="107"/>
      <c r="DF803" s="107"/>
      <c r="DG803" s="107"/>
      <c r="DH803" s="107"/>
      <c r="DI803" s="107"/>
      <c r="DJ803" s="107"/>
      <c r="DK803" s="107"/>
    </row>
    <row r="804" customFormat="false" ht="15" hidden="false" customHeight="true" outlineLevel="0" collapsed="false">
      <c r="A804" s="58"/>
      <c r="B804" s="53" t="s">
        <v>975</v>
      </c>
      <c r="C804" s="54" t="n">
        <v>34</v>
      </c>
      <c r="D804" s="55" t="s">
        <v>337</v>
      </c>
      <c r="E804" s="107"/>
      <c r="F804" s="107"/>
      <c r="G804" s="107"/>
      <c r="H804" s="107"/>
      <c r="I804" s="107"/>
      <c r="J804" s="107"/>
      <c r="K804" s="107"/>
      <c r="L804" s="107"/>
      <c r="M804" s="107"/>
      <c r="N804" s="107"/>
      <c r="O804" s="107"/>
      <c r="P804" s="107"/>
      <c r="Q804" s="107"/>
      <c r="R804" s="107"/>
      <c r="S804" s="107"/>
      <c r="T804" s="107"/>
      <c r="U804" s="107"/>
      <c r="V804" s="107"/>
      <c r="W804" s="107"/>
      <c r="X804" s="107"/>
      <c r="Y804" s="107"/>
      <c r="Z804" s="107"/>
      <c r="AA804" s="107"/>
      <c r="AB804" s="107"/>
      <c r="AC804" s="107"/>
      <c r="AD804" s="107"/>
      <c r="AE804" s="107"/>
      <c r="AF804" s="107"/>
      <c r="AG804" s="107"/>
      <c r="AH804" s="107"/>
      <c r="AI804" s="107"/>
      <c r="AJ804" s="107"/>
      <c r="AK804" s="107"/>
      <c r="AL804" s="107"/>
      <c r="AM804" s="107"/>
      <c r="AN804" s="107"/>
      <c r="AO804" s="107"/>
      <c r="AP804" s="107"/>
      <c r="AQ804" s="107"/>
      <c r="AR804" s="107"/>
      <c r="AS804" s="107"/>
      <c r="AT804" s="107"/>
      <c r="AU804" s="107"/>
      <c r="AV804" s="107"/>
      <c r="AW804" s="107"/>
      <c r="AX804" s="107"/>
      <c r="AY804" s="107"/>
      <c r="AZ804" s="107"/>
      <c r="BA804" s="107"/>
      <c r="BB804" s="107"/>
      <c r="BC804" s="107"/>
      <c r="BD804" s="107"/>
      <c r="BE804" s="107"/>
      <c r="BF804" s="107"/>
      <c r="BG804" s="107"/>
      <c r="BH804" s="107"/>
      <c r="BI804" s="107"/>
      <c r="BJ804" s="107"/>
      <c r="BK804" s="107"/>
      <c r="BL804" s="107"/>
      <c r="BM804" s="107"/>
      <c r="BN804" s="107"/>
      <c r="BO804" s="107"/>
      <c r="BP804" s="107"/>
      <c r="BQ804" s="107"/>
      <c r="BR804" s="107"/>
      <c r="BS804" s="107"/>
      <c r="BT804" s="107"/>
      <c r="BU804" s="107"/>
      <c r="BV804" s="107"/>
      <c r="BW804" s="107"/>
      <c r="BX804" s="107"/>
      <c r="BY804" s="107"/>
      <c r="BZ804" s="107"/>
      <c r="CA804" s="107"/>
      <c r="CB804" s="107"/>
      <c r="CC804" s="107"/>
      <c r="CD804" s="107"/>
      <c r="CE804" s="107"/>
      <c r="CF804" s="107"/>
      <c r="CG804" s="107"/>
      <c r="CH804" s="107"/>
      <c r="CI804" s="107"/>
      <c r="CJ804" s="107"/>
      <c r="CK804" s="107"/>
      <c r="CL804" s="107"/>
      <c r="CM804" s="107"/>
      <c r="CN804" s="107"/>
      <c r="CO804" s="107"/>
      <c r="CP804" s="107"/>
      <c r="CQ804" s="107"/>
      <c r="CR804" s="107"/>
      <c r="CS804" s="107"/>
      <c r="CT804" s="107"/>
      <c r="CU804" s="107"/>
      <c r="CV804" s="107"/>
      <c r="CW804" s="107"/>
      <c r="CX804" s="107"/>
      <c r="CY804" s="107"/>
      <c r="CZ804" s="107"/>
      <c r="DA804" s="107"/>
      <c r="DB804" s="107"/>
      <c r="DC804" s="107"/>
      <c r="DD804" s="107"/>
      <c r="DE804" s="107"/>
      <c r="DF804" s="107"/>
      <c r="DG804" s="107"/>
      <c r="DH804" s="107"/>
      <c r="DI804" s="107"/>
      <c r="DJ804" s="107"/>
      <c r="DK804" s="107"/>
    </row>
    <row r="805" customFormat="false" ht="15" hidden="false" customHeight="true" outlineLevel="0" collapsed="false">
      <c r="A805" s="58"/>
      <c r="B805" s="53" t="s">
        <v>976</v>
      </c>
      <c r="C805" s="54" t="n">
        <v>35</v>
      </c>
      <c r="D805" s="55" t="s">
        <v>337</v>
      </c>
      <c r="E805" s="107"/>
      <c r="F805" s="107"/>
      <c r="G805" s="107"/>
      <c r="H805" s="107"/>
      <c r="I805" s="107"/>
      <c r="J805" s="107"/>
      <c r="K805" s="107"/>
      <c r="L805" s="107"/>
      <c r="M805" s="107"/>
      <c r="N805" s="107"/>
      <c r="O805" s="107"/>
      <c r="P805" s="107"/>
      <c r="Q805" s="107"/>
      <c r="R805" s="107"/>
      <c r="S805" s="107"/>
      <c r="T805" s="107"/>
      <c r="U805" s="107"/>
      <c r="V805" s="107"/>
      <c r="W805" s="107"/>
      <c r="X805" s="107"/>
      <c r="Y805" s="107"/>
      <c r="Z805" s="107"/>
      <c r="AA805" s="107"/>
      <c r="AB805" s="107"/>
      <c r="AC805" s="107"/>
      <c r="AD805" s="107"/>
      <c r="AE805" s="107"/>
      <c r="AF805" s="107"/>
      <c r="AG805" s="107"/>
      <c r="AH805" s="107"/>
      <c r="AI805" s="107"/>
      <c r="AJ805" s="107"/>
      <c r="AK805" s="107"/>
      <c r="AL805" s="107"/>
      <c r="AM805" s="107"/>
      <c r="AN805" s="107"/>
      <c r="AO805" s="107"/>
      <c r="AP805" s="107"/>
      <c r="AQ805" s="107"/>
      <c r="AR805" s="107"/>
      <c r="AS805" s="107"/>
      <c r="AT805" s="107"/>
      <c r="AU805" s="107"/>
      <c r="AV805" s="107"/>
      <c r="AW805" s="107"/>
      <c r="AX805" s="107"/>
      <c r="AY805" s="107"/>
      <c r="AZ805" s="107"/>
      <c r="BA805" s="107"/>
      <c r="BB805" s="107"/>
      <c r="BC805" s="107"/>
      <c r="BD805" s="107"/>
      <c r="BE805" s="107"/>
      <c r="BF805" s="107"/>
      <c r="BG805" s="107"/>
      <c r="BH805" s="107"/>
      <c r="BI805" s="107"/>
      <c r="BJ805" s="107"/>
      <c r="BK805" s="107"/>
      <c r="BL805" s="107"/>
      <c r="BM805" s="107"/>
      <c r="BN805" s="107"/>
      <c r="BO805" s="107"/>
      <c r="BP805" s="107"/>
      <c r="BQ805" s="107"/>
      <c r="BR805" s="107"/>
      <c r="BS805" s="107"/>
      <c r="BT805" s="107"/>
      <c r="BU805" s="107"/>
      <c r="BV805" s="107"/>
      <c r="BW805" s="107"/>
      <c r="BX805" s="107"/>
      <c r="BY805" s="107"/>
      <c r="BZ805" s="107"/>
      <c r="CA805" s="107"/>
      <c r="CB805" s="107"/>
      <c r="CC805" s="107"/>
      <c r="CD805" s="107"/>
      <c r="CE805" s="107"/>
      <c r="CF805" s="107"/>
      <c r="CG805" s="107"/>
      <c r="CH805" s="107"/>
      <c r="CI805" s="107"/>
      <c r="CJ805" s="107"/>
      <c r="CK805" s="107"/>
      <c r="CL805" s="107"/>
      <c r="CM805" s="107"/>
      <c r="CN805" s="107"/>
      <c r="CO805" s="107"/>
      <c r="CP805" s="107"/>
      <c r="CQ805" s="107"/>
      <c r="CR805" s="107"/>
      <c r="CS805" s="107"/>
      <c r="CT805" s="107"/>
      <c r="CU805" s="107"/>
      <c r="CV805" s="107"/>
      <c r="CW805" s="107"/>
      <c r="CX805" s="107"/>
      <c r="CY805" s="107"/>
      <c r="CZ805" s="107"/>
      <c r="DA805" s="107"/>
      <c r="DB805" s="107"/>
      <c r="DC805" s="107"/>
      <c r="DD805" s="107"/>
      <c r="DE805" s="107"/>
      <c r="DF805" s="107"/>
      <c r="DG805" s="107"/>
      <c r="DH805" s="107"/>
      <c r="DI805" s="107"/>
      <c r="DJ805" s="107"/>
      <c r="DK805" s="107"/>
    </row>
    <row r="806" customFormat="false" ht="15" hidden="false" customHeight="true" outlineLevel="0" collapsed="false">
      <c r="A806" s="58"/>
      <c r="B806" s="53" t="s">
        <v>977</v>
      </c>
      <c r="C806" s="54" t="n">
        <v>36</v>
      </c>
      <c r="D806" s="55" t="s">
        <v>337</v>
      </c>
      <c r="E806" s="107"/>
      <c r="F806" s="107"/>
      <c r="G806" s="107"/>
      <c r="H806" s="107"/>
      <c r="I806" s="107"/>
      <c r="J806" s="107"/>
      <c r="K806" s="107"/>
      <c r="L806" s="107"/>
      <c r="M806" s="107"/>
      <c r="N806" s="107"/>
      <c r="O806" s="107"/>
      <c r="P806" s="107"/>
      <c r="Q806" s="107"/>
      <c r="R806" s="107"/>
      <c r="S806" s="107"/>
      <c r="T806" s="107"/>
      <c r="U806" s="107"/>
      <c r="V806" s="107"/>
      <c r="W806" s="107"/>
      <c r="X806" s="107"/>
      <c r="Y806" s="107"/>
      <c r="Z806" s="107"/>
      <c r="AA806" s="107"/>
      <c r="AB806" s="107"/>
      <c r="AC806" s="107"/>
      <c r="AD806" s="107"/>
      <c r="AE806" s="107"/>
      <c r="AF806" s="107"/>
      <c r="AG806" s="107"/>
      <c r="AH806" s="107"/>
      <c r="AI806" s="107"/>
      <c r="AJ806" s="107"/>
      <c r="AK806" s="107"/>
      <c r="AL806" s="107"/>
      <c r="AM806" s="107"/>
      <c r="AN806" s="107"/>
      <c r="AO806" s="107"/>
      <c r="AP806" s="107"/>
      <c r="AQ806" s="107"/>
      <c r="AR806" s="107"/>
      <c r="AS806" s="107"/>
      <c r="AT806" s="107"/>
      <c r="AU806" s="107"/>
      <c r="AV806" s="107"/>
      <c r="AW806" s="107"/>
      <c r="AX806" s="107"/>
      <c r="AY806" s="107"/>
      <c r="AZ806" s="107"/>
      <c r="BA806" s="107"/>
      <c r="BB806" s="107"/>
      <c r="BC806" s="107"/>
      <c r="BD806" s="107"/>
      <c r="BE806" s="107"/>
      <c r="BF806" s="107"/>
      <c r="BG806" s="107"/>
      <c r="BH806" s="107"/>
      <c r="BI806" s="107"/>
      <c r="BJ806" s="107"/>
      <c r="BK806" s="107"/>
      <c r="BL806" s="107"/>
      <c r="BM806" s="107"/>
      <c r="BN806" s="107"/>
      <c r="BO806" s="107"/>
      <c r="BP806" s="107"/>
      <c r="BQ806" s="107"/>
      <c r="BR806" s="107"/>
      <c r="BS806" s="107"/>
      <c r="BT806" s="107"/>
      <c r="BU806" s="107"/>
      <c r="BV806" s="107"/>
      <c r="BW806" s="107"/>
      <c r="BX806" s="107"/>
      <c r="BY806" s="107"/>
      <c r="BZ806" s="107"/>
      <c r="CA806" s="107"/>
      <c r="CB806" s="107"/>
      <c r="CC806" s="107"/>
      <c r="CD806" s="107"/>
      <c r="CE806" s="107"/>
      <c r="CF806" s="107"/>
      <c r="CG806" s="107"/>
      <c r="CH806" s="107"/>
      <c r="CI806" s="107"/>
      <c r="CJ806" s="107"/>
      <c r="CK806" s="107"/>
      <c r="CL806" s="107"/>
      <c r="CM806" s="107"/>
      <c r="CN806" s="107"/>
      <c r="CO806" s="107"/>
      <c r="CP806" s="107"/>
      <c r="CQ806" s="107"/>
      <c r="CR806" s="107"/>
      <c r="CS806" s="107"/>
      <c r="CT806" s="107"/>
      <c r="CU806" s="107"/>
      <c r="CV806" s="107"/>
      <c r="CW806" s="107"/>
      <c r="CX806" s="107"/>
      <c r="CY806" s="107"/>
      <c r="CZ806" s="107"/>
      <c r="DA806" s="107"/>
      <c r="DB806" s="107"/>
      <c r="DC806" s="107"/>
      <c r="DD806" s="107"/>
      <c r="DE806" s="107"/>
      <c r="DF806" s="107"/>
      <c r="DG806" s="107"/>
      <c r="DH806" s="107"/>
      <c r="DI806" s="107"/>
      <c r="DJ806" s="107"/>
      <c r="DK806" s="107"/>
    </row>
    <row r="807" customFormat="false" ht="15" hidden="false" customHeight="true" outlineLevel="0" collapsed="false">
      <c r="A807" s="58"/>
      <c r="B807" s="53" t="s">
        <v>978</v>
      </c>
      <c r="C807" s="54" t="n">
        <v>37</v>
      </c>
      <c r="D807" s="55" t="s">
        <v>337</v>
      </c>
      <c r="E807" s="107"/>
      <c r="F807" s="107"/>
      <c r="G807" s="107"/>
      <c r="H807" s="107"/>
      <c r="I807" s="107"/>
      <c r="J807" s="107"/>
      <c r="K807" s="107"/>
      <c r="L807" s="107"/>
      <c r="M807" s="107"/>
      <c r="N807" s="107"/>
      <c r="O807" s="107"/>
      <c r="P807" s="107"/>
      <c r="Q807" s="107"/>
      <c r="R807" s="107"/>
      <c r="S807" s="107"/>
      <c r="T807" s="107"/>
      <c r="U807" s="107"/>
      <c r="V807" s="107"/>
      <c r="W807" s="107"/>
      <c r="X807" s="107"/>
      <c r="Y807" s="107"/>
      <c r="Z807" s="107"/>
      <c r="AA807" s="107"/>
      <c r="AB807" s="107"/>
      <c r="AC807" s="107"/>
      <c r="AD807" s="107"/>
      <c r="AE807" s="107"/>
      <c r="AF807" s="107"/>
      <c r="AG807" s="107"/>
      <c r="AH807" s="107"/>
      <c r="AI807" s="107"/>
      <c r="AJ807" s="107"/>
      <c r="AK807" s="107"/>
      <c r="AL807" s="107"/>
      <c r="AM807" s="107"/>
      <c r="AN807" s="107"/>
      <c r="AO807" s="107"/>
      <c r="AP807" s="107"/>
      <c r="AQ807" s="107"/>
      <c r="AR807" s="107"/>
      <c r="AS807" s="107"/>
      <c r="AT807" s="107"/>
      <c r="AU807" s="107"/>
      <c r="AV807" s="107"/>
      <c r="AW807" s="107"/>
      <c r="AX807" s="107"/>
      <c r="AY807" s="107"/>
      <c r="AZ807" s="107"/>
      <c r="BA807" s="107"/>
      <c r="BB807" s="107"/>
      <c r="BC807" s="107"/>
      <c r="BD807" s="107"/>
      <c r="BE807" s="107"/>
      <c r="BF807" s="107"/>
      <c r="BG807" s="107"/>
      <c r="BH807" s="107"/>
      <c r="BI807" s="107"/>
      <c r="BJ807" s="107"/>
      <c r="BK807" s="107"/>
      <c r="BL807" s="107"/>
      <c r="BM807" s="107"/>
      <c r="BN807" s="107"/>
      <c r="BO807" s="107"/>
      <c r="BP807" s="107"/>
      <c r="BQ807" s="107"/>
      <c r="BR807" s="107"/>
      <c r="BS807" s="107"/>
      <c r="BT807" s="107"/>
      <c r="BU807" s="107"/>
      <c r="BV807" s="107"/>
      <c r="BW807" s="107"/>
      <c r="BX807" s="107"/>
      <c r="BY807" s="107"/>
      <c r="BZ807" s="107"/>
      <c r="CA807" s="107"/>
      <c r="CB807" s="107"/>
      <c r="CC807" s="107"/>
      <c r="CD807" s="107"/>
      <c r="CE807" s="107"/>
      <c r="CF807" s="107"/>
      <c r="CG807" s="107"/>
      <c r="CH807" s="107"/>
      <c r="CI807" s="107"/>
      <c r="CJ807" s="107"/>
      <c r="CK807" s="107"/>
      <c r="CL807" s="107"/>
      <c r="CM807" s="107"/>
      <c r="CN807" s="107"/>
      <c r="CO807" s="107"/>
      <c r="CP807" s="107"/>
      <c r="CQ807" s="107"/>
      <c r="CR807" s="107"/>
      <c r="CS807" s="107"/>
      <c r="CT807" s="107"/>
      <c r="CU807" s="107"/>
      <c r="CV807" s="107"/>
      <c r="CW807" s="107"/>
      <c r="CX807" s="107"/>
      <c r="CY807" s="107"/>
      <c r="CZ807" s="107"/>
      <c r="DA807" s="107"/>
      <c r="DB807" s="107"/>
      <c r="DC807" s="107"/>
      <c r="DD807" s="107"/>
      <c r="DE807" s="107"/>
      <c r="DF807" s="107"/>
      <c r="DG807" s="107"/>
      <c r="DH807" s="107"/>
      <c r="DI807" s="107"/>
      <c r="DJ807" s="107"/>
      <c r="DK807" s="107"/>
    </row>
    <row r="808" customFormat="false" ht="15" hidden="false" customHeight="true" outlineLevel="0" collapsed="false">
      <c r="A808" s="58"/>
      <c r="B808" s="53" t="s">
        <v>979</v>
      </c>
      <c r="C808" s="54" t="n">
        <v>38</v>
      </c>
      <c r="D808" s="55" t="s">
        <v>337</v>
      </c>
      <c r="E808" s="107"/>
      <c r="F808" s="107"/>
      <c r="G808" s="107"/>
      <c r="H808" s="107"/>
      <c r="I808" s="107"/>
      <c r="J808" s="107"/>
      <c r="K808" s="107"/>
      <c r="L808" s="107"/>
      <c r="M808" s="107"/>
      <c r="N808" s="107"/>
      <c r="O808" s="107"/>
      <c r="P808" s="107"/>
      <c r="Q808" s="107"/>
      <c r="R808" s="107"/>
      <c r="S808" s="107"/>
      <c r="T808" s="107"/>
      <c r="U808" s="107"/>
      <c r="V808" s="107"/>
      <c r="W808" s="107"/>
      <c r="X808" s="107"/>
      <c r="Y808" s="107"/>
      <c r="Z808" s="107"/>
      <c r="AA808" s="107"/>
      <c r="AB808" s="107"/>
      <c r="AC808" s="107"/>
      <c r="AD808" s="107"/>
      <c r="AE808" s="107"/>
      <c r="AF808" s="107"/>
      <c r="AG808" s="107"/>
      <c r="AH808" s="107"/>
      <c r="AI808" s="107"/>
      <c r="AJ808" s="107"/>
      <c r="AK808" s="107"/>
      <c r="AL808" s="107"/>
      <c r="AM808" s="107"/>
      <c r="AN808" s="107"/>
      <c r="AO808" s="107"/>
      <c r="AP808" s="107"/>
      <c r="AQ808" s="107"/>
      <c r="AR808" s="107"/>
      <c r="AS808" s="107"/>
      <c r="AT808" s="107"/>
      <c r="AU808" s="107"/>
      <c r="AV808" s="107"/>
      <c r="AW808" s="107"/>
      <c r="AX808" s="107"/>
      <c r="AY808" s="107"/>
      <c r="AZ808" s="107"/>
      <c r="BA808" s="107"/>
      <c r="BB808" s="107"/>
      <c r="BC808" s="107"/>
      <c r="BD808" s="107"/>
      <c r="BE808" s="107"/>
      <c r="BF808" s="107"/>
      <c r="BG808" s="107"/>
      <c r="BH808" s="107"/>
      <c r="BI808" s="107"/>
      <c r="BJ808" s="107"/>
      <c r="BK808" s="107"/>
      <c r="BL808" s="107"/>
      <c r="BM808" s="107"/>
      <c r="BN808" s="107"/>
      <c r="BO808" s="107"/>
      <c r="BP808" s="107"/>
      <c r="BQ808" s="107"/>
      <c r="BR808" s="107"/>
      <c r="BS808" s="107"/>
      <c r="BT808" s="107"/>
      <c r="BU808" s="107"/>
      <c r="BV808" s="107"/>
      <c r="BW808" s="107"/>
      <c r="BX808" s="107"/>
      <c r="BY808" s="107"/>
      <c r="BZ808" s="107"/>
      <c r="CA808" s="107"/>
      <c r="CB808" s="107"/>
      <c r="CC808" s="107"/>
      <c r="CD808" s="107"/>
      <c r="CE808" s="107"/>
      <c r="CF808" s="107"/>
      <c r="CG808" s="107"/>
      <c r="CH808" s="107"/>
      <c r="CI808" s="107"/>
      <c r="CJ808" s="107"/>
      <c r="CK808" s="107"/>
      <c r="CL808" s="107"/>
      <c r="CM808" s="107"/>
      <c r="CN808" s="107"/>
      <c r="CO808" s="107"/>
      <c r="CP808" s="107"/>
      <c r="CQ808" s="107"/>
      <c r="CR808" s="107"/>
      <c r="CS808" s="107"/>
      <c r="CT808" s="107"/>
      <c r="CU808" s="107"/>
      <c r="CV808" s="107"/>
      <c r="CW808" s="107"/>
      <c r="CX808" s="107"/>
      <c r="CY808" s="107"/>
      <c r="CZ808" s="107"/>
      <c r="DA808" s="107"/>
      <c r="DB808" s="107"/>
      <c r="DC808" s="107"/>
      <c r="DD808" s="107"/>
      <c r="DE808" s="107"/>
      <c r="DF808" s="107"/>
      <c r="DG808" s="107"/>
      <c r="DH808" s="107"/>
      <c r="DI808" s="107"/>
      <c r="DJ808" s="107"/>
      <c r="DK808" s="107"/>
    </row>
    <row r="809" customFormat="false" ht="15" hidden="false" customHeight="true" outlineLevel="0" collapsed="false">
      <c r="A809" s="58"/>
      <c r="B809" s="53" t="s">
        <v>980</v>
      </c>
      <c r="C809" s="54" t="n">
        <v>39</v>
      </c>
      <c r="D809" s="55" t="s">
        <v>337</v>
      </c>
      <c r="E809" s="107"/>
      <c r="F809" s="107"/>
      <c r="G809" s="107"/>
      <c r="H809" s="107"/>
      <c r="I809" s="107"/>
      <c r="J809" s="107"/>
      <c r="K809" s="107"/>
      <c r="L809" s="107"/>
      <c r="M809" s="107"/>
      <c r="N809" s="107"/>
      <c r="O809" s="107"/>
      <c r="P809" s="107"/>
      <c r="Q809" s="107"/>
      <c r="R809" s="107"/>
      <c r="S809" s="107"/>
      <c r="T809" s="107"/>
      <c r="U809" s="107"/>
      <c r="V809" s="107"/>
      <c r="W809" s="107"/>
      <c r="X809" s="107"/>
      <c r="Y809" s="107"/>
      <c r="Z809" s="107"/>
      <c r="AA809" s="107"/>
      <c r="AB809" s="107"/>
      <c r="AC809" s="107"/>
      <c r="AD809" s="107"/>
      <c r="AE809" s="107"/>
      <c r="AF809" s="107"/>
      <c r="AG809" s="107"/>
      <c r="AH809" s="107"/>
      <c r="AI809" s="107"/>
      <c r="AJ809" s="107"/>
      <c r="AK809" s="107"/>
      <c r="AL809" s="107"/>
      <c r="AM809" s="107"/>
      <c r="AN809" s="107"/>
      <c r="AO809" s="107"/>
      <c r="AP809" s="107"/>
      <c r="AQ809" s="107"/>
      <c r="AR809" s="107"/>
      <c r="AS809" s="107"/>
      <c r="AT809" s="107"/>
      <c r="AU809" s="107"/>
      <c r="AV809" s="107"/>
      <c r="AW809" s="107"/>
      <c r="AX809" s="107"/>
      <c r="AY809" s="107"/>
      <c r="AZ809" s="107"/>
      <c r="BA809" s="107"/>
      <c r="BB809" s="107"/>
      <c r="BC809" s="107"/>
      <c r="BD809" s="107"/>
      <c r="BE809" s="107"/>
      <c r="BF809" s="107"/>
      <c r="BG809" s="107"/>
      <c r="BH809" s="107"/>
      <c r="BI809" s="107"/>
      <c r="BJ809" s="107"/>
      <c r="BK809" s="107"/>
      <c r="BL809" s="107"/>
      <c r="BM809" s="107"/>
      <c r="BN809" s="107"/>
      <c r="BO809" s="107"/>
      <c r="BP809" s="107"/>
      <c r="BQ809" s="107"/>
      <c r="BR809" s="107"/>
      <c r="BS809" s="107"/>
      <c r="BT809" s="107"/>
      <c r="BU809" s="107"/>
      <c r="BV809" s="107"/>
      <c r="BW809" s="107"/>
      <c r="BX809" s="107"/>
      <c r="BY809" s="107"/>
      <c r="BZ809" s="107"/>
      <c r="CA809" s="107"/>
      <c r="CB809" s="107"/>
      <c r="CC809" s="107"/>
      <c r="CD809" s="107"/>
      <c r="CE809" s="107"/>
      <c r="CF809" s="107"/>
      <c r="CG809" s="107"/>
      <c r="CH809" s="107"/>
      <c r="CI809" s="107"/>
      <c r="CJ809" s="107"/>
      <c r="CK809" s="107"/>
      <c r="CL809" s="107"/>
      <c r="CM809" s="107"/>
      <c r="CN809" s="107"/>
      <c r="CO809" s="107"/>
      <c r="CP809" s="107"/>
      <c r="CQ809" s="107"/>
      <c r="CR809" s="107"/>
      <c r="CS809" s="107"/>
      <c r="CT809" s="107"/>
      <c r="CU809" s="107"/>
      <c r="CV809" s="107"/>
      <c r="CW809" s="107"/>
      <c r="CX809" s="107"/>
      <c r="CY809" s="107"/>
      <c r="CZ809" s="107"/>
      <c r="DA809" s="107"/>
      <c r="DB809" s="107"/>
      <c r="DC809" s="107"/>
      <c r="DD809" s="107"/>
      <c r="DE809" s="107"/>
      <c r="DF809" s="107"/>
      <c r="DG809" s="107"/>
      <c r="DH809" s="107"/>
      <c r="DI809" s="107"/>
      <c r="DJ809" s="107"/>
      <c r="DK809" s="107"/>
    </row>
    <row r="810" customFormat="false" ht="15" hidden="false" customHeight="true" outlineLevel="0" collapsed="false">
      <c r="A810" s="58"/>
      <c r="B810" s="53" t="s">
        <v>981</v>
      </c>
      <c r="C810" s="54" t="n">
        <v>40</v>
      </c>
      <c r="D810" s="55" t="s">
        <v>337</v>
      </c>
    </row>
    <row r="811" customFormat="false" ht="15" hidden="false" customHeight="true" outlineLevel="0" collapsed="false">
      <c r="A811" s="58"/>
      <c r="B811" s="53" t="s">
        <v>982</v>
      </c>
      <c r="C811" s="54" t="n">
        <v>41</v>
      </c>
      <c r="D811" s="55" t="s">
        <v>337</v>
      </c>
      <c r="E811" s="60"/>
      <c r="F811" s="60"/>
      <c r="G811" s="60"/>
      <c r="H811" s="60"/>
      <c r="I811" s="60"/>
    </row>
    <row r="812" customFormat="false" ht="15" hidden="false" customHeight="true" outlineLevel="0" collapsed="false">
      <c r="A812" s="58"/>
      <c r="B812" s="53" t="s">
        <v>983</v>
      </c>
      <c r="C812" s="54" t="n">
        <v>42</v>
      </c>
      <c r="D812" s="55" t="s">
        <v>337</v>
      </c>
      <c r="E812" s="60"/>
      <c r="F812" s="60"/>
      <c r="G812" s="60"/>
      <c r="H812" s="60"/>
      <c r="I812" s="60"/>
    </row>
    <row r="813" customFormat="false" ht="15" hidden="false" customHeight="true" outlineLevel="0" collapsed="false">
      <c r="A813" s="58"/>
      <c r="B813" s="53" t="s">
        <v>984</v>
      </c>
      <c r="C813" s="54" t="n">
        <v>43</v>
      </c>
      <c r="D813" s="55" t="s">
        <v>337</v>
      </c>
      <c r="E813" s="60"/>
      <c r="F813" s="60"/>
      <c r="G813" s="60"/>
      <c r="H813" s="60"/>
      <c r="I813" s="60"/>
    </row>
    <row r="814" customFormat="false" ht="15" hidden="false" customHeight="true" outlineLevel="0" collapsed="false">
      <c r="A814" s="58"/>
      <c r="B814" s="53" t="s">
        <v>985</v>
      </c>
      <c r="C814" s="54" t="n">
        <v>44</v>
      </c>
      <c r="D814" s="55" t="s">
        <v>337</v>
      </c>
      <c r="E814" s="60"/>
      <c r="F814" s="60"/>
      <c r="G814" s="60"/>
      <c r="H814" s="60"/>
      <c r="I814" s="60"/>
    </row>
    <row r="815" customFormat="false" ht="15" hidden="false" customHeight="true" outlineLevel="0" collapsed="false">
      <c r="A815" s="58"/>
      <c r="B815" s="53" t="s">
        <v>986</v>
      </c>
      <c r="C815" s="54" t="n">
        <v>45</v>
      </c>
      <c r="D815" s="55" t="s">
        <v>337</v>
      </c>
      <c r="E815" s="60"/>
      <c r="F815" s="60"/>
      <c r="G815" s="60"/>
      <c r="H815" s="60"/>
      <c r="I815" s="60"/>
    </row>
    <row r="816" customFormat="false" ht="15" hidden="false" customHeight="true" outlineLevel="0" collapsed="false">
      <c r="A816" s="58"/>
      <c r="B816" s="53" t="s">
        <v>987</v>
      </c>
      <c r="C816" s="54" t="n">
        <v>46</v>
      </c>
      <c r="D816" s="55" t="s">
        <v>337</v>
      </c>
      <c r="E816" s="81"/>
      <c r="F816" s="81"/>
      <c r="G816" s="81"/>
      <c r="H816" s="81"/>
      <c r="I816" s="81"/>
      <c r="J816" s="81"/>
      <c r="K816" s="81"/>
      <c r="L816" s="81"/>
      <c r="M816" s="81"/>
      <c r="N816" s="81"/>
      <c r="O816" s="81"/>
      <c r="P816" s="81"/>
      <c r="Q816" s="81"/>
      <c r="R816" s="81"/>
      <c r="S816" s="81"/>
      <c r="T816" s="81"/>
      <c r="U816" s="81"/>
      <c r="V816" s="81"/>
      <c r="W816" s="81"/>
      <c r="X816" s="81"/>
      <c r="Y816" s="81"/>
      <c r="Z816" s="81"/>
      <c r="AA816" s="81"/>
      <c r="AB816" s="81"/>
      <c r="AC816" s="81"/>
      <c r="AD816" s="81"/>
      <c r="AE816" s="81"/>
      <c r="AF816" s="81"/>
      <c r="AG816" s="81"/>
      <c r="AH816" s="81"/>
      <c r="AI816" s="81"/>
      <c r="AJ816" s="81"/>
      <c r="AK816" s="81"/>
      <c r="AL816" s="81"/>
      <c r="AM816" s="81"/>
      <c r="AN816" s="81"/>
      <c r="AO816" s="81"/>
      <c r="AP816" s="81"/>
      <c r="AQ816" s="81"/>
      <c r="AR816" s="81"/>
      <c r="AS816" s="81"/>
      <c r="AT816" s="81"/>
      <c r="AU816" s="81"/>
      <c r="AV816" s="81"/>
      <c r="AW816" s="81"/>
      <c r="AX816" s="81"/>
      <c r="AY816" s="81"/>
      <c r="AZ816" s="81"/>
      <c r="BA816" s="81"/>
      <c r="BB816" s="81"/>
      <c r="BC816" s="81"/>
      <c r="BD816" s="81"/>
      <c r="BE816" s="81"/>
      <c r="BF816" s="81"/>
      <c r="BG816" s="81"/>
      <c r="BH816" s="81"/>
      <c r="BI816" s="81"/>
      <c r="BJ816" s="81"/>
      <c r="BK816" s="81"/>
      <c r="BL816" s="81"/>
      <c r="BM816" s="81"/>
      <c r="BN816" s="81"/>
      <c r="BO816" s="81"/>
      <c r="BP816" s="81"/>
      <c r="BQ816" s="81"/>
      <c r="BR816" s="81"/>
      <c r="BS816" s="81"/>
      <c r="BT816" s="81"/>
      <c r="BU816" s="81"/>
      <c r="BV816" s="81"/>
      <c r="BW816" s="81"/>
      <c r="BX816" s="81"/>
      <c r="BY816" s="81"/>
      <c r="BZ816" s="81"/>
      <c r="CA816" s="81"/>
      <c r="CB816" s="81"/>
      <c r="CC816" s="81"/>
      <c r="CD816" s="81"/>
      <c r="CE816" s="81"/>
      <c r="CF816" s="81"/>
      <c r="CG816" s="81"/>
      <c r="CH816" s="81"/>
      <c r="CI816" s="81"/>
      <c r="CJ816" s="81"/>
      <c r="CK816" s="81"/>
      <c r="CL816" s="81"/>
      <c r="CM816" s="81"/>
      <c r="CN816" s="81"/>
      <c r="CO816" s="81"/>
      <c r="CP816" s="81"/>
      <c r="CQ816" s="81"/>
      <c r="CR816" s="81"/>
      <c r="CS816" s="81"/>
      <c r="CT816" s="81"/>
      <c r="CU816" s="81"/>
      <c r="CV816" s="81"/>
      <c r="CW816" s="81"/>
      <c r="CX816" s="81"/>
      <c r="CY816" s="81"/>
      <c r="CZ816" s="81"/>
      <c r="DA816" s="81"/>
      <c r="DB816" s="81"/>
      <c r="DC816" s="81"/>
      <c r="DD816" s="81"/>
      <c r="DE816" s="81"/>
      <c r="DF816" s="81"/>
      <c r="DG816" s="81"/>
      <c r="DH816" s="81"/>
      <c r="DI816" s="81"/>
      <c r="DJ816" s="81"/>
      <c r="DK816" s="81"/>
    </row>
    <row r="817" customFormat="false" ht="15" hidden="false" customHeight="true" outlineLevel="0" collapsed="false">
      <c r="A817" s="58"/>
      <c r="B817" s="53" t="s">
        <v>988</v>
      </c>
      <c r="C817" s="54" t="n">
        <v>47</v>
      </c>
      <c r="D817" s="55" t="s">
        <v>337</v>
      </c>
      <c r="E817" s="60"/>
      <c r="F817" s="60"/>
      <c r="G817" s="60"/>
      <c r="H817" s="60"/>
      <c r="I817" s="60"/>
    </row>
    <row r="818" customFormat="false" ht="15" hidden="false" customHeight="true" outlineLevel="0" collapsed="false">
      <c r="A818" s="58"/>
      <c r="B818" s="53" t="s">
        <v>989</v>
      </c>
      <c r="C818" s="54" t="n">
        <v>48</v>
      </c>
      <c r="D818" s="55" t="s">
        <v>337</v>
      </c>
      <c r="E818" s="60"/>
      <c r="F818" s="60"/>
      <c r="G818" s="60"/>
      <c r="H818" s="60"/>
      <c r="I818" s="60"/>
    </row>
    <row r="819" customFormat="false" ht="15" hidden="false" customHeight="true" outlineLevel="0" collapsed="false">
      <c r="A819" s="58"/>
      <c r="B819" s="53" t="s">
        <v>990</v>
      </c>
      <c r="C819" s="54" t="n">
        <v>49</v>
      </c>
      <c r="D819" s="55" t="s">
        <v>337</v>
      </c>
      <c r="E819" s="60"/>
      <c r="F819" s="60"/>
      <c r="G819" s="60"/>
      <c r="H819" s="60"/>
      <c r="I819" s="60"/>
    </row>
    <row r="820" customFormat="false" ht="15" hidden="false" customHeight="true" outlineLevel="0" collapsed="false">
      <c r="A820" s="58"/>
      <c r="B820" s="53" t="s">
        <v>991</v>
      </c>
      <c r="C820" s="54" t="n">
        <v>50</v>
      </c>
      <c r="D820" s="55" t="s">
        <v>337</v>
      </c>
      <c r="E820" s="60"/>
      <c r="F820" s="60"/>
      <c r="G820" s="60"/>
      <c r="H820" s="60"/>
      <c r="I820" s="60"/>
    </row>
    <row r="821" customFormat="false" ht="15" hidden="false" customHeight="true" outlineLevel="0" collapsed="false">
      <c r="A821" s="58"/>
      <c r="B821" s="53" t="s">
        <v>992</v>
      </c>
      <c r="C821" s="54" t="n">
        <v>51</v>
      </c>
      <c r="D821" s="55" t="s">
        <v>337</v>
      </c>
      <c r="E821" s="107"/>
      <c r="F821" s="107"/>
      <c r="G821" s="107"/>
      <c r="H821" s="107"/>
      <c r="I821" s="107"/>
      <c r="J821" s="107"/>
      <c r="K821" s="107"/>
      <c r="L821" s="107"/>
      <c r="M821" s="107"/>
      <c r="N821" s="107"/>
      <c r="O821" s="107"/>
      <c r="P821" s="107"/>
      <c r="Q821" s="107"/>
      <c r="R821" s="107"/>
      <c r="S821" s="107"/>
      <c r="T821" s="107"/>
      <c r="U821" s="107"/>
      <c r="V821" s="107"/>
      <c r="W821" s="107"/>
      <c r="X821" s="107"/>
      <c r="Y821" s="107"/>
      <c r="Z821" s="107"/>
      <c r="AA821" s="107"/>
      <c r="AB821" s="107"/>
      <c r="AC821" s="107"/>
      <c r="AD821" s="107"/>
      <c r="AE821" s="107"/>
      <c r="AF821" s="107"/>
      <c r="AG821" s="107"/>
      <c r="AH821" s="107"/>
      <c r="AI821" s="107"/>
      <c r="AJ821" s="107"/>
      <c r="AK821" s="107"/>
      <c r="AL821" s="107"/>
      <c r="AM821" s="107"/>
      <c r="AN821" s="107"/>
      <c r="AO821" s="107"/>
      <c r="AP821" s="107"/>
      <c r="AQ821" s="107"/>
      <c r="AR821" s="107"/>
      <c r="AS821" s="107"/>
      <c r="AT821" s="107"/>
      <c r="AU821" s="107"/>
      <c r="AV821" s="107"/>
      <c r="AW821" s="107"/>
      <c r="AX821" s="107"/>
      <c r="AY821" s="107"/>
      <c r="AZ821" s="107"/>
      <c r="BA821" s="107"/>
      <c r="BB821" s="107"/>
      <c r="BC821" s="107"/>
      <c r="BD821" s="107"/>
      <c r="BE821" s="107"/>
      <c r="BF821" s="107"/>
      <c r="BG821" s="107"/>
      <c r="BH821" s="107"/>
      <c r="BI821" s="107"/>
      <c r="BJ821" s="107"/>
      <c r="BK821" s="107"/>
      <c r="BL821" s="107"/>
      <c r="BM821" s="107"/>
      <c r="BN821" s="107"/>
      <c r="BO821" s="107"/>
      <c r="BP821" s="107"/>
      <c r="BQ821" s="107"/>
      <c r="BR821" s="107"/>
      <c r="BS821" s="107"/>
      <c r="BT821" s="107"/>
      <c r="BU821" s="107"/>
      <c r="BV821" s="107"/>
      <c r="BW821" s="107"/>
      <c r="BX821" s="107"/>
      <c r="BY821" s="107"/>
      <c r="BZ821" s="107"/>
      <c r="CA821" s="107"/>
      <c r="CB821" s="107"/>
      <c r="CC821" s="107"/>
      <c r="CD821" s="107"/>
      <c r="CE821" s="107"/>
      <c r="CF821" s="107"/>
      <c r="CG821" s="107"/>
      <c r="CH821" s="107"/>
      <c r="CI821" s="107"/>
      <c r="CJ821" s="107"/>
      <c r="CK821" s="107"/>
      <c r="CL821" s="107"/>
      <c r="CM821" s="107"/>
      <c r="CN821" s="107"/>
      <c r="CO821" s="107"/>
      <c r="CP821" s="107"/>
      <c r="CQ821" s="107"/>
      <c r="CR821" s="107"/>
      <c r="CS821" s="107"/>
      <c r="CT821" s="107"/>
      <c r="CU821" s="107"/>
      <c r="CV821" s="107"/>
      <c r="CW821" s="107"/>
      <c r="CX821" s="107"/>
      <c r="CY821" s="107"/>
      <c r="CZ821" s="107"/>
      <c r="DA821" s="107"/>
      <c r="DB821" s="107"/>
      <c r="DC821" s="107"/>
      <c r="DD821" s="107"/>
      <c r="DE821" s="107"/>
      <c r="DF821" s="107"/>
      <c r="DG821" s="107"/>
      <c r="DH821" s="107"/>
      <c r="DI821" s="107"/>
      <c r="DJ821" s="107"/>
      <c r="DK821" s="107"/>
    </row>
    <row r="822" customFormat="false" ht="15" hidden="false" customHeight="true" outlineLevel="0" collapsed="false">
      <c r="A822" s="58"/>
      <c r="B822" s="53" t="s">
        <v>993</v>
      </c>
      <c r="C822" s="54" t="n">
        <v>52</v>
      </c>
      <c r="D822" s="55" t="s">
        <v>337</v>
      </c>
      <c r="E822" s="107"/>
      <c r="F822" s="107"/>
      <c r="G822" s="107"/>
      <c r="H822" s="107"/>
      <c r="I822" s="107"/>
      <c r="J822" s="107"/>
      <c r="K822" s="107"/>
      <c r="L822" s="107"/>
      <c r="M822" s="107"/>
      <c r="N822" s="107"/>
      <c r="O822" s="107"/>
      <c r="P822" s="107"/>
      <c r="Q822" s="107"/>
      <c r="R822" s="107"/>
      <c r="S822" s="107"/>
      <c r="T822" s="107"/>
      <c r="U822" s="107"/>
      <c r="V822" s="107"/>
      <c r="W822" s="107"/>
      <c r="X822" s="107"/>
      <c r="Y822" s="107"/>
      <c r="Z822" s="107"/>
      <c r="AA822" s="107"/>
      <c r="AB822" s="107"/>
      <c r="AC822" s="107"/>
      <c r="AD822" s="107"/>
      <c r="AE822" s="107"/>
      <c r="AF822" s="107"/>
      <c r="AG822" s="107"/>
      <c r="AH822" s="107"/>
      <c r="AI822" s="107"/>
      <c r="AJ822" s="107"/>
      <c r="AK822" s="107"/>
      <c r="AL822" s="107"/>
      <c r="AM822" s="107"/>
      <c r="AN822" s="107"/>
      <c r="AO822" s="107"/>
      <c r="AP822" s="107"/>
      <c r="AQ822" s="107"/>
      <c r="AR822" s="107"/>
      <c r="AS822" s="107"/>
      <c r="AT822" s="107"/>
      <c r="AU822" s="107"/>
      <c r="AV822" s="107"/>
      <c r="AW822" s="107"/>
      <c r="AX822" s="107"/>
      <c r="AY822" s="107"/>
      <c r="AZ822" s="107"/>
      <c r="BA822" s="107"/>
      <c r="BB822" s="107"/>
      <c r="BC822" s="107"/>
      <c r="BD822" s="107"/>
      <c r="BE822" s="107"/>
      <c r="BF822" s="107"/>
      <c r="BG822" s="107"/>
      <c r="BH822" s="107"/>
      <c r="BI822" s="107"/>
      <c r="BJ822" s="107"/>
      <c r="BK822" s="107"/>
      <c r="BL822" s="107"/>
      <c r="BM822" s="107"/>
      <c r="BN822" s="107"/>
      <c r="BO822" s="107"/>
      <c r="BP822" s="107"/>
      <c r="BQ822" s="107"/>
      <c r="BR822" s="107"/>
      <c r="BS822" s="107"/>
      <c r="BT822" s="107"/>
      <c r="BU822" s="107"/>
      <c r="BV822" s="107"/>
      <c r="BW822" s="107"/>
      <c r="BX822" s="107"/>
      <c r="BY822" s="107"/>
      <c r="BZ822" s="107"/>
      <c r="CA822" s="107"/>
      <c r="CB822" s="107"/>
      <c r="CC822" s="107"/>
      <c r="CD822" s="107"/>
      <c r="CE822" s="107"/>
      <c r="CF822" s="107"/>
      <c r="CG822" s="107"/>
      <c r="CH822" s="107"/>
      <c r="CI822" s="107"/>
      <c r="CJ822" s="107"/>
      <c r="CK822" s="107"/>
      <c r="CL822" s="107"/>
      <c r="CM822" s="107"/>
      <c r="CN822" s="107"/>
      <c r="CO822" s="107"/>
      <c r="CP822" s="107"/>
      <c r="CQ822" s="107"/>
      <c r="CR822" s="107"/>
      <c r="CS822" s="107"/>
      <c r="CT822" s="107"/>
      <c r="CU822" s="107"/>
      <c r="CV822" s="107"/>
      <c r="CW822" s="107"/>
      <c r="CX822" s="107"/>
      <c r="CY822" s="107"/>
      <c r="CZ822" s="107"/>
      <c r="DA822" s="107"/>
      <c r="DB822" s="107"/>
      <c r="DC822" s="107"/>
      <c r="DD822" s="107"/>
      <c r="DE822" s="107"/>
      <c r="DF822" s="107"/>
      <c r="DG822" s="107"/>
      <c r="DH822" s="107"/>
      <c r="DI822" s="107"/>
      <c r="DJ822" s="107"/>
      <c r="DK822" s="107"/>
    </row>
    <row r="823" customFormat="false" ht="15" hidden="false" customHeight="true" outlineLevel="0" collapsed="false">
      <c r="A823" s="58"/>
      <c r="B823" s="53" t="s">
        <v>994</v>
      </c>
      <c r="C823" s="54" t="n">
        <v>53</v>
      </c>
      <c r="D823" s="55" t="s">
        <v>337</v>
      </c>
      <c r="E823" s="107"/>
      <c r="F823" s="107"/>
      <c r="G823" s="107"/>
      <c r="H823" s="107"/>
      <c r="I823" s="107"/>
      <c r="J823" s="107"/>
      <c r="K823" s="107"/>
      <c r="L823" s="107"/>
      <c r="M823" s="107"/>
      <c r="N823" s="107"/>
      <c r="O823" s="107"/>
      <c r="P823" s="107"/>
      <c r="Q823" s="107"/>
      <c r="R823" s="107"/>
      <c r="S823" s="107"/>
      <c r="T823" s="107"/>
      <c r="U823" s="107"/>
      <c r="V823" s="107"/>
      <c r="W823" s="107"/>
      <c r="X823" s="107"/>
      <c r="Y823" s="107"/>
      <c r="Z823" s="107"/>
      <c r="AA823" s="107"/>
      <c r="AB823" s="107"/>
      <c r="AC823" s="107"/>
      <c r="AD823" s="107"/>
      <c r="AE823" s="107"/>
      <c r="AF823" s="107"/>
      <c r="AG823" s="107"/>
      <c r="AH823" s="107"/>
      <c r="AI823" s="107"/>
      <c r="AJ823" s="107"/>
      <c r="AK823" s="107"/>
      <c r="AL823" s="107"/>
      <c r="AM823" s="107"/>
      <c r="AN823" s="107"/>
      <c r="AO823" s="107"/>
      <c r="AP823" s="107"/>
      <c r="AQ823" s="107"/>
      <c r="AR823" s="107"/>
      <c r="AS823" s="107"/>
      <c r="AT823" s="107"/>
      <c r="AU823" s="107"/>
      <c r="AV823" s="107"/>
      <c r="AW823" s="107"/>
      <c r="AX823" s="107"/>
      <c r="AY823" s="107"/>
      <c r="AZ823" s="107"/>
      <c r="BA823" s="107"/>
      <c r="BB823" s="107"/>
      <c r="BC823" s="107"/>
      <c r="BD823" s="107"/>
      <c r="BE823" s="107"/>
      <c r="BF823" s="107"/>
      <c r="BG823" s="107"/>
      <c r="BH823" s="107"/>
      <c r="BI823" s="107"/>
      <c r="BJ823" s="107"/>
      <c r="BK823" s="107"/>
      <c r="BL823" s="107"/>
      <c r="BM823" s="107"/>
      <c r="BN823" s="107"/>
      <c r="BO823" s="107"/>
      <c r="BP823" s="107"/>
      <c r="BQ823" s="107"/>
      <c r="BR823" s="107"/>
      <c r="BS823" s="107"/>
      <c r="BT823" s="107"/>
      <c r="BU823" s="107"/>
      <c r="BV823" s="107"/>
      <c r="BW823" s="107"/>
      <c r="BX823" s="107"/>
      <c r="BY823" s="107"/>
      <c r="BZ823" s="107"/>
      <c r="CA823" s="107"/>
      <c r="CB823" s="107"/>
      <c r="CC823" s="107"/>
      <c r="CD823" s="107"/>
      <c r="CE823" s="107"/>
      <c r="CF823" s="107"/>
      <c r="CG823" s="107"/>
      <c r="CH823" s="107"/>
      <c r="CI823" s="107"/>
      <c r="CJ823" s="107"/>
      <c r="CK823" s="107"/>
      <c r="CL823" s="107"/>
      <c r="CM823" s="107"/>
      <c r="CN823" s="107"/>
      <c r="CO823" s="107"/>
      <c r="CP823" s="107"/>
      <c r="CQ823" s="107"/>
      <c r="CR823" s="107"/>
      <c r="CS823" s="107"/>
      <c r="CT823" s="107"/>
      <c r="CU823" s="107"/>
      <c r="CV823" s="107"/>
      <c r="CW823" s="107"/>
      <c r="CX823" s="107"/>
      <c r="CY823" s="107"/>
      <c r="CZ823" s="107"/>
      <c r="DA823" s="107"/>
      <c r="DB823" s="107"/>
      <c r="DC823" s="107"/>
      <c r="DD823" s="107"/>
      <c r="DE823" s="107"/>
      <c r="DF823" s="107"/>
      <c r="DG823" s="107"/>
      <c r="DH823" s="107"/>
      <c r="DI823" s="107"/>
      <c r="DJ823" s="107"/>
      <c r="DK823" s="107"/>
    </row>
    <row r="824" customFormat="false" ht="15" hidden="false" customHeight="true" outlineLevel="0" collapsed="false">
      <c r="A824" s="58"/>
      <c r="B824" s="53" t="s">
        <v>995</v>
      </c>
      <c r="C824" s="54" t="n">
        <v>54</v>
      </c>
      <c r="D824" s="55" t="s">
        <v>337</v>
      </c>
      <c r="E824" s="60"/>
      <c r="F824" s="60"/>
      <c r="G824" s="60"/>
      <c r="H824" s="60"/>
      <c r="I824" s="60"/>
    </row>
    <row r="825" customFormat="false" ht="15" hidden="false" customHeight="true" outlineLevel="0" collapsed="false">
      <c r="A825" s="58"/>
      <c r="B825" s="53" t="s">
        <v>996</v>
      </c>
      <c r="C825" s="54" t="n">
        <v>55</v>
      </c>
      <c r="D825" s="55" t="s">
        <v>337</v>
      </c>
      <c r="E825" s="60"/>
      <c r="F825" s="60"/>
      <c r="G825" s="60"/>
      <c r="H825" s="60"/>
      <c r="I825" s="60"/>
    </row>
    <row r="826" customFormat="false" ht="15" hidden="false" customHeight="true" outlineLevel="0" collapsed="false">
      <c r="A826" s="58"/>
      <c r="B826" s="53" t="s">
        <v>997</v>
      </c>
      <c r="C826" s="54" t="n">
        <v>56</v>
      </c>
      <c r="D826" s="55" t="s">
        <v>337</v>
      </c>
      <c r="E826" s="107"/>
      <c r="F826" s="107"/>
      <c r="G826" s="107"/>
      <c r="H826" s="107"/>
      <c r="I826" s="107"/>
      <c r="J826" s="107"/>
      <c r="K826" s="107"/>
      <c r="L826" s="107"/>
      <c r="M826" s="107"/>
      <c r="N826" s="107"/>
      <c r="O826" s="107"/>
      <c r="P826" s="107"/>
      <c r="Q826" s="107"/>
      <c r="R826" s="107"/>
      <c r="S826" s="107"/>
      <c r="T826" s="107"/>
      <c r="U826" s="107"/>
      <c r="V826" s="107"/>
      <c r="W826" s="107"/>
      <c r="X826" s="107"/>
      <c r="Y826" s="107"/>
      <c r="Z826" s="107"/>
      <c r="AA826" s="107"/>
      <c r="AB826" s="107"/>
      <c r="AC826" s="107"/>
      <c r="AD826" s="107"/>
      <c r="AE826" s="107"/>
      <c r="AF826" s="107"/>
      <c r="AG826" s="107"/>
      <c r="AH826" s="107"/>
      <c r="AI826" s="107"/>
      <c r="AJ826" s="107"/>
      <c r="AK826" s="107"/>
      <c r="AL826" s="107"/>
      <c r="AM826" s="107"/>
      <c r="AN826" s="107"/>
      <c r="AO826" s="107"/>
      <c r="AP826" s="107"/>
      <c r="AQ826" s="107"/>
      <c r="AR826" s="107"/>
      <c r="AS826" s="107"/>
      <c r="AT826" s="107"/>
      <c r="AU826" s="107"/>
      <c r="AV826" s="107"/>
      <c r="AW826" s="107"/>
      <c r="AX826" s="107"/>
      <c r="AY826" s="107"/>
      <c r="AZ826" s="107"/>
      <c r="BA826" s="107"/>
      <c r="BB826" s="107"/>
      <c r="BC826" s="107"/>
      <c r="BD826" s="107"/>
      <c r="BE826" s="107"/>
      <c r="BF826" s="107"/>
      <c r="BG826" s="107"/>
      <c r="BH826" s="107"/>
      <c r="BI826" s="107"/>
      <c r="BJ826" s="107"/>
      <c r="BK826" s="107"/>
      <c r="BL826" s="107"/>
      <c r="BM826" s="107"/>
      <c r="BN826" s="107"/>
      <c r="BO826" s="107"/>
      <c r="BP826" s="107"/>
      <c r="BQ826" s="107"/>
      <c r="BR826" s="107"/>
      <c r="BS826" s="107"/>
      <c r="BT826" s="107"/>
      <c r="BU826" s="107"/>
      <c r="BV826" s="107"/>
      <c r="BW826" s="107"/>
      <c r="BX826" s="107"/>
      <c r="BY826" s="107"/>
      <c r="BZ826" s="107"/>
      <c r="CA826" s="107"/>
      <c r="CB826" s="107"/>
      <c r="CC826" s="107"/>
      <c r="CD826" s="107"/>
      <c r="CE826" s="107"/>
      <c r="CF826" s="107"/>
      <c r="CG826" s="107"/>
      <c r="CH826" s="107"/>
      <c r="CI826" s="107"/>
      <c r="CJ826" s="107"/>
      <c r="CK826" s="107"/>
      <c r="CL826" s="107"/>
      <c r="CM826" s="107"/>
      <c r="CN826" s="107"/>
      <c r="CO826" s="107"/>
      <c r="CP826" s="107"/>
      <c r="CQ826" s="107"/>
      <c r="CR826" s="107"/>
      <c r="CS826" s="107"/>
      <c r="CT826" s="107"/>
      <c r="CU826" s="107"/>
      <c r="CV826" s="107"/>
      <c r="CW826" s="107"/>
      <c r="CX826" s="107"/>
      <c r="CY826" s="107"/>
      <c r="CZ826" s="107"/>
      <c r="DA826" s="107"/>
      <c r="DB826" s="107"/>
      <c r="DC826" s="107"/>
      <c r="DD826" s="107"/>
      <c r="DE826" s="107"/>
      <c r="DF826" s="107"/>
      <c r="DG826" s="107"/>
      <c r="DH826" s="107"/>
      <c r="DI826" s="107"/>
      <c r="DJ826" s="107"/>
      <c r="DK826" s="107"/>
    </row>
    <row r="827" customFormat="false" ht="15" hidden="false" customHeight="true" outlineLevel="0" collapsed="false">
      <c r="A827" s="58"/>
      <c r="B827" s="53" t="s">
        <v>998</v>
      </c>
      <c r="C827" s="54" t="n">
        <v>57</v>
      </c>
      <c r="D827" s="55" t="s">
        <v>337</v>
      </c>
      <c r="E827" s="60"/>
      <c r="F827" s="60"/>
      <c r="G827" s="60"/>
      <c r="H827" s="60"/>
      <c r="I827" s="60"/>
    </row>
    <row r="828" customFormat="false" ht="15" hidden="false" customHeight="true" outlineLevel="0" collapsed="false">
      <c r="A828" s="58"/>
      <c r="B828" s="53" t="s">
        <v>999</v>
      </c>
      <c r="C828" s="54" t="n">
        <v>58</v>
      </c>
      <c r="D828" s="55" t="s">
        <v>337</v>
      </c>
      <c r="E828" s="60"/>
      <c r="F828" s="60"/>
      <c r="G828" s="60"/>
      <c r="H828" s="60"/>
      <c r="I828" s="60"/>
    </row>
    <row r="829" customFormat="false" ht="15" hidden="false" customHeight="true" outlineLevel="0" collapsed="false">
      <c r="A829" s="58"/>
      <c r="B829" s="53" t="s">
        <v>1000</v>
      </c>
      <c r="C829" s="54" t="n">
        <v>59</v>
      </c>
      <c r="D829" s="55" t="s">
        <v>337</v>
      </c>
      <c r="E829" s="60"/>
      <c r="F829" s="60"/>
      <c r="G829" s="60"/>
      <c r="H829" s="60"/>
      <c r="I829" s="60"/>
    </row>
    <row r="830" customFormat="false" ht="15" hidden="false" customHeight="true" outlineLevel="0" collapsed="false">
      <c r="A830" s="58"/>
      <c r="B830" s="53" t="s">
        <v>1001</v>
      </c>
      <c r="C830" s="54" t="n">
        <v>60</v>
      </c>
      <c r="D830" s="55" t="s">
        <v>337</v>
      </c>
      <c r="E830" s="60"/>
      <c r="F830" s="60"/>
      <c r="G830" s="60"/>
      <c r="H830" s="60"/>
      <c r="I830" s="60"/>
    </row>
    <row r="831" customFormat="false" ht="15" hidden="false" customHeight="true" outlineLevel="0" collapsed="false">
      <c r="A831" s="58"/>
      <c r="B831" s="53" t="s">
        <v>1002</v>
      </c>
      <c r="C831" s="54" t="n">
        <v>61</v>
      </c>
      <c r="D831" s="55" t="s">
        <v>337</v>
      </c>
      <c r="E831" s="107"/>
      <c r="F831" s="107"/>
      <c r="G831" s="107"/>
      <c r="H831" s="107"/>
      <c r="I831" s="107"/>
      <c r="J831" s="107"/>
      <c r="K831" s="107"/>
      <c r="L831" s="107"/>
      <c r="M831" s="107"/>
      <c r="N831" s="107"/>
      <c r="O831" s="107"/>
      <c r="P831" s="107"/>
      <c r="Q831" s="107"/>
      <c r="R831" s="107"/>
      <c r="S831" s="107"/>
      <c r="T831" s="107"/>
      <c r="U831" s="107"/>
      <c r="V831" s="107"/>
      <c r="W831" s="107"/>
      <c r="X831" s="107"/>
      <c r="Y831" s="107"/>
      <c r="Z831" s="107"/>
      <c r="AA831" s="107"/>
      <c r="AB831" s="107"/>
      <c r="AC831" s="107"/>
      <c r="AD831" s="107"/>
      <c r="AE831" s="107"/>
      <c r="AF831" s="107"/>
      <c r="AG831" s="107"/>
      <c r="AH831" s="107"/>
      <c r="AI831" s="107"/>
      <c r="AJ831" s="107"/>
      <c r="AK831" s="107"/>
      <c r="AL831" s="107"/>
      <c r="AM831" s="107"/>
      <c r="AN831" s="107"/>
      <c r="AO831" s="107"/>
      <c r="AP831" s="107"/>
      <c r="AQ831" s="107"/>
      <c r="AR831" s="107"/>
      <c r="AS831" s="107"/>
      <c r="AT831" s="107"/>
      <c r="AU831" s="107"/>
      <c r="AV831" s="107"/>
      <c r="AW831" s="107"/>
      <c r="AX831" s="107"/>
      <c r="AY831" s="107"/>
      <c r="AZ831" s="107"/>
      <c r="BA831" s="107"/>
      <c r="BB831" s="107"/>
      <c r="BC831" s="107"/>
      <c r="BD831" s="107"/>
      <c r="BE831" s="107"/>
      <c r="BF831" s="107"/>
      <c r="BG831" s="107"/>
      <c r="BH831" s="107"/>
      <c r="BI831" s="107"/>
      <c r="BJ831" s="107"/>
      <c r="BK831" s="107"/>
      <c r="BL831" s="107"/>
      <c r="BM831" s="107"/>
      <c r="BN831" s="107"/>
      <c r="BO831" s="107"/>
      <c r="BP831" s="107"/>
      <c r="BQ831" s="107"/>
      <c r="BR831" s="107"/>
      <c r="BS831" s="107"/>
      <c r="BT831" s="107"/>
      <c r="BU831" s="107"/>
      <c r="BV831" s="107"/>
      <c r="BW831" s="107"/>
      <c r="BX831" s="107"/>
      <c r="BY831" s="107"/>
      <c r="BZ831" s="107"/>
      <c r="CA831" s="107"/>
      <c r="CB831" s="107"/>
      <c r="CC831" s="107"/>
      <c r="CD831" s="107"/>
      <c r="CE831" s="107"/>
      <c r="CF831" s="107"/>
      <c r="CG831" s="107"/>
      <c r="CH831" s="107"/>
      <c r="CI831" s="107"/>
      <c r="CJ831" s="107"/>
      <c r="CK831" s="107"/>
      <c r="CL831" s="107"/>
      <c r="CM831" s="107"/>
      <c r="CN831" s="107"/>
      <c r="CO831" s="107"/>
      <c r="CP831" s="107"/>
      <c r="CQ831" s="107"/>
      <c r="CR831" s="107"/>
      <c r="CS831" s="107"/>
      <c r="CT831" s="107"/>
      <c r="CU831" s="107"/>
      <c r="CV831" s="107"/>
      <c r="CW831" s="107"/>
      <c r="CX831" s="107"/>
      <c r="CY831" s="107"/>
      <c r="CZ831" s="107"/>
      <c r="DA831" s="107"/>
      <c r="DB831" s="107"/>
      <c r="DC831" s="107"/>
      <c r="DD831" s="107"/>
      <c r="DE831" s="107"/>
      <c r="DF831" s="107"/>
      <c r="DG831" s="107"/>
      <c r="DH831" s="107"/>
      <c r="DI831" s="107"/>
      <c r="DJ831" s="107"/>
      <c r="DK831" s="107"/>
    </row>
    <row r="832" customFormat="false" ht="15" hidden="false" customHeight="true" outlineLevel="0" collapsed="false">
      <c r="A832" s="58"/>
      <c r="B832" s="53" t="s">
        <v>1003</v>
      </c>
      <c r="C832" s="54" t="n">
        <v>62</v>
      </c>
      <c r="D832" s="55" t="s">
        <v>337</v>
      </c>
      <c r="E832" s="107"/>
      <c r="F832" s="107"/>
      <c r="G832" s="107"/>
      <c r="H832" s="107"/>
      <c r="I832" s="107"/>
      <c r="J832" s="107"/>
      <c r="K832" s="107"/>
      <c r="L832" s="107"/>
      <c r="M832" s="107"/>
      <c r="N832" s="107"/>
      <c r="O832" s="107"/>
      <c r="P832" s="107"/>
      <c r="Q832" s="107"/>
      <c r="R832" s="107"/>
      <c r="S832" s="107"/>
      <c r="T832" s="107"/>
      <c r="U832" s="107"/>
      <c r="V832" s="107"/>
      <c r="W832" s="107"/>
      <c r="X832" s="107"/>
      <c r="Y832" s="107"/>
      <c r="Z832" s="107"/>
      <c r="AA832" s="107"/>
      <c r="AB832" s="107"/>
      <c r="AC832" s="107"/>
      <c r="AD832" s="107"/>
      <c r="AE832" s="107"/>
      <c r="AF832" s="107"/>
      <c r="AG832" s="107"/>
      <c r="AH832" s="107"/>
      <c r="AI832" s="107"/>
      <c r="AJ832" s="107"/>
      <c r="AK832" s="107"/>
      <c r="AL832" s="107"/>
      <c r="AM832" s="107"/>
      <c r="AN832" s="107"/>
      <c r="AO832" s="107"/>
      <c r="AP832" s="107"/>
      <c r="AQ832" s="107"/>
      <c r="AR832" s="107"/>
      <c r="AS832" s="107"/>
      <c r="AT832" s="107"/>
      <c r="AU832" s="107"/>
      <c r="AV832" s="107"/>
      <c r="AW832" s="107"/>
      <c r="AX832" s="107"/>
      <c r="AY832" s="107"/>
      <c r="AZ832" s="107"/>
      <c r="BA832" s="107"/>
      <c r="BB832" s="107"/>
      <c r="BC832" s="107"/>
      <c r="BD832" s="107"/>
      <c r="BE832" s="107"/>
      <c r="BF832" s="107"/>
      <c r="BG832" s="107"/>
      <c r="BH832" s="107"/>
      <c r="BI832" s="107"/>
      <c r="BJ832" s="107"/>
      <c r="BK832" s="107"/>
      <c r="BL832" s="107"/>
      <c r="BM832" s="107"/>
      <c r="BN832" s="107"/>
      <c r="BO832" s="107"/>
      <c r="BP832" s="107"/>
      <c r="BQ832" s="107"/>
      <c r="BR832" s="107"/>
      <c r="BS832" s="107"/>
      <c r="BT832" s="107"/>
      <c r="BU832" s="107"/>
      <c r="BV832" s="107"/>
      <c r="BW832" s="107"/>
      <c r="BX832" s="107"/>
      <c r="BY832" s="107"/>
      <c r="BZ832" s="107"/>
      <c r="CA832" s="107"/>
      <c r="CB832" s="107"/>
      <c r="CC832" s="107"/>
      <c r="CD832" s="107"/>
      <c r="CE832" s="107"/>
      <c r="CF832" s="107"/>
      <c r="CG832" s="107"/>
      <c r="CH832" s="107"/>
      <c r="CI832" s="107"/>
      <c r="CJ832" s="107"/>
      <c r="CK832" s="107"/>
      <c r="CL832" s="107"/>
      <c r="CM832" s="107"/>
      <c r="CN832" s="107"/>
      <c r="CO832" s="107"/>
      <c r="CP832" s="107"/>
      <c r="CQ832" s="107"/>
      <c r="CR832" s="107"/>
      <c r="CS832" s="107"/>
      <c r="CT832" s="107"/>
      <c r="CU832" s="107"/>
      <c r="CV832" s="107"/>
      <c r="CW832" s="107"/>
      <c r="CX832" s="107"/>
      <c r="CY832" s="107"/>
      <c r="CZ832" s="107"/>
      <c r="DA832" s="107"/>
      <c r="DB832" s="107"/>
      <c r="DC832" s="107"/>
      <c r="DD832" s="107"/>
      <c r="DE832" s="107"/>
      <c r="DF832" s="107"/>
      <c r="DG832" s="107"/>
      <c r="DH832" s="107"/>
      <c r="DI832" s="107"/>
      <c r="DJ832" s="107"/>
      <c r="DK832" s="107"/>
    </row>
    <row r="833" customFormat="false" ht="15" hidden="false" customHeight="true" outlineLevel="0" collapsed="false">
      <c r="A833" s="58"/>
      <c r="B833" s="53" t="s">
        <v>1004</v>
      </c>
      <c r="C833" s="54" t="n">
        <v>63</v>
      </c>
      <c r="D833" s="55" t="s">
        <v>337</v>
      </c>
      <c r="E833" s="107"/>
      <c r="F833" s="107"/>
      <c r="G833" s="107"/>
      <c r="H833" s="107"/>
      <c r="I833" s="107"/>
      <c r="J833" s="107"/>
      <c r="K833" s="107"/>
      <c r="L833" s="107"/>
      <c r="M833" s="107"/>
      <c r="N833" s="107"/>
      <c r="O833" s="107"/>
      <c r="P833" s="107"/>
      <c r="Q833" s="107"/>
      <c r="R833" s="107"/>
      <c r="S833" s="107"/>
      <c r="T833" s="107"/>
      <c r="U833" s="107"/>
      <c r="V833" s="107"/>
      <c r="W833" s="107"/>
      <c r="X833" s="107"/>
      <c r="Y833" s="107"/>
      <c r="Z833" s="107"/>
      <c r="AA833" s="107"/>
      <c r="AB833" s="107"/>
      <c r="AC833" s="107"/>
      <c r="AD833" s="107"/>
      <c r="AE833" s="107"/>
      <c r="AF833" s="107"/>
      <c r="AG833" s="107"/>
      <c r="AH833" s="107"/>
      <c r="AI833" s="107"/>
      <c r="AJ833" s="107"/>
      <c r="AK833" s="107"/>
      <c r="AL833" s="107"/>
      <c r="AM833" s="107"/>
      <c r="AN833" s="107"/>
      <c r="AO833" s="107"/>
      <c r="AP833" s="107"/>
      <c r="AQ833" s="107"/>
      <c r="AR833" s="107"/>
      <c r="AS833" s="107"/>
      <c r="AT833" s="107"/>
      <c r="AU833" s="107"/>
      <c r="AV833" s="107"/>
      <c r="AW833" s="107"/>
      <c r="AX833" s="107"/>
      <c r="AY833" s="107"/>
      <c r="AZ833" s="107"/>
      <c r="BA833" s="107"/>
      <c r="BB833" s="107"/>
      <c r="BC833" s="107"/>
      <c r="BD833" s="107"/>
      <c r="BE833" s="107"/>
      <c r="BF833" s="107"/>
      <c r="BG833" s="107"/>
      <c r="BH833" s="107"/>
      <c r="BI833" s="107"/>
      <c r="BJ833" s="107"/>
      <c r="BK833" s="107"/>
      <c r="BL833" s="107"/>
      <c r="BM833" s="107"/>
      <c r="BN833" s="107"/>
      <c r="BO833" s="107"/>
      <c r="BP833" s="107"/>
      <c r="BQ833" s="107"/>
      <c r="BR833" s="107"/>
      <c r="BS833" s="107"/>
      <c r="BT833" s="107"/>
      <c r="BU833" s="107"/>
      <c r="BV833" s="107"/>
      <c r="BW833" s="107"/>
      <c r="BX833" s="107"/>
      <c r="BY833" s="107"/>
      <c r="BZ833" s="107"/>
      <c r="CA833" s="107"/>
      <c r="CB833" s="107"/>
      <c r="CC833" s="107"/>
      <c r="CD833" s="107"/>
      <c r="CE833" s="107"/>
      <c r="CF833" s="107"/>
      <c r="CG833" s="107"/>
      <c r="CH833" s="107"/>
      <c r="CI833" s="107"/>
      <c r="CJ833" s="107"/>
      <c r="CK833" s="107"/>
      <c r="CL833" s="107"/>
      <c r="CM833" s="107"/>
      <c r="CN833" s="107"/>
      <c r="CO833" s="107"/>
      <c r="CP833" s="107"/>
      <c r="CQ833" s="107"/>
      <c r="CR833" s="107"/>
      <c r="CS833" s="107"/>
      <c r="CT833" s="107"/>
      <c r="CU833" s="107"/>
      <c r="CV833" s="107"/>
      <c r="CW833" s="107"/>
      <c r="CX833" s="107"/>
      <c r="CY833" s="107"/>
      <c r="CZ833" s="107"/>
      <c r="DA833" s="107"/>
      <c r="DB833" s="107"/>
      <c r="DC833" s="107"/>
      <c r="DD833" s="107"/>
      <c r="DE833" s="107"/>
      <c r="DF833" s="107"/>
      <c r="DG833" s="107"/>
      <c r="DH833" s="107"/>
      <c r="DI833" s="107"/>
      <c r="DJ833" s="107"/>
      <c r="DK833" s="107"/>
    </row>
    <row r="834" customFormat="false" ht="15" hidden="false" customHeight="true" outlineLevel="0" collapsed="false">
      <c r="A834" s="58"/>
      <c r="B834" s="53" t="s">
        <v>1005</v>
      </c>
      <c r="C834" s="54" t="n">
        <v>64</v>
      </c>
      <c r="D834" s="55" t="s">
        <v>337</v>
      </c>
      <c r="E834" s="107"/>
      <c r="F834" s="107"/>
      <c r="G834" s="107"/>
      <c r="H834" s="107"/>
      <c r="I834" s="107"/>
      <c r="J834" s="107"/>
      <c r="K834" s="107"/>
      <c r="L834" s="107"/>
      <c r="M834" s="107"/>
      <c r="N834" s="107"/>
      <c r="O834" s="107"/>
      <c r="P834" s="107"/>
      <c r="Q834" s="107"/>
      <c r="R834" s="107"/>
      <c r="S834" s="107"/>
      <c r="T834" s="107"/>
      <c r="U834" s="107"/>
      <c r="V834" s="107"/>
      <c r="W834" s="107"/>
      <c r="X834" s="107"/>
      <c r="Y834" s="107"/>
      <c r="Z834" s="107"/>
      <c r="AA834" s="107"/>
      <c r="AB834" s="107"/>
      <c r="AC834" s="107"/>
      <c r="AD834" s="107"/>
      <c r="AE834" s="107"/>
      <c r="AF834" s="107"/>
      <c r="AG834" s="107"/>
      <c r="AH834" s="107"/>
      <c r="AI834" s="107"/>
      <c r="AJ834" s="107"/>
      <c r="AK834" s="107"/>
      <c r="AL834" s="107"/>
      <c r="AM834" s="107"/>
      <c r="AN834" s="107"/>
      <c r="AO834" s="107"/>
      <c r="AP834" s="107"/>
      <c r="AQ834" s="107"/>
      <c r="AR834" s="107"/>
      <c r="AS834" s="107"/>
      <c r="AT834" s="107"/>
      <c r="AU834" s="107"/>
      <c r="AV834" s="107"/>
      <c r="AW834" s="107"/>
      <c r="AX834" s="107"/>
      <c r="AY834" s="107"/>
      <c r="AZ834" s="107"/>
      <c r="BA834" s="107"/>
      <c r="BB834" s="107"/>
      <c r="BC834" s="107"/>
      <c r="BD834" s="107"/>
      <c r="BE834" s="107"/>
      <c r="BF834" s="107"/>
      <c r="BG834" s="107"/>
      <c r="BH834" s="107"/>
      <c r="BI834" s="107"/>
      <c r="BJ834" s="107"/>
      <c r="BK834" s="107"/>
      <c r="BL834" s="107"/>
      <c r="BM834" s="107"/>
      <c r="BN834" s="107"/>
      <c r="BO834" s="107"/>
      <c r="BP834" s="107"/>
      <c r="BQ834" s="107"/>
      <c r="BR834" s="107"/>
      <c r="BS834" s="107"/>
      <c r="BT834" s="107"/>
      <c r="BU834" s="107"/>
      <c r="BV834" s="107"/>
      <c r="BW834" s="107"/>
      <c r="BX834" s="107"/>
      <c r="BY834" s="107"/>
      <c r="BZ834" s="107"/>
      <c r="CA834" s="107"/>
      <c r="CB834" s="107"/>
      <c r="CC834" s="107"/>
      <c r="CD834" s="107"/>
      <c r="CE834" s="107"/>
      <c r="CF834" s="107"/>
      <c r="CG834" s="107"/>
      <c r="CH834" s="107"/>
      <c r="CI834" s="107"/>
      <c r="CJ834" s="107"/>
      <c r="CK834" s="107"/>
      <c r="CL834" s="107"/>
      <c r="CM834" s="107"/>
      <c r="CN834" s="107"/>
      <c r="CO834" s="107"/>
      <c r="CP834" s="107"/>
      <c r="CQ834" s="107"/>
      <c r="CR834" s="107"/>
      <c r="CS834" s="107"/>
      <c r="CT834" s="107"/>
      <c r="CU834" s="107"/>
      <c r="CV834" s="107"/>
      <c r="CW834" s="107"/>
      <c r="CX834" s="107"/>
      <c r="CY834" s="107"/>
      <c r="CZ834" s="107"/>
      <c r="DA834" s="107"/>
      <c r="DB834" s="107"/>
      <c r="DC834" s="107"/>
      <c r="DD834" s="107"/>
      <c r="DE834" s="107"/>
      <c r="DF834" s="107"/>
      <c r="DG834" s="107"/>
      <c r="DH834" s="107"/>
      <c r="DI834" s="107"/>
      <c r="DJ834" s="107"/>
      <c r="DK834" s="107"/>
    </row>
    <row r="835" customFormat="false" ht="15" hidden="false" customHeight="true" outlineLevel="0" collapsed="false">
      <c r="A835" s="58"/>
      <c r="B835" s="53" t="s">
        <v>1006</v>
      </c>
      <c r="C835" s="54" t="n">
        <v>65</v>
      </c>
      <c r="D835" s="55" t="s">
        <v>337</v>
      </c>
      <c r="E835" s="60"/>
      <c r="F835" s="60"/>
      <c r="G835" s="60"/>
      <c r="H835" s="60"/>
      <c r="I835" s="60"/>
    </row>
    <row r="836" customFormat="false" ht="15" hidden="false" customHeight="true" outlineLevel="0" collapsed="false">
      <c r="A836" s="58"/>
      <c r="B836" s="53" t="s">
        <v>1007</v>
      </c>
      <c r="C836" s="54" t="n">
        <v>66</v>
      </c>
      <c r="D836" s="55" t="s">
        <v>337</v>
      </c>
      <c r="E836" s="107"/>
      <c r="F836" s="107"/>
      <c r="G836" s="107"/>
      <c r="H836" s="107"/>
      <c r="I836" s="107"/>
      <c r="J836" s="107"/>
      <c r="K836" s="107"/>
      <c r="L836" s="107"/>
      <c r="M836" s="107"/>
      <c r="N836" s="107"/>
      <c r="O836" s="107"/>
      <c r="P836" s="107"/>
      <c r="Q836" s="107"/>
      <c r="R836" s="107"/>
      <c r="S836" s="107"/>
      <c r="T836" s="107"/>
      <c r="U836" s="107"/>
      <c r="V836" s="107"/>
      <c r="W836" s="107"/>
      <c r="X836" s="107"/>
      <c r="Y836" s="107"/>
      <c r="Z836" s="107"/>
      <c r="AA836" s="107"/>
      <c r="AB836" s="107"/>
      <c r="AC836" s="107"/>
      <c r="AD836" s="107"/>
      <c r="AE836" s="107"/>
      <c r="AF836" s="107"/>
      <c r="AG836" s="107"/>
      <c r="AH836" s="107"/>
      <c r="AI836" s="107"/>
      <c r="AJ836" s="107"/>
      <c r="AK836" s="107"/>
      <c r="AL836" s="107"/>
      <c r="AM836" s="107"/>
      <c r="AN836" s="107"/>
      <c r="AO836" s="107"/>
      <c r="AP836" s="107"/>
      <c r="AQ836" s="107"/>
      <c r="AR836" s="107"/>
      <c r="AS836" s="107"/>
      <c r="AT836" s="107"/>
      <c r="AU836" s="107"/>
      <c r="AV836" s="107"/>
      <c r="AW836" s="107"/>
      <c r="AX836" s="107"/>
      <c r="AY836" s="107"/>
      <c r="AZ836" s="107"/>
      <c r="BA836" s="107"/>
      <c r="BB836" s="107"/>
      <c r="BC836" s="107"/>
      <c r="BD836" s="107"/>
      <c r="BE836" s="107"/>
      <c r="BF836" s="107"/>
      <c r="BG836" s="107"/>
      <c r="BH836" s="107"/>
      <c r="BI836" s="107"/>
      <c r="BJ836" s="107"/>
      <c r="BK836" s="107"/>
      <c r="BL836" s="107"/>
      <c r="BM836" s="107"/>
      <c r="BN836" s="107"/>
      <c r="BO836" s="107"/>
      <c r="BP836" s="107"/>
      <c r="BQ836" s="107"/>
      <c r="BR836" s="107"/>
      <c r="BS836" s="107"/>
      <c r="BT836" s="107"/>
      <c r="BU836" s="107"/>
      <c r="BV836" s="107"/>
      <c r="BW836" s="107"/>
      <c r="BX836" s="107"/>
      <c r="BY836" s="107"/>
      <c r="BZ836" s="107"/>
      <c r="CA836" s="107"/>
      <c r="CB836" s="107"/>
      <c r="CC836" s="107"/>
      <c r="CD836" s="107"/>
      <c r="CE836" s="107"/>
      <c r="CF836" s="107"/>
      <c r="CG836" s="107"/>
      <c r="CH836" s="107"/>
      <c r="CI836" s="107"/>
      <c r="CJ836" s="107"/>
      <c r="CK836" s="107"/>
      <c r="CL836" s="107"/>
      <c r="CM836" s="107"/>
      <c r="CN836" s="107"/>
      <c r="CO836" s="107"/>
      <c r="CP836" s="107"/>
      <c r="CQ836" s="107"/>
      <c r="CR836" s="107"/>
      <c r="CS836" s="107"/>
      <c r="CT836" s="107"/>
      <c r="CU836" s="107"/>
      <c r="CV836" s="107"/>
      <c r="CW836" s="107"/>
      <c r="CX836" s="107"/>
      <c r="CY836" s="107"/>
      <c r="CZ836" s="107"/>
      <c r="DA836" s="107"/>
      <c r="DB836" s="107"/>
      <c r="DC836" s="107"/>
      <c r="DD836" s="107"/>
      <c r="DE836" s="107"/>
      <c r="DF836" s="107"/>
      <c r="DG836" s="107"/>
      <c r="DH836" s="107"/>
      <c r="DI836" s="107"/>
      <c r="DJ836" s="107"/>
      <c r="DK836" s="107"/>
    </row>
    <row r="837" customFormat="false" ht="15" hidden="false" customHeight="true" outlineLevel="0" collapsed="false">
      <c r="A837" s="58"/>
      <c r="B837" s="53" t="s">
        <v>1008</v>
      </c>
      <c r="C837" s="54" t="n">
        <v>67</v>
      </c>
      <c r="D837" s="55" t="s">
        <v>337</v>
      </c>
      <c r="E837" s="107"/>
      <c r="F837" s="107"/>
      <c r="G837" s="107"/>
      <c r="H837" s="107"/>
      <c r="I837" s="107"/>
      <c r="J837" s="107"/>
      <c r="K837" s="107"/>
      <c r="L837" s="107"/>
      <c r="M837" s="107"/>
      <c r="N837" s="107"/>
      <c r="O837" s="107"/>
      <c r="P837" s="107"/>
      <c r="Q837" s="107"/>
      <c r="R837" s="107"/>
      <c r="S837" s="107"/>
      <c r="T837" s="107"/>
      <c r="U837" s="107"/>
      <c r="V837" s="107"/>
      <c r="W837" s="107"/>
      <c r="X837" s="107"/>
      <c r="Y837" s="107"/>
      <c r="Z837" s="107"/>
      <c r="AA837" s="107"/>
      <c r="AB837" s="107"/>
      <c r="AC837" s="107"/>
      <c r="AD837" s="107"/>
      <c r="AE837" s="107"/>
      <c r="AF837" s="107"/>
      <c r="AG837" s="107"/>
      <c r="AH837" s="107"/>
      <c r="AI837" s="107"/>
      <c r="AJ837" s="107"/>
      <c r="AK837" s="107"/>
      <c r="AL837" s="107"/>
      <c r="AM837" s="107"/>
      <c r="AN837" s="107"/>
      <c r="AO837" s="107"/>
      <c r="AP837" s="107"/>
      <c r="AQ837" s="107"/>
      <c r="AR837" s="107"/>
      <c r="AS837" s="107"/>
      <c r="AT837" s="107"/>
      <c r="AU837" s="107"/>
      <c r="AV837" s="107"/>
      <c r="AW837" s="107"/>
      <c r="AX837" s="107"/>
      <c r="AY837" s="107"/>
      <c r="AZ837" s="107"/>
      <c r="BA837" s="107"/>
      <c r="BB837" s="107"/>
      <c r="BC837" s="107"/>
      <c r="BD837" s="107"/>
      <c r="BE837" s="107"/>
      <c r="BF837" s="107"/>
      <c r="BG837" s="107"/>
      <c r="BH837" s="107"/>
      <c r="BI837" s="107"/>
      <c r="BJ837" s="107"/>
      <c r="BK837" s="107"/>
      <c r="BL837" s="107"/>
      <c r="BM837" s="107"/>
      <c r="BN837" s="107"/>
      <c r="BO837" s="107"/>
      <c r="BP837" s="107"/>
      <c r="BQ837" s="107"/>
      <c r="BR837" s="107"/>
      <c r="BS837" s="107"/>
      <c r="BT837" s="107"/>
      <c r="BU837" s="107"/>
      <c r="BV837" s="107"/>
      <c r="BW837" s="107"/>
      <c r="BX837" s="107"/>
      <c r="BY837" s="107"/>
      <c r="BZ837" s="107"/>
      <c r="CA837" s="107"/>
      <c r="CB837" s="107"/>
      <c r="CC837" s="107"/>
      <c r="CD837" s="107"/>
      <c r="CE837" s="107"/>
      <c r="CF837" s="107"/>
      <c r="CG837" s="107"/>
      <c r="CH837" s="107"/>
      <c r="CI837" s="107"/>
      <c r="CJ837" s="107"/>
      <c r="CK837" s="107"/>
      <c r="CL837" s="107"/>
      <c r="CM837" s="107"/>
      <c r="CN837" s="107"/>
      <c r="CO837" s="107"/>
      <c r="CP837" s="107"/>
      <c r="CQ837" s="107"/>
      <c r="CR837" s="107"/>
      <c r="CS837" s="107"/>
      <c r="CT837" s="107"/>
      <c r="CU837" s="107"/>
      <c r="CV837" s="107"/>
      <c r="CW837" s="107"/>
      <c r="CX837" s="107"/>
      <c r="CY837" s="107"/>
      <c r="CZ837" s="107"/>
      <c r="DA837" s="107"/>
      <c r="DB837" s="107"/>
      <c r="DC837" s="107"/>
      <c r="DD837" s="107"/>
      <c r="DE837" s="107"/>
      <c r="DF837" s="107"/>
      <c r="DG837" s="107"/>
      <c r="DH837" s="107"/>
      <c r="DI837" s="107"/>
      <c r="DJ837" s="107"/>
      <c r="DK837" s="107"/>
    </row>
    <row r="838" customFormat="false" ht="15" hidden="false" customHeight="true" outlineLevel="0" collapsed="false">
      <c r="A838" s="58"/>
      <c r="B838" s="53" t="s">
        <v>1009</v>
      </c>
      <c r="C838" s="54" t="n">
        <v>68</v>
      </c>
      <c r="D838" s="55" t="s">
        <v>337</v>
      </c>
      <c r="E838" s="107"/>
      <c r="F838" s="107"/>
      <c r="G838" s="107"/>
      <c r="H838" s="107"/>
      <c r="I838" s="107"/>
      <c r="J838" s="107"/>
      <c r="K838" s="107"/>
      <c r="L838" s="107"/>
      <c r="M838" s="107"/>
      <c r="N838" s="107"/>
      <c r="O838" s="107"/>
      <c r="P838" s="107"/>
      <c r="Q838" s="107"/>
      <c r="R838" s="107"/>
      <c r="S838" s="107"/>
      <c r="T838" s="107"/>
      <c r="U838" s="107"/>
      <c r="V838" s="107"/>
      <c r="W838" s="107"/>
      <c r="X838" s="107"/>
      <c r="Y838" s="107"/>
      <c r="Z838" s="107"/>
      <c r="AA838" s="107"/>
      <c r="AB838" s="107"/>
      <c r="AC838" s="107"/>
      <c r="AD838" s="107"/>
      <c r="AE838" s="107"/>
      <c r="AF838" s="107"/>
      <c r="AG838" s="107"/>
      <c r="AH838" s="107"/>
      <c r="AI838" s="107"/>
      <c r="AJ838" s="107"/>
      <c r="AK838" s="107"/>
      <c r="AL838" s="107"/>
      <c r="AM838" s="107"/>
      <c r="AN838" s="107"/>
      <c r="AO838" s="107"/>
      <c r="AP838" s="107"/>
      <c r="AQ838" s="107"/>
      <c r="AR838" s="107"/>
      <c r="AS838" s="107"/>
      <c r="AT838" s="107"/>
      <c r="AU838" s="107"/>
      <c r="AV838" s="107"/>
      <c r="AW838" s="107"/>
      <c r="AX838" s="107"/>
      <c r="AY838" s="107"/>
      <c r="AZ838" s="107"/>
      <c r="BA838" s="107"/>
      <c r="BB838" s="107"/>
      <c r="BC838" s="107"/>
      <c r="BD838" s="107"/>
      <c r="BE838" s="107"/>
      <c r="BF838" s="107"/>
      <c r="BG838" s="107"/>
      <c r="BH838" s="107"/>
      <c r="BI838" s="107"/>
      <c r="BJ838" s="107"/>
      <c r="BK838" s="107"/>
      <c r="BL838" s="107"/>
      <c r="BM838" s="107"/>
      <c r="BN838" s="107"/>
      <c r="BO838" s="107"/>
      <c r="BP838" s="107"/>
      <c r="BQ838" s="107"/>
      <c r="BR838" s="107"/>
      <c r="BS838" s="107"/>
      <c r="BT838" s="107"/>
      <c r="BU838" s="107"/>
      <c r="BV838" s="107"/>
      <c r="BW838" s="107"/>
      <c r="BX838" s="107"/>
      <c r="BY838" s="107"/>
      <c r="BZ838" s="107"/>
      <c r="CA838" s="107"/>
      <c r="CB838" s="107"/>
      <c r="CC838" s="107"/>
      <c r="CD838" s="107"/>
      <c r="CE838" s="107"/>
      <c r="CF838" s="107"/>
      <c r="CG838" s="107"/>
      <c r="CH838" s="107"/>
      <c r="CI838" s="107"/>
      <c r="CJ838" s="107"/>
      <c r="CK838" s="107"/>
      <c r="CL838" s="107"/>
      <c r="CM838" s="107"/>
      <c r="CN838" s="107"/>
      <c r="CO838" s="107"/>
      <c r="CP838" s="107"/>
      <c r="CQ838" s="107"/>
      <c r="CR838" s="107"/>
      <c r="CS838" s="107"/>
      <c r="CT838" s="107"/>
      <c r="CU838" s="107"/>
      <c r="CV838" s="107"/>
      <c r="CW838" s="107"/>
      <c r="CX838" s="107"/>
      <c r="CY838" s="107"/>
      <c r="CZ838" s="107"/>
      <c r="DA838" s="107"/>
      <c r="DB838" s="107"/>
      <c r="DC838" s="107"/>
      <c r="DD838" s="107"/>
      <c r="DE838" s="107"/>
      <c r="DF838" s="107"/>
      <c r="DG838" s="107"/>
      <c r="DH838" s="107"/>
      <c r="DI838" s="107"/>
      <c r="DJ838" s="107"/>
      <c r="DK838" s="107"/>
    </row>
    <row r="839" customFormat="false" ht="15" hidden="false" customHeight="true" outlineLevel="0" collapsed="false">
      <c r="A839" s="58"/>
      <c r="B839" s="53" t="s">
        <v>1010</v>
      </c>
      <c r="C839" s="54" t="n">
        <v>69</v>
      </c>
      <c r="D839" s="55" t="s">
        <v>337</v>
      </c>
      <c r="E839" s="107"/>
      <c r="F839" s="107"/>
      <c r="G839" s="107"/>
      <c r="H839" s="107"/>
      <c r="I839" s="107"/>
      <c r="J839" s="107"/>
      <c r="K839" s="107"/>
      <c r="L839" s="107"/>
      <c r="M839" s="107"/>
      <c r="N839" s="107"/>
      <c r="O839" s="107"/>
      <c r="P839" s="107"/>
      <c r="Q839" s="107"/>
      <c r="R839" s="107"/>
      <c r="S839" s="107"/>
      <c r="T839" s="107"/>
      <c r="U839" s="107"/>
      <c r="V839" s="107"/>
      <c r="W839" s="107"/>
      <c r="X839" s="107"/>
      <c r="Y839" s="107"/>
      <c r="Z839" s="107"/>
      <c r="AA839" s="107"/>
      <c r="AB839" s="107"/>
      <c r="AC839" s="107"/>
      <c r="AD839" s="107"/>
      <c r="AE839" s="107"/>
      <c r="AF839" s="107"/>
      <c r="AG839" s="107"/>
      <c r="AH839" s="107"/>
      <c r="AI839" s="107"/>
      <c r="AJ839" s="107"/>
      <c r="AK839" s="107"/>
      <c r="AL839" s="107"/>
      <c r="AM839" s="107"/>
      <c r="AN839" s="107"/>
      <c r="AO839" s="107"/>
      <c r="AP839" s="107"/>
      <c r="AQ839" s="107"/>
      <c r="AR839" s="107"/>
      <c r="AS839" s="107"/>
      <c r="AT839" s="107"/>
      <c r="AU839" s="107"/>
      <c r="AV839" s="107"/>
      <c r="AW839" s="107"/>
      <c r="AX839" s="107"/>
      <c r="AY839" s="107"/>
      <c r="AZ839" s="107"/>
      <c r="BA839" s="107"/>
      <c r="BB839" s="107"/>
      <c r="BC839" s="107"/>
      <c r="BD839" s="107"/>
      <c r="BE839" s="107"/>
      <c r="BF839" s="107"/>
      <c r="BG839" s="107"/>
      <c r="BH839" s="107"/>
      <c r="BI839" s="107"/>
      <c r="BJ839" s="107"/>
      <c r="BK839" s="107"/>
      <c r="BL839" s="107"/>
      <c r="BM839" s="107"/>
      <c r="BN839" s="107"/>
      <c r="BO839" s="107"/>
      <c r="BP839" s="107"/>
      <c r="BQ839" s="107"/>
      <c r="BR839" s="107"/>
      <c r="BS839" s="107"/>
      <c r="BT839" s="107"/>
      <c r="BU839" s="107"/>
      <c r="BV839" s="107"/>
      <c r="BW839" s="107"/>
      <c r="BX839" s="107"/>
      <c r="BY839" s="107"/>
      <c r="BZ839" s="107"/>
      <c r="CA839" s="107"/>
      <c r="CB839" s="107"/>
      <c r="CC839" s="107"/>
      <c r="CD839" s="107"/>
      <c r="CE839" s="107"/>
      <c r="CF839" s="107"/>
      <c r="CG839" s="107"/>
      <c r="CH839" s="107"/>
      <c r="CI839" s="107"/>
      <c r="CJ839" s="107"/>
      <c r="CK839" s="107"/>
      <c r="CL839" s="107"/>
      <c r="CM839" s="107"/>
      <c r="CN839" s="107"/>
      <c r="CO839" s="107"/>
      <c r="CP839" s="107"/>
      <c r="CQ839" s="107"/>
      <c r="CR839" s="107"/>
      <c r="CS839" s="107"/>
      <c r="CT839" s="107"/>
      <c r="CU839" s="107"/>
      <c r="CV839" s="107"/>
      <c r="CW839" s="107"/>
      <c r="CX839" s="107"/>
      <c r="CY839" s="107"/>
      <c r="CZ839" s="107"/>
      <c r="DA839" s="107"/>
      <c r="DB839" s="107"/>
      <c r="DC839" s="107"/>
      <c r="DD839" s="107"/>
      <c r="DE839" s="107"/>
      <c r="DF839" s="107"/>
      <c r="DG839" s="107"/>
      <c r="DH839" s="107"/>
      <c r="DI839" s="107"/>
      <c r="DJ839" s="107"/>
      <c r="DK839" s="107"/>
    </row>
    <row r="840" customFormat="false" ht="15" hidden="false" customHeight="true" outlineLevel="0" collapsed="false">
      <c r="A840" s="58"/>
      <c r="B840" s="53" t="s">
        <v>1011</v>
      </c>
      <c r="C840" s="54" t="n">
        <v>70</v>
      </c>
      <c r="D840" s="55" t="s">
        <v>337</v>
      </c>
      <c r="E840" s="107"/>
      <c r="F840" s="107"/>
      <c r="G840" s="107"/>
      <c r="H840" s="107"/>
      <c r="I840" s="107"/>
      <c r="J840" s="107"/>
      <c r="K840" s="107"/>
      <c r="L840" s="107"/>
      <c r="M840" s="107"/>
      <c r="N840" s="107"/>
      <c r="O840" s="107"/>
      <c r="P840" s="107"/>
      <c r="Q840" s="107"/>
      <c r="R840" s="107"/>
      <c r="S840" s="107"/>
      <c r="T840" s="107"/>
      <c r="U840" s="107"/>
      <c r="V840" s="107"/>
      <c r="W840" s="107"/>
      <c r="X840" s="107"/>
      <c r="Y840" s="107"/>
      <c r="Z840" s="107"/>
      <c r="AA840" s="107"/>
      <c r="AB840" s="107"/>
      <c r="AC840" s="107"/>
      <c r="AD840" s="107"/>
      <c r="AE840" s="107"/>
      <c r="AF840" s="107"/>
      <c r="AG840" s="107"/>
      <c r="AH840" s="107"/>
      <c r="AI840" s="107"/>
      <c r="AJ840" s="107"/>
      <c r="AK840" s="107"/>
      <c r="AL840" s="107"/>
      <c r="AM840" s="107"/>
      <c r="AN840" s="107"/>
      <c r="AO840" s="107"/>
      <c r="AP840" s="107"/>
      <c r="AQ840" s="107"/>
      <c r="AR840" s="107"/>
      <c r="AS840" s="107"/>
      <c r="AT840" s="107"/>
      <c r="AU840" s="107"/>
      <c r="AV840" s="107"/>
      <c r="AW840" s="107"/>
      <c r="AX840" s="107"/>
      <c r="AY840" s="107"/>
      <c r="AZ840" s="107"/>
      <c r="BA840" s="107"/>
      <c r="BB840" s="107"/>
      <c r="BC840" s="107"/>
      <c r="BD840" s="107"/>
      <c r="BE840" s="107"/>
      <c r="BF840" s="107"/>
      <c r="BG840" s="107"/>
      <c r="BH840" s="107"/>
      <c r="BI840" s="107"/>
      <c r="BJ840" s="107"/>
      <c r="BK840" s="107"/>
      <c r="BL840" s="107"/>
      <c r="BM840" s="107"/>
      <c r="BN840" s="107"/>
      <c r="BO840" s="107"/>
      <c r="BP840" s="107"/>
      <c r="BQ840" s="107"/>
      <c r="BR840" s="107"/>
      <c r="BS840" s="107"/>
      <c r="BT840" s="107"/>
      <c r="BU840" s="107"/>
      <c r="BV840" s="107"/>
      <c r="BW840" s="107"/>
      <c r="BX840" s="107"/>
      <c r="BY840" s="107"/>
      <c r="BZ840" s="107"/>
      <c r="CA840" s="107"/>
      <c r="CB840" s="107"/>
      <c r="CC840" s="107"/>
      <c r="CD840" s="107"/>
      <c r="CE840" s="107"/>
      <c r="CF840" s="107"/>
      <c r="CG840" s="107"/>
      <c r="CH840" s="107"/>
      <c r="CI840" s="107"/>
      <c r="CJ840" s="107"/>
      <c r="CK840" s="107"/>
      <c r="CL840" s="107"/>
      <c r="CM840" s="107"/>
      <c r="CN840" s="107"/>
      <c r="CO840" s="107"/>
      <c r="CP840" s="107"/>
      <c r="CQ840" s="107"/>
      <c r="CR840" s="107"/>
      <c r="CS840" s="107"/>
      <c r="CT840" s="107"/>
      <c r="CU840" s="107"/>
      <c r="CV840" s="107"/>
      <c r="CW840" s="107"/>
      <c r="CX840" s="107"/>
      <c r="CY840" s="107"/>
      <c r="CZ840" s="107"/>
      <c r="DA840" s="107"/>
      <c r="DB840" s="107"/>
      <c r="DC840" s="107"/>
      <c r="DD840" s="107"/>
      <c r="DE840" s="107"/>
      <c r="DF840" s="107"/>
      <c r="DG840" s="107"/>
      <c r="DH840" s="107"/>
      <c r="DI840" s="107"/>
      <c r="DJ840" s="107"/>
      <c r="DK840" s="107"/>
    </row>
    <row r="841" customFormat="false" ht="15" hidden="false" customHeight="true" outlineLevel="0" collapsed="false">
      <c r="A841" s="58"/>
      <c r="B841" s="53" t="s">
        <v>1012</v>
      </c>
      <c r="C841" s="54" t="n">
        <v>71</v>
      </c>
      <c r="D841" s="55" t="s">
        <v>337</v>
      </c>
      <c r="E841" s="60"/>
      <c r="F841" s="60"/>
      <c r="G841" s="60"/>
      <c r="H841" s="60"/>
      <c r="I841" s="60"/>
    </row>
    <row r="842" customFormat="false" ht="15" hidden="false" customHeight="true" outlineLevel="0" collapsed="false">
      <c r="A842" s="58"/>
      <c r="B842" s="53" t="s">
        <v>1013</v>
      </c>
      <c r="C842" s="54" t="n">
        <v>72</v>
      </c>
      <c r="D842" s="55" t="s">
        <v>337</v>
      </c>
      <c r="E842" s="60"/>
      <c r="F842" s="60"/>
      <c r="G842" s="60"/>
      <c r="H842" s="60"/>
      <c r="I842" s="60"/>
    </row>
    <row r="843" customFormat="false" ht="15" hidden="false" customHeight="true" outlineLevel="0" collapsed="false">
      <c r="A843" s="58"/>
      <c r="B843" s="53" t="s">
        <v>1014</v>
      </c>
      <c r="C843" s="54" t="n">
        <v>73</v>
      </c>
      <c r="D843" s="55" t="s">
        <v>337</v>
      </c>
      <c r="E843" s="60"/>
      <c r="F843" s="60"/>
      <c r="G843" s="60"/>
      <c r="H843" s="60"/>
      <c r="I843" s="60"/>
    </row>
    <row r="844" customFormat="false" ht="15" hidden="false" customHeight="true" outlineLevel="0" collapsed="false">
      <c r="A844" s="58"/>
      <c r="B844" s="53" t="s">
        <v>1015</v>
      </c>
      <c r="C844" s="54" t="n">
        <v>74</v>
      </c>
      <c r="D844" s="55" t="s">
        <v>337</v>
      </c>
      <c r="E844" s="60"/>
      <c r="F844" s="60"/>
      <c r="G844" s="60"/>
      <c r="H844" s="60"/>
      <c r="I844" s="60"/>
    </row>
    <row r="845" customFormat="false" ht="15" hidden="false" customHeight="true" outlineLevel="0" collapsed="false">
      <c r="A845" s="58"/>
      <c r="B845" s="53" t="s">
        <v>1016</v>
      </c>
      <c r="C845" s="54" t="n">
        <v>75</v>
      </c>
      <c r="D845" s="55" t="s">
        <v>337</v>
      </c>
      <c r="E845" s="60"/>
      <c r="F845" s="60"/>
      <c r="G845" s="60"/>
      <c r="H845" s="60"/>
      <c r="I845" s="60"/>
    </row>
    <row r="846" customFormat="false" ht="15" hidden="false" customHeight="true" outlineLevel="0" collapsed="false">
      <c r="A846" s="58"/>
      <c r="B846" s="53" t="s">
        <v>1017</v>
      </c>
      <c r="C846" s="54" t="n">
        <v>76</v>
      </c>
      <c r="D846" s="55" t="s">
        <v>337</v>
      </c>
      <c r="E846" s="107"/>
      <c r="F846" s="107"/>
      <c r="G846" s="107"/>
      <c r="H846" s="107"/>
      <c r="I846" s="107"/>
      <c r="J846" s="107"/>
      <c r="K846" s="107"/>
      <c r="L846" s="107"/>
      <c r="M846" s="107"/>
      <c r="N846" s="107"/>
      <c r="O846" s="107"/>
      <c r="P846" s="107"/>
      <c r="Q846" s="107"/>
      <c r="R846" s="107"/>
      <c r="S846" s="107"/>
      <c r="T846" s="107"/>
      <c r="U846" s="107"/>
      <c r="V846" s="107"/>
      <c r="W846" s="107"/>
      <c r="X846" s="107"/>
      <c r="Y846" s="107"/>
      <c r="Z846" s="107"/>
      <c r="AA846" s="107"/>
      <c r="AB846" s="107"/>
      <c r="AC846" s="107"/>
      <c r="AD846" s="107"/>
      <c r="AE846" s="107"/>
      <c r="AF846" s="107"/>
      <c r="AG846" s="107"/>
      <c r="AH846" s="107"/>
      <c r="AI846" s="107"/>
      <c r="AJ846" s="107"/>
      <c r="AK846" s="107"/>
      <c r="AL846" s="107"/>
      <c r="AM846" s="107"/>
      <c r="AN846" s="107"/>
      <c r="AO846" s="107"/>
      <c r="AP846" s="107"/>
      <c r="AQ846" s="107"/>
      <c r="AR846" s="107"/>
      <c r="AS846" s="107"/>
      <c r="AT846" s="107"/>
      <c r="AU846" s="107"/>
      <c r="AV846" s="107"/>
      <c r="AW846" s="107"/>
      <c r="AX846" s="107"/>
      <c r="AY846" s="107"/>
      <c r="AZ846" s="107"/>
      <c r="BA846" s="107"/>
      <c r="BB846" s="107"/>
      <c r="BC846" s="107"/>
      <c r="BD846" s="107"/>
      <c r="BE846" s="107"/>
      <c r="BF846" s="107"/>
      <c r="BG846" s="107"/>
      <c r="BH846" s="107"/>
      <c r="BI846" s="107"/>
      <c r="BJ846" s="107"/>
      <c r="BK846" s="107"/>
      <c r="BL846" s="107"/>
      <c r="BM846" s="107"/>
      <c r="BN846" s="107"/>
      <c r="BO846" s="107"/>
      <c r="BP846" s="107"/>
      <c r="BQ846" s="107"/>
      <c r="BR846" s="107"/>
      <c r="BS846" s="107"/>
      <c r="BT846" s="107"/>
      <c r="BU846" s="107"/>
      <c r="BV846" s="107"/>
      <c r="BW846" s="107"/>
      <c r="BX846" s="107"/>
      <c r="BY846" s="107"/>
      <c r="BZ846" s="107"/>
      <c r="CA846" s="107"/>
      <c r="CB846" s="107"/>
      <c r="CC846" s="107"/>
      <c r="CD846" s="107"/>
      <c r="CE846" s="107"/>
      <c r="CF846" s="107"/>
      <c r="CG846" s="107"/>
      <c r="CH846" s="107"/>
      <c r="CI846" s="107"/>
      <c r="CJ846" s="107"/>
      <c r="CK846" s="107"/>
      <c r="CL846" s="107"/>
      <c r="CM846" s="107"/>
      <c r="CN846" s="107"/>
      <c r="CO846" s="107"/>
      <c r="CP846" s="107"/>
      <c r="CQ846" s="107"/>
      <c r="CR846" s="107"/>
      <c r="CS846" s="107"/>
      <c r="CT846" s="107"/>
      <c r="CU846" s="107"/>
      <c r="CV846" s="107"/>
      <c r="CW846" s="107"/>
      <c r="CX846" s="107"/>
      <c r="CY846" s="107"/>
      <c r="CZ846" s="107"/>
      <c r="DA846" s="107"/>
      <c r="DB846" s="107"/>
      <c r="DC846" s="107"/>
      <c r="DD846" s="107"/>
      <c r="DE846" s="107"/>
      <c r="DF846" s="107"/>
      <c r="DG846" s="107"/>
      <c r="DH846" s="107"/>
      <c r="DI846" s="107"/>
      <c r="DJ846" s="107"/>
      <c r="DK846" s="107"/>
    </row>
    <row r="847" customFormat="false" ht="15" hidden="false" customHeight="true" outlineLevel="0" collapsed="false">
      <c r="A847" s="58"/>
      <c r="B847" s="53" t="s">
        <v>1018</v>
      </c>
      <c r="C847" s="54" t="n">
        <v>77</v>
      </c>
      <c r="D847" s="55" t="s">
        <v>337</v>
      </c>
      <c r="E847" s="60"/>
      <c r="F847" s="60"/>
      <c r="G847" s="60"/>
      <c r="H847" s="60"/>
      <c r="I847" s="60"/>
    </row>
    <row r="848" customFormat="false" ht="15" hidden="false" customHeight="true" outlineLevel="0" collapsed="false">
      <c r="A848" s="58"/>
      <c r="B848" s="53" t="s">
        <v>1019</v>
      </c>
      <c r="C848" s="54" t="n">
        <v>78</v>
      </c>
      <c r="D848" s="55" t="s">
        <v>337</v>
      </c>
      <c r="E848" s="60"/>
      <c r="F848" s="60"/>
      <c r="G848" s="60"/>
      <c r="H848" s="60"/>
      <c r="I848" s="60"/>
    </row>
    <row r="849" customFormat="false" ht="15" hidden="false" customHeight="true" outlineLevel="0" collapsed="false">
      <c r="A849" s="58"/>
      <c r="B849" s="53" t="s">
        <v>1020</v>
      </c>
      <c r="C849" s="54" t="n">
        <v>79</v>
      </c>
      <c r="D849" s="55" t="s">
        <v>337</v>
      </c>
      <c r="E849" s="60"/>
      <c r="F849" s="60"/>
      <c r="G849" s="60"/>
      <c r="H849" s="60"/>
      <c r="I849" s="60"/>
    </row>
    <row r="850" customFormat="false" ht="15" hidden="false" customHeight="true" outlineLevel="0" collapsed="false">
      <c r="A850" s="58"/>
      <c r="B850" s="53" t="s">
        <v>1021</v>
      </c>
      <c r="C850" s="54" t="n">
        <v>80</v>
      </c>
      <c r="D850" s="55" t="s">
        <v>337</v>
      </c>
      <c r="E850" s="60"/>
      <c r="F850" s="60"/>
      <c r="G850" s="60"/>
      <c r="H850" s="60"/>
      <c r="I850" s="60"/>
    </row>
    <row r="851" customFormat="false" ht="15" hidden="false" customHeight="true" outlineLevel="0" collapsed="false">
      <c r="A851" s="58"/>
      <c r="B851" s="53" t="s">
        <v>1022</v>
      </c>
      <c r="C851" s="54" t="n">
        <v>81</v>
      </c>
      <c r="D851" s="55" t="s">
        <v>337</v>
      </c>
      <c r="E851" s="81"/>
      <c r="F851" s="81"/>
      <c r="G851" s="81"/>
      <c r="H851" s="81"/>
      <c r="I851" s="81"/>
      <c r="J851" s="81"/>
      <c r="K851" s="81"/>
      <c r="L851" s="81"/>
      <c r="M851" s="81"/>
      <c r="N851" s="81"/>
      <c r="O851" s="81"/>
      <c r="P851" s="81"/>
      <c r="Q851" s="81"/>
      <c r="R851" s="81"/>
      <c r="S851" s="81"/>
      <c r="T851" s="81"/>
      <c r="U851" s="81"/>
      <c r="V851" s="81"/>
      <c r="W851" s="81"/>
      <c r="X851" s="81"/>
      <c r="Y851" s="81"/>
      <c r="Z851" s="81"/>
      <c r="AA851" s="81"/>
      <c r="AB851" s="81"/>
      <c r="AC851" s="81"/>
      <c r="AD851" s="81"/>
      <c r="AE851" s="81"/>
      <c r="AF851" s="81"/>
      <c r="AG851" s="81"/>
      <c r="AH851" s="81"/>
      <c r="AI851" s="81"/>
      <c r="AJ851" s="81"/>
      <c r="AK851" s="81"/>
      <c r="AL851" s="81"/>
      <c r="AM851" s="81"/>
      <c r="AN851" s="81"/>
      <c r="AO851" s="81"/>
      <c r="AP851" s="81"/>
      <c r="AQ851" s="81"/>
      <c r="AR851" s="81"/>
      <c r="AS851" s="81"/>
      <c r="AT851" s="81"/>
      <c r="AU851" s="81"/>
      <c r="AV851" s="81"/>
      <c r="AW851" s="81"/>
      <c r="AX851" s="81"/>
      <c r="AY851" s="81"/>
      <c r="AZ851" s="81"/>
      <c r="BA851" s="81"/>
      <c r="BB851" s="81"/>
      <c r="BC851" s="81"/>
      <c r="BD851" s="81"/>
      <c r="BE851" s="81"/>
      <c r="BF851" s="81"/>
      <c r="BG851" s="81"/>
      <c r="BH851" s="81"/>
      <c r="BI851" s="81"/>
      <c r="BJ851" s="81"/>
      <c r="BK851" s="81"/>
      <c r="BL851" s="81"/>
      <c r="BM851" s="81"/>
      <c r="BN851" s="81"/>
      <c r="BO851" s="81"/>
      <c r="BP851" s="81"/>
      <c r="BQ851" s="81"/>
      <c r="BR851" s="81"/>
      <c r="BS851" s="81"/>
      <c r="BT851" s="81"/>
      <c r="BU851" s="81"/>
      <c r="BV851" s="81"/>
      <c r="BW851" s="81"/>
      <c r="BX851" s="81"/>
      <c r="BY851" s="81"/>
      <c r="BZ851" s="81"/>
      <c r="CA851" s="81"/>
      <c r="CB851" s="81"/>
      <c r="CC851" s="81"/>
      <c r="CD851" s="81"/>
      <c r="CE851" s="81"/>
      <c r="CF851" s="81"/>
      <c r="CG851" s="81"/>
      <c r="CH851" s="81"/>
      <c r="CI851" s="81"/>
      <c r="CJ851" s="81"/>
      <c r="CK851" s="81"/>
      <c r="CL851" s="81"/>
      <c r="CM851" s="81"/>
      <c r="CN851" s="81"/>
      <c r="CO851" s="81"/>
      <c r="CP851" s="81"/>
      <c r="CQ851" s="81"/>
      <c r="CR851" s="81"/>
      <c r="CS851" s="81"/>
      <c r="CT851" s="81"/>
      <c r="CU851" s="81"/>
      <c r="CV851" s="81"/>
      <c r="CW851" s="81"/>
      <c r="CX851" s="81"/>
      <c r="CY851" s="81"/>
      <c r="CZ851" s="81"/>
      <c r="DA851" s="81"/>
      <c r="DB851" s="81"/>
      <c r="DC851" s="81"/>
      <c r="DD851" s="81"/>
      <c r="DE851" s="81"/>
      <c r="DF851" s="81"/>
      <c r="DG851" s="81"/>
      <c r="DH851" s="81"/>
      <c r="DI851" s="81"/>
      <c r="DJ851" s="81"/>
      <c r="DK851" s="81"/>
    </row>
    <row r="852" customFormat="false" ht="15" hidden="false" customHeight="true" outlineLevel="0" collapsed="false">
      <c r="A852" s="58"/>
      <c r="B852" s="53" t="s">
        <v>1023</v>
      </c>
      <c r="C852" s="54" t="n">
        <v>82</v>
      </c>
      <c r="D852" s="55" t="s">
        <v>337</v>
      </c>
      <c r="E852" s="60"/>
      <c r="F852" s="60"/>
      <c r="G852" s="60"/>
      <c r="H852" s="60"/>
      <c r="I852" s="60"/>
    </row>
    <row r="853" customFormat="false" ht="15" hidden="false" customHeight="true" outlineLevel="0" collapsed="false">
      <c r="A853" s="58"/>
      <c r="B853" s="53" t="s">
        <v>1024</v>
      </c>
      <c r="C853" s="54" t="n">
        <v>83</v>
      </c>
      <c r="D853" s="55" t="s">
        <v>337</v>
      </c>
      <c r="E853" s="60"/>
      <c r="F853" s="60"/>
      <c r="G853" s="60"/>
      <c r="H853" s="60"/>
      <c r="I853" s="60"/>
    </row>
    <row r="854" customFormat="false" ht="15" hidden="false" customHeight="true" outlineLevel="0" collapsed="false">
      <c r="A854" s="58"/>
      <c r="B854" s="53" t="s">
        <v>1025</v>
      </c>
      <c r="C854" s="54" t="n">
        <v>84</v>
      </c>
      <c r="D854" s="55" t="s">
        <v>337</v>
      </c>
      <c r="E854" s="60"/>
      <c r="F854" s="60"/>
      <c r="G854" s="60"/>
      <c r="H854" s="60"/>
      <c r="I854" s="60"/>
    </row>
    <row r="855" customFormat="false" ht="15" hidden="false" customHeight="true" outlineLevel="0" collapsed="false">
      <c r="A855" s="58"/>
      <c r="B855" s="53" t="s">
        <v>1026</v>
      </c>
      <c r="C855" s="54" t="n">
        <v>85</v>
      </c>
      <c r="D855" s="55" t="s">
        <v>337</v>
      </c>
      <c r="E855" s="60"/>
      <c r="F855" s="60"/>
      <c r="G855" s="60"/>
      <c r="H855" s="60"/>
      <c r="I855" s="60"/>
    </row>
    <row r="856" customFormat="false" ht="15" hidden="false" customHeight="true" outlineLevel="0" collapsed="false">
      <c r="A856" s="58"/>
      <c r="B856" s="53" t="s">
        <v>1027</v>
      </c>
      <c r="C856" s="54" t="n">
        <v>86</v>
      </c>
      <c r="D856" s="55" t="s">
        <v>337</v>
      </c>
      <c r="E856" s="81"/>
      <c r="F856" s="81"/>
      <c r="G856" s="81"/>
      <c r="H856" s="81"/>
      <c r="I856" s="81"/>
      <c r="J856" s="81"/>
      <c r="K856" s="81"/>
      <c r="L856" s="81"/>
      <c r="M856" s="81"/>
      <c r="N856" s="81"/>
      <c r="O856" s="81"/>
      <c r="P856" s="81"/>
      <c r="Q856" s="81"/>
      <c r="R856" s="81"/>
      <c r="S856" s="81"/>
      <c r="T856" s="81"/>
      <c r="U856" s="81"/>
      <c r="V856" s="81"/>
      <c r="W856" s="81"/>
      <c r="X856" s="81"/>
      <c r="Y856" s="81"/>
      <c r="Z856" s="81"/>
      <c r="AA856" s="81"/>
      <c r="AB856" s="81"/>
      <c r="AC856" s="81"/>
      <c r="AD856" s="81"/>
      <c r="AE856" s="81"/>
      <c r="AF856" s="81"/>
      <c r="AG856" s="81"/>
      <c r="AH856" s="81"/>
      <c r="AI856" s="81"/>
      <c r="AJ856" s="81"/>
      <c r="AK856" s="81"/>
      <c r="AL856" s="81"/>
      <c r="AM856" s="81"/>
      <c r="AN856" s="81"/>
      <c r="AO856" s="81"/>
      <c r="AP856" s="81"/>
      <c r="AQ856" s="81"/>
      <c r="AR856" s="81"/>
      <c r="AS856" s="81"/>
      <c r="AT856" s="81"/>
      <c r="AU856" s="81"/>
      <c r="AV856" s="81"/>
      <c r="AW856" s="81"/>
      <c r="AX856" s="81"/>
      <c r="AY856" s="81"/>
      <c r="AZ856" s="81"/>
      <c r="BA856" s="81"/>
      <c r="BB856" s="81"/>
      <c r="BC856" s="81"/>
      <c r="BD856" s="81"/>
      <c r="BE856" s="81"/>
      <c r="BF856" s="81"/>
      <c r="BG856" s="81"/>
      <c r="BH856" s="81"/>
      <c r="BI856" s="81"/>
      <c r="BJ856" s="81"/>
      <c r="BK856" s="81"/>
      <c r="BL856" s="81"/>
      <c r="BM856" s="81"/>
      <c r="BN856" s="81"/>
      <c r="BO856" s="81"/>
      <c r="BP856" s="81"/>
      <c r="BQ856" s="81"/>
      <c r="BR856" s="81"/>
      <c r="BS856" s="81"/>
      <c r="BT856" s="81"/>
      <c r="BU856" s="81"/>
      <c r="BV856" s="81"/>
      <c r="BW856" s="81"/>
      <c r="BX856" s="81"/>
      <c r="BY856" s="81"/>
      <c r="BZ856" s="81"/>
      <c r="CA856" s="81"/>
      <c r="CB856" s="81"/>
      <c r="CC856" s="81"/>
      <c r="CD856" s="81"/>
      <c r="CE856" s="81"/>
      <c r="CF856" s="81"/>
      <c r="CG856" s="81"/>
      <c r="CH856" s="81"/>
      <c r="CI856" s="81"/>
      <c r="CJ856" s="81"/>
      <c r="CK856" s="81"/>
      <c r="CL856" s="81"/>
      <c r="CM856" s="81"/>
      <c r="CN856" s="81"/>
      <c r="CO856" s="81"/>
      <c r="CP856" s="81"/>
      <c r="CQ856" s="81"/>
      <c r="CR856" s="81"/>
      <c r="CS856" s="81"/>
      <c r="CT856" s="81"/>
      <c r="CU856" s="81"/>
      <c r="CV856" s="81"/>
      <c r="CW856" s="81"/>
      <c r="CX856" s="81"/>
      <c r="CY856" s="81"/>
      <c r="CZ856" s="81"/>
      <c r="DA856" s="81"/>
      <c r="DB856" s="81"/>
      <c r="DC856" s="81"/>
      <c r="DD856" s="81"/>
      <c r="DE856" s="81"/>
      <c r="DF856" s="81"/>
      <c r="DG856" s="81"/>
      <c r="DH856" s="81"/>
      <c r="DI856" s="81"/>
      <c r="DJ856" s="81"/>
      <c r="DK856" s="81"/>
    </row>
    <row r="857" customFormat="false" ht="15" hidden="false" customHeight="true" outlineLevel="0" collapsed="false">
      <c r="A857" s="58"/>
      <c r="B857" s="53" t="s">
        <v>1028</v>
      </c>
      <c r="C857" s="54" t="n">
        <v>87</v>
      </c>
      <c r="D857" s="55" t="s">
        <v>337</v>
      </c>
      <c r="E857" s="81"/>
      <c r="F857" s="81"/>
      <c r="G857" s="81"/>
      <c r="H857" s="81"/>
      <c r="I857" s="81"/>
      <c r="J857" s="81"/>
      <c r="K857" s="81"/>
      <c r="L857" s="81"/>
      <c r="M857" s="81"/>
      <c r="N857" s="81"/>
      <c r="O857" s="81"/>
      <c r="P857" s="81"/>
      <c r="Q857" s="81"/>
      <c r="R857" s="81"/>
      <c r="S857" s="81"/>
      <c r="T857" s="81"/>
      <c r="U857" s="81"/>
      <c r="V857" s="81"/>
      <c r="W857" s="81"/>
      <c r="X857" s="81"/>
      <c r="Y857" s="81"/>
      <c r="Z857" s="81"/>
      <c r="AA857" s="81"/>
      <c r="AB857" s="81"/>
      <c r="AC857" s="81"/>
      <c r="AD857" s="81"/>
      <c r="AE857" s="81"/>
      <c r="AF857" s="81"/>
      <c r="AG857" s="81"/>
      <c r="AH857" s="81"/>
      <c r="AI857" s="81"/>
      <c r="AJ857" s="81"/>
      <c r="AK857" s="81"/>
      <c r="AL857" s="81"/>
      <c r="AM857" s="81"/>
      <c r="AN857" s="81"/>
      <c r="AO857" s="81"/>
      <c r="AP857" s="81"/>
      <c r="AQ857" s="81"/>
      <c r="AR857" s="81"/>
      <c r="AS857" s="81"/>
      <c r="AT857" s="81"/>
      <c r="AU857" s="81"/>
      <c r="AV857" s="81"/>
      <c r="AW857" s="81"/>
      <c r="AX857" s="81"/>
      <c r="AY857" s="81"/>
      <c r="AZ857" s="81"/>
      <c r="BA857" s="81"/>
      <c r="BB857" s="81"/>
      <c r="BC857" s="81"/>
      <c r="BD857" s="81"/>
      <c r="BE857" s="81"/>
      <c r="BF857" s="81"/>
      <c r="BG857" s="81"/>
      <c r="BH857" s="81"/>
      <c r="BI857" s="81"/>
      <c r="BJ857" s="81"/>
      <c r="BK857" s="81"/>
      <c r="BL857" s="81"/>
      <c r="BM857" s="81"/>
      <c r="BN857" s="81"/>
      <c r="BO857" s="81"/>
      <c r="BP857" s="81"/>
      <c r="BQ857" s="81"/>
      <c r="BR857" s="81"/>
      <c r="BS857" s="81"/>
      <c r="BT857" s="81"/>
      <c r="BU857" s="81"/>
      <c r="BV857" s="81"/>
      <c r="BW857" s="81"/>
      <c r="BX857" s="81"/>
      <c r="BY857" s="81"/>
      <c r="BZ857" s="81"/>
      <c r="CA857" s="81"/>
      <c r="CB857" s="81"/>
      <c r="CC857" s="81"/>
      <c r="CD857" s="81"/>
      <c r="CE857" s="81"/>
      <c r="CF857" s="81"/>
      <c r="CG857" s="81"/>
      <c r="CH857" s="81"/>
      <c r="CI857" s="81"/>
      <c r="CJ857" s="81"/>
      <c r="CK857" s="81"/>
      <c r="CL857" s="81"/>
      <c r="CM857" s="81"/>
      <c r="CN857" s="81"/>
      <c r="CO857" s="81"/>
      <c r="CP857" s="81"/>
      <c r="CQ857" s="81"/>
      <c r="CR857" s="81"/>
      <c r="CS857" s="81"/>
      <c r="CT857" s="81"/>
      <c r="CU857" s="81"/>
      <c r="CV857" s="81"/>
      <c r="CW857" s="81"/>
      <c r="CX857" s="81"/>
      <c r="CY857" s="81"/>
      <c r="CZ857" s="81"/>
      <c r="DA857" s="81"/>
      <c r="DB857" s="81"/>
      <c r="DC857" s="81"/>
      <c r="DD857" s="81"/>
      <c r="DE857" s="81"/>
      <c r="DF857" s="81"/>
      <c r="DG857" s="81"/>
      <c r="DH857" s="81"/>
      <c r="DI857" s="81"/>
      <c r="DJ857" s="81"/>
      <c r="DK857" s="81"/>
    </row>
    <row r="858" customFormat="false" ht="15" hidden="false" customHeight="true" outlineLevel="0" collapsed="false">
      <c r="A858" s="58"/>
      <c r="B858" s="53" t="s">
        <v>1029</v>
      </c>
      <c r="C858" s="54" t="n">
        <v>88</v>
      </c>
      <c r="D858" s="55" t="s">
        <v>337</v>
      </c>
      <c r="E858" s="81"/>
      <c r="F858" s="81"/>
      <c r="G858" s="81"/>
      <c r="H858" s="81"/>
      <c r="I858" s="81"/>
      <c r="J858" s="81"/>
      <c r="K858" s="81"/>
      <c r="L858" s="81"/>
      <c r="M858" s="81"/>
      <c r="N858" s="81"/>
      <c r="O858" s="81"/>
      <c r="P858" s="81"/>
      <c r="Q858" s="81"/>
      <c r="R858" s="81"/>
      <c r="S858" s="81"/>
      <c r="T858" s="81"/>
      <c r="U858" s="81"/>
      <c r="V858" s="81"/>
      <c r="W858" s="81"/>
      <c r="X858" s="81"/>
      <c r="Y858" s="81"/>
      <c r="Z858" s="81"/>
      <c r="AA858" s="81"/>
      <c r="AB858" s="81"/>
      <c r="AC858" s="81"/>
      <c r="AD858" s="81"/>
      <c r="AE858" s="81"/>
      <c r="AF858" s="81"/>
      <c r="AG858" s="81"/>
      <c r="AH858" s="81"/>
      <c r="AI858" s="81"/>
      <c r="AJ858" s="81"/>
      <c r="AK858" s="81"/>
      <c r="AL858" s="81"/>
      <c r="AM858" s="81"/>
      <c r="AN858" s="81"/>
      <c r="AO858" s="81"/>
      <c r="AP858" s="81"/>
      <c r="AQ858" s="81"/>
      <c r="AR858" s="81"/>
      <c r="AS858" s="81"/>
      <c r="AT858" s="81"/>
      <c r="AU858" s="81"/>
      <c r="AV858" s="81"/>
      <c r="AW858" s="81"/>
      <c r="AX858" s="81"/>
      <c r="AY858" s="81"/>
      <c r="AZ858" s="81"/>
      <c r="BA858" s="81"/>
      <c r="BB858" s="81"/>
      <c r="BC858" s="81"/>
      <c r="BD858" s="81"/>
      <c r="BE858" s="81"/>
      <c r="BF858" s="81"/>
      <c r="BG858" s="81"/>
      <c r="BH858" s="81"/>
      <c r="BI858" s="81"/>
      <c r="BJ858" s="81"/>
      <c r="BK858" s="81"/>
      <c r="BL858" s="81"/>
      <c r="BM858" s="81"/>
      <c r="BN858" s="81"/>
      <c r="BO858" s="81"/>
      <c r="BP858" s="81"/>
      <c r="BQ858" s="81"/>
      <c r="BR858" s="81"/>
      <c r="BS858" s="81"/>
      <c r="BT858" s="81"/>
      <c r="BU858" s="81"/>
      <c r="BV858" s="81"/>
      <c r="BW858" s="81"/>
      <c r="BX858" s="81"/>
      <c r="BY858" s="81"/>
      <c r="BZ858" s="81"/>
      <c r="CA858" s="81"/>
      <c r="CB858" s="81"/>
      <c r="CC858" s="81"/>
      <c r="CD858" s="81"/>
      <c r="CE858" s="81"/>
      <c r="CF858" s="81"/>
      <c r="CG858" s="81"/>
      <c r="CH858" s="81"/>
      <c r="CI858" s="81"/>
      <c r="CJ858" s="81"/>
      <c r="CK858" s="81"/>
      <c r="CL858" s="81"/>
      <c r="CM858" s="81"/>
      <c r="CN858" s="81"/>
      <c r="CO858" s="81"/>
      <c r="CP858" s="81"/>
      <c r="CQ858" s="81"/>
      <c r="CR858" s="81"/>
      <c r="CS858" s="81"/>
      <c r="CT858" s="81"/>
      <c r="CU858" s="81"/>
      <c r="CV858" s="81"/>
      <c r="CW858" s="81"/>
      <c r="CX858" s="81"/>
      <c r="CY858" s="81"/>
      <c r="CZ858" s="81"/>
      <c r="DA858" s="81"/>
      <c r="DB858" s="81"/>
      <c r="DC858" s="81"/>
      <c r="DD858" s="81"/>
      <c r="DE858" s="81"/>
      <c r="DF858" s="81"/>
      <c r="DG858" s="81"/>
      <c r="DH858" s="81"/>
      <c r="DI858" s="81"/>
      <c r="DJ858" s="81"/>
      <c r="DK858" s="81"/>
    </row>
    <row r="859" customFormat="false" ht="15" hidden="false" customHeight="true" outlineLevel="0" collapsed="false">
      <c r="A859" s="58"/>
      <c r="B859" s="53" t="s">
        <v>1030</v>
      </c>
      <c r="C859" s="54" t="n">
        <v>89</v>
      </c>
      <c r="D859" s="55" t="s">
        <v>337</v>
      </c>
      <c r="E859" s="81"/>
      <c r="F859" s="81"/>
      <c r="G859" s="81"/>
      <c r="H859" s="81"/>
      <c r="I859" s="81"/>
      <c r="J859" s="81"/>
      <c r="K859" s="81"/>
      <c r="L859" s="81"/>
      <c r="M859" s="81"/>
      <c r="N859" s="81"/>
      <c r="O859" s="81"/>
      <c r="P859" s="81"/>
      <c r="Q859" s="81"/>
      <c r="R859" s="81"/>
      <c r="S859" s="81"/>
      <c r="T859" s="81"/>
      <c r="U859" s="81"/>
      <c r="V859" s="81"/>
      <c r="W859" s="81"/>
      <c r="X859" s="81"/>
      <c r="Y859" s="81"/>
      <c r="Z859" s="81"/>
      <c r="AA859" s="81"/>
      <c r="AB859" s="81"/>
      <c r="AC859" s="81"/>
      <c r="AD859" s="81"/>
      <c r="AE859" s="81"/>
      <c r="AF859" s="81"/>
      <c r="AG859" s="81"/>
      <c r="AH859" s="81"/>
      <c r="AI859" s="81"/>
      <c r="AJ859" s="81"/>
      <c r="AK859" s="81"/>
      <c r="AL859" s="81"/>
      <c r="AM859" s="81"/>
      <c r="AN859" s="81"/>
      <c r="AO859" s="81"/>
      <c r="AP859" s="81"/>
      <c r="AQ859" s="81"/>
      <c r="AR859" s="81"/>
      <c r="AS859" s="81"/>
      <c r="AT859" s="81"/>
      <c r="AU859" s="81"/>
      <c r="AV859" s="81"/>
      <c r="AW859" s="81"/>
      <c r="AX859" s="81"/>
      <c r="AY859" s="81"/>
      <c r="AZ859" s="81"/>
      <c r="BA859" s="81"/>
      <c r="BB859" s="81"/>
      <c r="BC859" s="81"/>
      <c r="BD859" s="81"/>
      <c r="BE859" s="81"/>
      <c r="BF859" s="81"/>
      <c r="BG859" s="81"/>
      <c r="BH859" s="81"/>
      <c r="BI859" s="81"/>
      <c r="BJ859" s="81"/>
      <c r="BK859" s="81"/>
      <c r="BL859" s="81"/>
      <c r="BM859" s="81"/>
      <c r="BN859" s="81"/>
      <c r="BO859" s="81"/>
      <c r="BP859" s="81"/>
      <c r="BQ859" s="81"/>
      <c r="BR859" s="81"/>
      <c r="BS859" s="81"/>
      <c r="BT859" s="81"/>
      <c r="BU859" s="81"/>
      <c r="BV859" s="81"/>
      <c r="BW859" s="81"/>
      <c r="BX859" s="81"/>
      <c r="BY859" s="81"/>
      <c r="BZ859" s="81"/>
      <c r="CA859" s="81"/>
      <c r="CB859" s="81"/>
      <c r="CC859" s="81"/>
      <c r="CD859" s="81"/>
      <c r="CE859" s="81"/>
      <c r="CF859" s="81"/>
      <c r="CG859" s="81"/>
      <c r="CH859" s="81"/>
      <c r="CI859" s="81"/>
      <c r="CJ859" s="81"/>
      <c r="CK859" s="81"/>
      <c r="CL859" s="81"/>
      <c r="CM859" s="81"/>
      <c r="CN859" s="81"/>
      <c r="CO859" s="81"/>
      <c r="CP859" s="81"/>
      <c r="CQ859" s="81"/>
      <c r="CR859" s="81"/>
      <c r="CS859" s="81"/>
      <c r="CT859" s="81"/>
      <c r="CU859" s="81"/>
      <c r="CV859" s="81"/>
      <c r="CW859" s="81"/>
      <c r="CX859" s="81"/>
      <c r="CY859" s="81"/>
      <c r="CZ859" s="81"/>
      <c r="DA859" s="81"/>
      <c r="DB859" s="81"/>
      <c r="DC859" s="81"/>
      <c r="DD859" s="81"/>
      <c r="DE859" s="81"/>
      <c r="DF859" s="81"/>
      <c r="DG859" s="81"/>
      <c r="DH859" s="81"/>
      <c r="DI859" s="81"/>
      <c r="DJ859" s="81"/>
      <c r="DK859" s="81"/>
    </row>
    <row r="860" customFormat="false" ht="15" hidden="false" customHeight="true" outlineLevel="0" collapsed="false">
      <c r="A860" s="58"/>
      <c r="B860" s="53" t="s">
        <v>1031</v>
      </c>
      <c r="C860" s="54" t="n">
        <v>90</v>
      </c>
      <c r="D860" s="55" t="s">
        <v>337</v>
      </c>
      <c r="E860" s="81"/>
      <c r="F860" s="81"/>
      <c r="G860" s="81"/>
      <c r="H860" s="81"/>
      <c r="I860" s="81"/>
      <c r="J860" s="81"/>
      <c r="K860" s="81"/>
      <c r="L860" s="81"/>
      <c r="M860" s="81"/>
      <c r="N860" s="81"/>
      <c r="O860" s="81"/>
      <c r="P860" s="81"/>
      <c r="Q860" s="81"/>
      <c r="R860" s="81"/>
      <c r="S860" s="81"/>
      <c r="T860" s="81"/>
      <c r="U860" s="81"/>
      <c r="V860" s="81"/>
      <c r="W860" s="81"/>
      <c r="X860" s="81"/>
      <c r="Y860" s="81"/>
      <c r="Z860" s="81"/>
      <c r="AA860" s="81"/>
      <c r="AB860" s="81"/>
      <c r="AC860" s="81"/>
      <c r="AD860" s="81"/>
      <c r="AE860" s="81"/>
      <c r="AF860" s="81"/>
      <c r="AG860" s="81"/>
      <c r="AH860" s="81"/>
      <c r="AI860" s="81"/>
      <c r="AJ860" s="81"/>
      <c r="AK860" s="81"/>
      <c r="AL860" s="81"/>
      <c r="AM860" s="81"/>
      <c r="AN860" s="81"/>
      <c r="AO860" s="81"/>
      <c r="AP860" s="81"/>
      <c r="AQ860" s="81"/>
      <c r="AR860" s="81"/>
      <c r="AS860" s="81"/>
      <c r="AT860" s="81"/>
      <c r="AU860" s="81"/>
      <c r="AV860" s="81"/>
      <c r="AW860" s="81"/>
      <c r="AX860" s="81"/>
      <c r="AY860" s="81"/>
      <c r="AZ860" s="81"/>
      <c r="BA860" s="81"/>
      <c r="BB860" s="81"/>
      <c r="BC860" s="81"/>
      <c r="BD860" s="81"/>
      <c r="BE860" s="81"/>
      <c r="BF860" s="81"/>
      <c r="BG860" s="81"/>
      <c r="BH860" s="81"/>
      <c r="BI860" s="81"/>
      <c r="BJ860" s="81"/>
      <c r="BK860" s="81"/>
      <c r="BL860" s="81"/>
      <c r="BM860" s="81"/>
      <c r="BN860" s="81"/>
      <c r="BO860" s="81"/>
      <c r="BP860" s="81"/>
      <c r="BQ860" s="81"/>
      <c r="BR860" s="81"/>
      <c r="BS860" s="81"/>
      <c r="BT860" s="81"/>
      <c r="BU860" s="81"/>
      <c r="BV860" s="81"/>
      <c r="BW860" s="81"/>
      <c r="BX860" s="81"/>
      <c r="BY860" s="81"/>
      <c r="BZ860" s="81"/>
      <c r="CA860" s="81"/>
      <c r="CB860" s="81"/>
      <c r="CC860" s="81"/>
      <c r="CD860" s="81"/>
      <c r="CE860" s="81"/>
      <c r="CF860" s="81"/>
      <c r="CG860" s="81"/>
      <c r="CH860" s="81"/>
      <c r="CI860" s="81"/>
      <c r="CJ860" s="81"/>
      <c r="CK860" s="81"/>
      <c r="CL860" s="81"/>
      <c r="CM860" s="81"/>
      <c r="CN860" s="81"/>
      <c r="CO860" s="81"/>
      <c r="CP860" s="81"/>
      <c r="CQ860" s="81"/>
      <c r="CR860" s="81"/>
      <c r="CS860" s="81"/>
      <c r="CT860" s="81"/>
      <c r="CU860" s="81"/>
      <c r="CV860" s="81"/>
      <c r="CW860" s="81"/>
      <c r="CX860" s="81"/>
      <c r="CY860" s="81"/>
      <c r="CZ860" s="81"/>
      <c r="DA860" s="81"/>
      <c r="DB860" s="81"/>
      <c r="DC860" s="81"/>
      <c r="DD860" s="81"/>
      <c r="DE860" s="81"/>
      <c r="DF860" s="81"/>
      <c r="DG860" s="81"/>
      <c r="DH860" s="81"/>
      <c r="DI860" s="81"/>
      <c r="DJ860" s="81"/>
      <c r="DK860" s="81"/>
    </row>
    <row r="861" customFormat="false" ht="15" hidden="false" customHeight="true" outlineLevel="0" collapsed="false">
      <c r="A861" s="58"/>
      <c r="B861" s="53" t="s">
        <v>1032</v>
      </c>
      <c r="C861" s="54" t="n">
        <v>91</v>
      </c>
      <c r="D861" s="55" t="s">
        <v>337</v>
      </c>
      <c r="E861" s="81"/>
      <c r="F861" s="81"/>
      <c r="G861" s="81"/>
      <c r="H861" s="81"/>
      <c r="I861" s="81"/>
      <c r="J861" s="81"/>
      <c r="K861" s="81"/>
      <c r="L861" s="81"/>
      <c r="M861" s="81"/>
      <c r="N861" s="81"/>
      <c r="O861" s="81"/>
      <c r="P861" s="81"/>
      <c r="Q861" s="81"/>
      <c r="R861" s="81"/>
      <c r="S861" s="81"/>
      <c r="T861" s="81"/>
      <c r="U861" s="81"/>
      <c r="V861" s="81"/>
      <c r="W861" s="81"/>
      <c r="X861" s="81"/>
      <c r="Y861" s="81"/>
      <c r="Z861" s="81"/>
      <c r="AA861" s="81"/>
      <c r="AB861" s="81"/>
      <c r="AC861" s="81"/>
      <c r="AD861" s="81"/>
      <c r="AE861" s="81"/>
      <c r="AF861" s="81"/>
      <c r="AG861" s="81"/>
      <c r="AH861" s="81"/>
      <c r="AI861" s="81"/>
      <c r="AJ861" s="81"/>
      <c r="AK861" s="81"/>
      <c r="AL861" s="81"/>
      <c r="AM861" s="81"/>
      <c r="AN861" s="81"/>
      <c r="AO861" s="81"/>
      <c r="AP861" s="81"/>
      <c r="AQ861" s="81"/>
      <c r="AR861" s="81"/>
      <c r="AS861" s="81"/>
      <c r="AT861" s="81"/>
      <c r="AU861" s="81"/>
      <c r="AV861" s="81"/>
      <c r="AW861" s="81"/>
      <c r="AX861" s="81"/>
      <c r="AY861" s="81"/>
      <c r="AZ861" s="81"/>
      <c r="BA861" s="81"/>
      <c r="BB861" s="81"/>
      <c r="BC861" s="81"/>
      <c r="BD861" s="81"/>
      <c r="BE861" s="81"/>
      <c r="BF861" s="81"/>
      <c r="BG861" s="81"/>
      <c r="BH861" s="81"/>
      <c r="BI861" s="81"/>
      <c r="BJ861" s="81"/>
      <c r="BK861" s="81"/>
      <c r="BL861" s="81"/>
      <c r="BM861" s="81"/>
      <c r="BN861" s="81"/>
      <c r="BO861" s="81"/>
      <c r="BP861" s="81"/>
      <c r="BQ861" s="81"/>
      <c r="BR861" s="81"/>
      <c r="BS861" s="81"/>
      <c r="BT861" s="81"/>
      <c r="BU861" s="81"/>
      <c r="BV861" s="81"/>
      <c r="BW861" s="81"/>
      <c r="BX861" s="81"/>
      <c r="BY861" s="81"/>
      <c r="BZ861" s="81"/>
      <c r="CA861" s="81"/>
      <c r="CB861" s="81"/>
      <c r="CC861" s="81"/>
      <c r="CD861" s="81"/>
      <c r="CE861" s="81"/>
      <c r="CF861" s="81"/>
      <c r="CG861" s="81"/>
      <c r="CH861" s="81"/>
      <c r="CI861" s="81"/>
      <c r="CJ861" s="81"/>
      <c r="CK861" s="81"/>
      <c r="CL861" s="81"/>
      <c r="CM861" s="81"/>
      <c r="CN861" s="81"/>
      <c r="CO861" s="81"/>
      <c r="CP861" s="81"/>
      <c r="CQ861" s="81"/>
      <c r="CR861" s="81"/>
      <c r="CS861" s="81"/>
      <c r="CT861" s="81"/>
      <c r="CU861" s="81"/>
      <c r="CV861" s="81"/>
      <c r="CW861" s="81"/>
      <c r="CX861" s="81"/>
      <c r="CY861" s="81"/>
      <c r="CZ861" s="81"/>
      <c r="DA861" s="81"/>
      <c r="DB861" s="81"/>
      <c r="DC861" s="81"/>
      <c r="DD861" s="81"/>
      <c r="DE861" s="81"/>
      <c r="DF861" s="81"/>
      <c r="DG861" s="81"/>
      <c r="DH861" s="81"/>
      <c r="DI861" s="81"/>
      <c r="DJ861" s="81"/>
      <c r="DK861" s="81"/>
    </row>
    <row r="862" customFormat="false" ht="15" hidden="false" customHeight="true" outlineLevel="0" collapsed="false">
      <c r="A862" s="58"/>
      <c r="B862" s="53" t="s">
        <v>1033</v>
      </c>
      <c r="C862" s="54" t="n">
        <v>92</v>
      </c>
      <c r="D862" s="55" t="s">
        <v>337</v>
      </c>
      <c r="E862" s="81"/>
      <c r="F862" s="81"/>
      <c r="G862" s="81"/>
      <c r="H862" s="81"/>
      <c r="I862" s="81"/>
      <c r="J862" s="81"/>
      <c r="K862" s="81"/>
      <c r="L862" s="81"/>
      <c r="M862" s="81"/>
      <c r="N862" s="81"/>
      <c r="O862" s="81"/>
      <c r="P862" s="81"/>
      <c r="Q862" s="81"/>
      <c r="R862" s="81"/>
      <c r="S862" s="81"/>
      <c r="T862" s="81"/>
      <c r="U862" s="81"/>
      <c r="V862" s="81"/>
      <c r="W862" s="81"/>
      <c r="X862" s="81"/>
      <c r="Y862" s="81"/>
      <c r="Z862" s="81"/>
      <c r="AA862" s="81"/>
      <c r="AB862" s="81"/>
      <c r="AC862" s="81"/>
      <c r="AD862" s="81"/>
      <c r="AE862" s="81"/>
      <c r="AF862" s="81"/>
      <c r="AG862" s="81"/>
      <c r="AH862" s="81"/>
      <c r="AI862" s="81"/>
      <c r="AJ862" s="81"/>
      <c r="AK862" s="81"/>
      <c r="AL862" s="81"/>
      <c r="AM862" s="81"/>
      <c r="AN862" s="81"/>
      <c r="AO862" s="81"/>
      <c r="AP862" s="81"/>
      <c r="AQ862" s="81"/>
      <c r="AR862" s="81"/>
      <c r="AS862" s="81"/>
      <c r="AT862" s="81"/>
      <c r="AU862" s="81"/>
      <c r="AV862" s="81"/>
      <c r="AW862" s="81"/>
      <c r="AX862" s="81"/>
      <c r="AY862" s="81"/>
      <c r="AZ862" s="81"/>
      <c r="BA862" s="81"/>
      <c r="BB862" s="81"/>
      <c r="BC862" s="81"/>
      <c r="BD862" s="81"/>
      <c r="BE862" s="81"/>
      <c r="BF862" s="81"/>
      <c r="BG862" s="81"/>
      <c r="BH862" s="81"/>
      <c r="BI862" s="81"/>
      <c r="BJ862" s="81"/>
      <c r="BK862" s="81"/>
      <c r="BL862" s="81"/>
      <c r="BM862" s="81"/>
      <c r="BN862" s="81"/>
      <c r="BO862" s="81"/>
      <c r="BP862" s="81"/>
      <c r="BQ862" s="81"/>
      <c r="BR862" s="81"/>
      <c r="BS862" s="81"/>
      <c r="BT862" s="81"/>
      <c r="BU862" s="81"/>
      <c r="BV862" s="81"/>
      <c r="BW862" s="81"/>
      <c r="BX862" s="81"/>
      <c r="BY862" s="81"/>
      <c r="BZ862" s="81"/>
      <c r="CA862" s="81"/>
      <c r="CB862" s="81"/>
      <c r="CC862" s="81"/>
      <c r="CD862" s="81"/>
      <c r="CE862" s="81"/>
      <c r="CF862" s="81"/>
      <c r="CG862" s="81"/>
      <c r="CH862" s="81"/>
      <c r="CI862" s="81"/>
      <c r="CJ862" s="81"/>
      <c r="CK862" s="81"/>
      <c r="CL862" s="81"/>
      <c r="CM862" s="81"/>
      <c r="CN862" s="81"/>
      <c r="CO862" s="81"/>
      <c r="CP862" s="81"/>
      <c r="CQ862" s="81"/>
      <c r="CR862" s="81"/>
      <c r="CS862" s="81"/>
      <c r="CT862" s="81"/>
      <c r="CU862" s="81"/>
      <c r="CV862" s="81"/>
      <c r="CW862" s="81"/>
      <c r="CX862" s="81"/>
      <c r="CY862" s="81"/>
      <c r="CZ862" s="81"/>
      <c r="DA862" s="81"/>
      <c r="DB862" s="81"/>
      <c r="DC862" s="81"/>
      <c r="DD862" s="81"/>
      <c r="DE862" s="81"/>
      <c r="DF862" s="81"/>
      <c r="DG862" s="81"/>
      <c r="DH862" s="81"/>
      <c r="DI862" s="81"/>
      <c r="DJ862" s="81"/>
      <c r="DK862" s="81"/>
    </row>
    <row r="863" customFormat="false" ht="15" hidden="false" customHeight="true" outlineLevel="0" collapsed="false">
      <c r="A863" s="58"/>
      <c r="B863" s="53" t="s">
        <v>1034</v>
      </c>
      <c r="C863" s="54" t="n">
        <v>93</v>
      </c>
      <c r="D863" s="55" t="s">
        <v>337</v>
      </c>
      <c r="E863" s="81"/>
      <c r="F863" s="81"/>
      <c r="G863" s="81"/>
      <c r="H863" s="81"/>
      <c r="I863" s="81"/>
      <c r="J863" s="81"/>
      <c r="K863" s="81"/>
      <c r="L863" s="81"/>
      <c r="M863" s="81"/>
      <c r="N863" s="81"/>
      <c r="O863" s="81"/>
      <c r="P863" s="81"/>
      <c r="Q863" s="81"/>
      <c r="R863" s="81"/>
      <c r="S863" s="81"/>
      <c r="T863" s="81"/>
      <c r="U863" s="81"/>
      <c r="V863" s="81"/>
      <c r="W863" s="81"/>
      <c r="X863" s="81"/>
      <c r="Y863" s="81"/>
      <c r="Z863" s="81"/>
      <c r="AA863" s="81"/>
      <c r="AB863" s="81"/>
      <c r="AC863" s="81"/>
      <c r="AD863" s="81"/>
      <c r="AE863" s="81"/>
      <c r="AF863" s="81"/>
      <c r="AG863" s="81"/>
      <c r="AH863" s="81"/>
      <c r="AI863" s="81"/>
      <c r="AJ863" s="81"/>
      <c r="AK863" s="81"/>
      <c r="AL863" s="81"/>
      <c r="AM863" s="81"/>
      <c r="AN863" s="81"/>
      <c r="AO863" s="81"/>
      <c r="AP863" s="81"/>
      <c r="AQ863" s="81"/>
      <c r="AR863" s="81"/>
      <c r="AS863" s="81"/>
      <c r="AT863" s="81"/>
      <c r="AU863" s="81"/>
      <c r="AV863" s="81"/>
      <c r="AW863" s="81"/>
      <c r="AX863" s="81"/>
      <c r="AY863" s="81"/>
      <c r="AZ863" s="81"/>
      <c r="BA863" s="81"/>
      <c r="BB863" s="81"/>
      <c r="BC863" s="81"/>
      <c r="BD863" s="81"/>
      <c r="BE863" s="81"/>
      <c r="BF863" s="81"/>
      <c r="BG863" s="81"/>
      <c r="BH863" s="81"/>
      <c r="BI863" s="81"/>
      <c r="BJ863" s="81"/>
      <c r="BK863" s="81"/>
      <c r="BL863" s="81"/>
      <c r="BM863" s="81"/>
      <c r="BN863" s="81"/>
      <c r="BO863" s="81"/>
      <c r="BP863" s="81"/>
      <c r="BQ863" s="81"/>
      <c r="BR863" s="81"/>
      <c r="BS863" s="81"/>
      <c r="BT863" s="81"/>
      <c r="BU863" s="81"/>
      <c r="BV863" s="81"/>
      <c r="BW863" s="81"/>
      <c r="BX863" s="81"/>
      <c r="BY863" s="81"/>
      <c r="BZ863" s="81"/>
      <c r="CA863" s="81"/>
      <c r="CB863" s="81"/>
      <c r="CC863" s="81"/>
      <c r="CD863" s="81"/>
      <c r="CE863" s="81"/>
      <c r="CF863" s="81"/>
      <c r="CG863" s="81"/>
      <c r="CH863" s="81"/>
      <c r="CI863" s="81"/>
      <c r="CJ863" s="81"/>
      <c r="CK863" s="81"/>
      <c r="CL863" s="81"/>
      <c r="CM863" s="81"/>
      <c r="CN863" s="81"/>
      <c r="CO863" s="81"/>
      <c r="CP863" s="81"/>
      <c r="CQ863" s="81"/>
      <c r="CR863" s="81"/>
      <c r="CS863" s="81"/>
      <c r="CT863" s="81"/>
      <c r="CU863" s="81"/>
      <c r="CV863" s="81"/>
      <c r="CW863" s="81"/>
      <c r="CX863" s="81"/>
      <c r="CY863" s="81"/>
      <c r="CZ863" s="81"/>
      <c r="DA863" s="81"/>
      <c r="DB863" s="81"/>
      <c r="DC863" s="81"/>
      <c r="DD863" s="81"/>
      <c r="DE863" s="81"/>
      <c r="DF863" s="81"/>
      <c r="DG863" s="81"/>
      <c r="DH863" s="81"/>
      <c r="DI863" s="81"/>
      <c r="DJ863" s="81"/>
      <c r="DK863" s="81"/>
    </row>
    <row r="864" customFormat="false" ht="15" hidden="false" customHeight="true" outlineLevel="0" collapsed="false">
      <c r="A864" s="58"/>
      <c r="B864" s="53" t="s">
        <v>1035</v>
      </c>
      <c r="C864" s="54" t="n">
        <v>94</v>
      </c>
      <c r="D864" s="55" t="s">
        <v>337</v>
      </c>
      <c r="E864" s="81"/>
      <c r="F864" s="81"/>
      <c r="G864" s="81"/>
      <c r="H864" s="81"/>
      <c r="I864" s="81"/>
      <c r="J864" s="81"/>
      <c r="K864" s="81"/>
      <c r="L864" s="81"/>
      <c r="M864" s="81"/>
      <c r="N864" s="81"/>
      <c r="O864" s="81"/>
      <c r="P864" s="81"/>
      <c r="Q864" s="81"/>
      <c r="R864" s="81"/>
      <c r="S864" s="81"/>
      <c r="T864" s="81"/>
      <c r="U864" s="81"/>
      <c r="V864" s="81"/>
      <c r="W864" s="81"/>
      <c r="X864" s="81"/>
      <c r="Y864" s="81"/>
      <c r="Z864" s="81"/>
      <c r="AA864" s="81"/>
      <c r="AB864" s="81"/>
      <c r="AC864" s="81"/>
      <c r="AD864" s="81"/>
      <c r="AE864" s="81"/>
      <c r="AF864" s="81"/>
      <c r="AG864" s="81"/>
      <c r="AH864" s="81"/>
      <c r="AI864" s="81"/>
      <c r="AJ864" s="81"/>
      <c r="AK864" s="81"/>
      <c r="AL864" s="81"/>
      <c r="AM864" s="81"/>
      <c r="AN864" s="81"/>
      <c r="AO864" s="81"/>
      <c r="AP864" s="81"/>
      <c r="AQ864" s="81"/>
      <c r="AR864" s="81"/>
      <c r="AS864" s="81"/>
      <c r="AT864" s="81"/>
      <c r="AU864" s="81"/>
      <c r="AV864" s="81"/>
      <c r="AW864" s="81"/>
      <c r="AX864" s="81"/>
      <c r="AY864" s="81"/>
      <c r="AZ864" s="81"/>
      <c r="BA864" s="81"/>
      <c r="BB864" s="81"/>
      <c r="BC864" s="81"/>
      <c r="BD864" s="81"/>
      <c r="BE864" s="81"/>
      <c r="BF864" s="81"/>
      <c r="BG864" s="81"/>
      <c r="BH864" s="81"/>
      <c r="BI864" s="81"/>
      <c r="BJ864" s="81"/>
      <c r="BK864" s="81"/>
      <c r="BL864" s="81"/>
      <c r="BM864" s="81"/>
      <c r="BN864" s="81"/>
      <c r="BO864" s="81"/>
      <c r="BP864" s="81"/>
      <c r="BQ864" s="81"/>
      <c r="BR864" s="81"/>
      <c r="BS864" s="81"/>
      <c r="BT864" s="81"/>
      <c r="BU864" s="81"/>
      <c r="BV864" s="81"/>
      <c r="BW864" s="81"/>
      <c r="BX864" s="81"/>
      <c r="BY864" s="81"/>
      <c r="BZ864" s="81"/>
      <c r="CA864" s="81"/>
      <c r="CB864" s="81"/>
      <c r="CC864" s="81"/>
      <c r="CD864" s="81"/>
      <c r="CE864" s="81"/>
      <c r="CF864" s="81"/>
      <c r="CG864" s="81"/>
      <c r="CH864" s="81"/>
      <c r="CI864" s="81"/>
      <c r="CJ864" s="81"/>
      <c r="CK864" s="81"/>
      <c r="CL864" s="81"/>
      <c r="CM864" s="81"/>
      <c r="CN864" s="81"/>
      <c r="CO864" s="81"/>
      <c r="CP864" s="81"/>
      <c r="CQ864" s="81"/>
      <c r="CR864" s="81"/>
      <c r="CS864" s="81"/>
      <c r="CT864" s="81"/>
      <c r="CU864" s="81"/>
      <c r="CV864" s="81"/>
      <c r="CW864" s="81"/>
      <c r="CX864" s="81"/>
      <c r="CY864" s="81"/>
      <c r="CZ864" s="81"/>
      <c r="DA864" s="81"/>
      <c r="DB864" s="81"/>
      <c r="DC864" s="81"/>
      <c r="DD864" s="81"/>
      <c r="DE864" s="81"/>
      <c r="DF864" s="81"/>
      <c r="DG864" s="81"/>
      <c r="DH864" s="81"/>
      <c r="DI864" s="81"/>
      <c r="DJ864" s="81"/>
      <c r="DK864" s="81"/>
    </row>
    <row r="865" customFormat="false" ht="15" hidden="false" customHeight="true" outlineLevel="0" collapsed="false">
      <c r="A865" s="58"/>
      <c r="B865" s="53" t="s">
        <v>1036</v>
      </c>
      <c r="C865" s="54" t="n">
        <v>95</v>
      </c>
      <c r="D865" s="55" t="s">
        <v>337</v>
      </c>
      <c r="E865" s="81"/>
      <c r="F865" s="81"/>
      <c r="G865" s="81"/>
      <c r="H865" s="81"/>
      <c r="I865" s="81"/>
      <c r="J865" s="81"/>
      <c r="K865" s="81"/>
      <c r="L865" s="81"/>
      <c r="M865" s="81"/>
      <c r="N865" s="81"/>
      <c r="O865" s="81"/>
      <c r="P865" s="81"/>
      <c r="Q865" s="81"/>
      <c r="R865" s="81"/>
      <c r="S865" s="81"/>
      <c r="T865" s="81"/>
      <c r="U865" s="81"/>
      <c r="V865" s="81"/>
      <c r="W865" s="81"/>
      <c r="X865" s="81"/>
      <c r="Y865" s="81"/>
      <c r="Z865" s="81"/>
      <c r="AA865" s="81"/>
      <c r="AB865" s="81"/>
      <c r="AC865" s="81"/>
      <c r="AD865" s="81"/>
      <c r="AE865" s="81"/>
      <c r="AF865" s="81"/>
      <c r="AG865" s="81"/>
      <c r="AH865" s="81"/>
      <c r="AI865" s="81"/>
      <c r="AJ865" s="81"/>
      <c r="AK865" s="81"/>
      <c r="AL865" s="81"/>
      <c r="AM865" s="81"/>
      <c r="AN865" s="81"/>
      <c r="AO865" s="81"/>
      <c r="AP865" s="81"/>
      <c r="AQ865" s="81"/>
      <c r="AR865" s="81"/>
      <c r="AS865" s="81"/>
      <c r="AT865" s="81"/>
      <c r="AU865" s="81"/>
      <c r="AV865" s="81"/>
      <c r="AW865" s="81"/>
      <c r="AX865" s="81"/>
      <c r="AY865" s="81"/>
      <c r="AZ865" s="81"/>
      <c r="BA865" s="81"/>
      <c r="BB865" s="81"/>
      <c r="BC865" s="81"/>
      <c r="BD865" s="81"/>
      <c r="BE865" s="81"/>
      <c r="BF865" s="81"/>
      <c r="BG865" s="81"/>
      <c r="BH865" s="81"/>
      <c r="BI865" s="81"/>
      <c r="BJ865" s="81"/>
      <c r="BK865" s="81"/>
      <c r="BL865" s="81"/>
      <c r="BM865" s="81"/>
      <c r="BN865" s="81"/>
      <c r="BO865" s="81"/>
      <c r="BP865" s="81"/>
      <c r="BQ865" s="81"/>
      <c r="BR865" s="81"/>
      <c r="BS865" s="81"/>
      <c r="BT865" s="81"/>
      <c r="BU865" s="81"/>
      <c r="BV865" s="81"/>
      <c r="BW865" s="81"/>
      <c r="BX865" s="81"/>
      <c r="BY865" s="81"/>
      <c r="BZ865" s="81"/>
      <c r="CA865" s="81"/>
      <c r="CB865" s="81"/>
      <c r="CC865" s="81"/>
      <c r="CD865" s="81"/>
      <c r="CE865" s="81"/>
      <c r="CF865" s="81"/>
      <c r="CG865" s="81"/>
      <c r="CH865" s="81"/>
      <c r="CI865" s="81"/>
      <c r="CJ865" s="81"/>
      <c r="CK865" s="81"/>
      <c r="CL865" s="81"/>
      <c r="CM865" s="81"/>
      <c r="CN865" s="81"/>
      <c r="CO865" s="81"/>
      <c r="CP865" s="81"/>
      <c r="CQ865" s="81"/>
      <c r="CR865" s="81"/>
      <c r="CS865" s="81"/>
      <c r="CT865" s="81"/>
      <c r="CU865" s="81"/>
      <c r="CV865" s="81"/>
      <c r="CW865" s="81"/>
      <c r="CX865" s="81"/>
      <c r="CY865" s="81"/>
      <c r="CZ865" s="81"/>
      <c r="DA865" s="81"/>
      <c r="DB865" s="81"/>
      <c r="DC865" s="81"/>
      <c r="DD865" s="81"/>
      <c r="DE865" s="81"/>
      <c r="DF865" s="81"/>
      <c r="DG865" s="81"/>
      <c r="DH865" s="81"/>
      <c r="DI865" s="81"/>
      <c r="DJ865" s="81"/>
      <c r="DK865" s="81"/>
    </row>
    <row r="866" customFormat="false" ht="15" hidden="false" customHeight="true" outlineLevel="0" collapsed="false">
      <c r="A866" s="58"/>
      <c r="B866" s="53" t="s">
        <v>1037</v>
      </c>
      <c r="C866" s="54" t="n">
        <v>96</v>
      </c>
      <c r="D866" s="55" t="s">
        <v>337</v>
      </c>
      <c r="E866" s="60"/>
      <c r="F866" s="60"/>
      <c r="G866" s="60"/>
      <c r="H866" s="60"/>
      <c r="I866" s="60"/>
    </row>
    <row r="867" customFormat="false" ht="15" hidden="false" customHeight="true" outlineLevel="0" collapsed="false">
      <c r="A867" s="58"/>
      <c r="B867" s="53" t="s">
        <v>1038</v>
      </c>
      <c r="C867" s="54" t="n">
        <v>97</v>
      </c>
      <c r="D867" s="55" t="s">
        <v>337</v>
      </c>
      <c r="E867" s="60"/>
      <c r="F867" s="60"/>
      <c r="G867" s="60"/>
      <c r="H867" s="60"/>
      <c r="I867" s="60"/>
    </row>
    <row r="868" customFormat="false" ht="15" hidden="false" customHeight="true" outlineLevel="0" collapsed="false">
      <c r="A868" s="58"/>
      <c r="B868" s="53" t="s">
        <v>1039</v>
      </c>
      <c r="C868" s="54" t="n">
        <v>98</v>
      </c>
      <c r="D868" s="55" t="s">
        <v>337</v>
      </c>
      <c r="E868" s="60"/>
      <c r="F868" s="60"/>
      <c r="G868" s="60"/>
      <c r="H868" s="60"/>
      <c r="I868" s="60"/>
    </row>
    <row r="869" customFormat="false" ht="15" hidden="false" customHeight="true" outlineLevel="0" collapsed="false">
      <c r="A869" s="58"/>
      <c r="B869" s="53" t="s">
        <v>1040</v>
      </c>
      <c r="C869" s="54" t="n">
        <v>99</v>
      </c>
      <c r="D869" s="55" t="s">
        <v>337</v>
      </c>
      <c r="E869" s="60"/>
      <c r="F869" s="60"/>
      <c r="G869" s="60"/>
      <c r="H869" s="60"/>
      <c r="I869" s="60"/>
    </row>
    <row r="870" customFormat="false" ht="15" hidden="false" customHeight="true" outlineLevel="0" collapsed="false">
      <c r="A870" s="58"/>
      <c r="B870" s="53" t="s">
        <v>1041</v>
      </c>
      <c r="C870" s="54" t="n">
        <v>100</v>
      </c>
      <c r="D870" s="55" t="s">
        <v>337</v>
      </c>
      <c r="E870" s="60"/>
      <c r="F870" s="60"/>
      <c r="G870" s="60"/>
      <c r="H870" s="60"/>
      <c r="I870" s="60"/>
    </row>
    <row r="871" customFormat="false" ht="15" hidden="false" customHeight="true" outlineLevel="0" collapsed="false">
      <c r="A871" s="58"/>
      <c r="B871" s="53" t="s">
        <v>1042</v>
      </c>
      <c r="C871" s="54" t="n">
        <v>101</v>
      </c>
      <c r="D871" s="55" t="s">
        <v>337</v>
      </c>
      <c r="E871" s="107"/>
      <c r="F871" s="107"/>
      <c r="G871" s="107"/>
      <c r="H871" s="107"/>
      <c r="I871" s="107"/>
      <c r="J871" s="107"/>
      <c r="K871" s="107"/>
      <c r="L871" s="107"/>
      <c r="M871" s="107"/>
      <c r="N871" s="107"/>
      <c r="O871" s="107"/>
      <c r="P871" s="107"/>
      <c r="Q871" s="107"/>
      <c r="R871" s="107"/>
      <c r="S871" s="107"/>
      <c r="T871" s="107"/>
      <c r="U871" s="107"/>
      <c r="V871" s="107"/>
      <c r="W871" s="107"/>
      <c r="X871" s="107"/>
      <c r="Y871" s="107"/>
      <c r="Z871" s="107"/>
      <c r="AA871" s="107"/>
      <c r="AB871" s="107"/>
      <c r="AC871" s="107"/>
      <c r="AD871" s="107"/>
      <c r="AE871" s="107"/>
      <c r="AF871" s="107"/>
      <c r="AG871" s="107"/>
      <c r="AH871" s="107"/>
      <c r="AI871" s="107"/>
      <c r="AJ871" s="107"/>
      <c r="AK871" s="107"/>
      <c r="AL871" s="107"/>
      <c r="AM871" s="107"/>
      <c r="AN871" s="107"/>
      <c r="AO871" s="107"/>
      <c r="AP871" s="107"/>
      <c r="AQ871" s="107"/>
      <c r="AR871" s="107"/>
      <c r="AS871" s="107"/>
      <c r="AT871" s="107"/>
      <c r="AU871" s="107"/>
      <c r="AV871" s="107"/>
      <c r="AW871" s="107"/>
      <c r="AX871" s="107"/>
      <c r="AY871" s="107"/>
      <c r="AZ871" s="107"/>
      <c r="BA871" s="107"/>
      <c r="BB871" s="107"/>
      <c r="BC871" s="107"/>
      <c r="BD871" s="107"/>
      <c r="BE871" s="107"/>
      <c r="BF871" s="107"/>
      <c r="BG871" s="107"/>
      <c r="BH871" s="107"/>
      <c r="BI871" s="107"/>
      <c r="BJ871" s="107"/>
      <c r="BK871" s="107"/>
      <c r="BL871" s="107"/>
      <c r="BM871" s="107"/>
      <c r="BN871" s="107"/>
      <c r="BO871" s="107"/>
      <c r="BP871" s="107"/>
      <c r="BQ871" s="107"/>
      <c r="BR871" s="107"/>
      <c r="BS871" s="107"/>
      <c r="BT871" s="107"/>
      <c r="BU871" s="107"/>
      <c r="BV871" s="107"/>
      <c r="BW871" s="107"/>
      <c r="BX871" s="107"/>
      <c r="BY871" s="107"/>
      <c r="BZ871" s="107"/>
      <c r="CA871" s="107"/>
      <c r="CB871" s="107"/>
      <c r="CC871" s="107"/>
      <c r="CD871" s="107"/>
      <c r="CE871" s="107"/>
      <c r="CF871" s="107"/>
      <c r="CG871" s="107"/>
      <c r="CH871" s="107"/>
      <c r="CI871" s="107"/>
      <c r="CJ871" s="107"/>
      <c r="CK871" s="107"/>
      <c r="CL871" s="107"/>
      <c r="CM871" s="107"/>
      <c r="CN871" s="107"/>
      <c r="CO871" s="107"/>
      <c r="CP871" s="107"/>
      <c r="CQ871" s="107"/>
      <c r="CR871" s="107"/>
      <c r="CS871" s="107"/>
      <c r="CT871" s="107"/>
      <c r="CU871" s="107"/>
      <c r="CV871" s="107"/>
      <c r="CW871" s="107"/>
      <c r="CX871" s="107"/>
      <c r="CY871" s="107"/>
      <c r="CZ871" s="107"/>
      <c r="DA871" s="107"/>
      <c r="DB871" s="107"/>
      <c r="DC871" s="107"/>
      <c r="DD871" s="107"/>
      <c r="DE871" s="107"/>
      <c r="DF871" s="107"/>
      <c r="DG871" s="107"/>
      <c r="DH871" s="107"/>
      <c r="DI871" s="107"/>
      <c r="DJ871" s="107"/>
      <c r="DK871" s="107"/>
    </row>
    <row r="872" customFormat="false" ht="15" hidden="false" customHeight="true" outlineLevel="0" collapsed="false">
      <c r="A872" s="58"/>
      <c r="B872" s="53" t="s">
        <v>1043</v>
      </c>
      <c r="C872" s="54" t="n">
        <v>102</v>
      </c>
      <c r="D872" s="55" t="s">
        <v>337</v>
      </c>
      <c r="E872" s="107"/>
      <c r="F872" s="107"/>
      <c r="G872" s="107"/>
      <c r="H872" s="107"/>
      <c r="I872" s="107"/>
      <c r="J872" s="107"/>
      <c r="K872" s="107"/>
      <c r="L872" s="107"/>
      <c r="M872" s="107"/>
      <c r="N872" s="107"/>
      <c r="O872" s="107"/>
      <c r="P872" s="107"/>
      <c r="Q872" s="107"/>
      <c r="R872" s="107"/>
      <c r="S872" s="107"/>
      <c r="T872" s="107"/>
      <c r="U872" s="107"/>
      <c r="V872" s="107"/>
      <c r="W872" s="107"/>
      <c r="X872" s="107"/>
      <c r="Y872" s="107"/>
      <c r="Z872" s="107"/>
      <c r="AA872" s="107"/>
      <c r="AB872" s="107"/>
      <c r="AC872" s="107"/>
      <c r="AD872" s="107"/>
      <c r="AE872" s="107"/>
      <c r="AF872" s="107"/>
      <c r="AG872" s="107"/>
      <c r="AH872" s="107"/>
      <c r="AI872" s="107"/>
      <c r="AJ872" s="107"/>
      <c r="AK872" s="107"/>
      <c r="AL872" s="107"/>
      <c r="AM872" s="107"/>
      <c r="AN872" s="107"/>
      <c r="AO872" s="107"/>
      <c r="AP872" s="107"/>
      <c r="AQ872" s="107"/>
      <c r="AR872" s="107"/>
      <c r="AS872" s="107"/>
      <c r="AT872" s="107"/>
      <c r="AU872" s="107"/>
      <c r="AV872" s="107"/>
      <c r="AW872" s="107"/>
      <c r="AX872" s="107"/>
      <c r="AY872" s="107"/>
      <c r="AZ872" s="107"/>
      <c r="BA872" s="107"/>
      <c r="BB872" s="107"/>
      <c r="BC872" s="107"/>
      <c r="BD872" s="107"/>
      <c r="BE872" s="107"/>
      <c r="BF872" s="107"/>
      <c r="BG872" s="107"/>
      <c r="BH872" s="107"/>
      <c r="BI872" s="107"/>
      <c r="BJ872" s="107"/>
      <c r="BK872" s="107"/>
      <c r="BL872" s="107"/>
      <c r="BM872" s="107"/>
      <c r="BN872" s="107"/>
      <c r="BO872" s="107"/>
      <c r="BP872" s="107"/>
      <c r="BQ872" s="107"/>
      <c r="BR872" s="107"/>
      <c r="BS872" s="107"/>
      <c r="BT872" s="107"/>
      <c r="BU872" s="107"/>
      <c r="BV872" s="107"/>
      <c r="BW872" s="107"/>
      <c r="BX872" s="107"/>
      <c r="BY872" s="107"/>
      <c r="BZ872" s="107"/>
      <c r="CA872" s="107"/>
      <c r="CB872" s="107"/>
      <c r="CC872" s="107"/>
      <c r="CD872" s="107"/>
      <c r="CE872" s="107"/>
      <c r="CF872" s="107"/>
      <c r="CG872" s="107"/>
      <c r="CH872" s="107"/>
      <c r="CI872" s="107"/>
      <c r="CJ872" s="107"/>
      <c r="CK872" s="107"/>
      <c r="CL872" s="107"/>
      <c r="CM872" s="107"/>
      <c r="CN872" s="107"/>
      <c r="CO872" s="107"/>
      <c r="CP872" s="107"/>
      <c r="CQ872" s="107"/>
      <c r="CR872" s="107"/>
      <c r="CS872" s="107"/>
      <c r="CT872" s="107"/>
      <c r="CU872" s="107"/>
      <c r="CV872" s="107"/>
      <c r="CW872" s="107"/>
      <c r="CX872" s="107"/>
      <c r="CY872" s="107"/>
      <c r="CZ872" s="107"/>
      <c r="DA872" s="107"/>
      <c r="DB872" s="107"/>
      <c r="DC872" s="107"/>
      <c r="DD872" s="107"/>
      <c r="DE872" s="107"/>
      <c r="DF872" s="107"/>
      <c r="DG872" s="107"/>
      <c r="DH872" s="107"/>
      <c r="DI872" s="107"/>
      <c r="DJ872" s="107"/>
      <c r="DK872" s="107"/>
    </row>
    <row r="873" customFormat="false" ht="15" hidden="false" customHeight="true" outlineLevel="0" collapsed="false">
      <c r="A873" s="58"/>
      <c r="B873" s="53" t="s">
        <v>1044</v>
      </c>
      <c r="C873" s="54" t="n">
        <v>103</v>
      </c>
      <c r="D873" s="55" t="s">
        <v>337</v>
      </c>
      <c r="E873" s="107"/>
      <c r="F873" s="107"/>
      <c r="G873" s="107"/>
      <c r="H873" s="107"/>
      <c r="I873" s="107"/>
      <c r="J873" s="107"/>
      <c r="K873" s="107"/>
      <c r="L873" s="107"/>
      <c r="M873" s="107"/>
      <c r="N873" s="107"/>
      <c r="O873" s="107"/>
      <c r="P873" s="107"/>
      <c r="Q873" s="107"/>
      <c r="R873" s="107"/>
      <c r="S873" s="107"/>
      <c r="T873" s="107"/>
      <c r="U873" s="107"/>
      <c r="V873" s="107"/>
      <c r="W873" s="107"/>
      <c r="X873" s="107"/>
      <c r="Y873" s="107"/>
      <c r="Z873" s="107"/>
      <c r="AA873" s="107"/>
      <c r="AB873" s="107"/>
      <c r="AC873" s="107"/>
      <c r="AD873" s="107"/>
      <c r="AE873" s="107"/>
      <c r="AF873" s="107"/>
      <c r="AG873" s="107"/>
      <c r="AH873" s="107"/>
      <c r="AI873" s="107"/>
      <c r="AJ873" s="107"/>
      <c r="AK873" s="107"/>
      <c r="AL873" s="107"/>
      <c r="AM873" s="107"/>
      <c r="AN873" s="107"/>
      <c r="AO873" s="107"/>
      <c r="AP873" s="107"/>
      <c r="AQ873" s="107"/>
      <c r="AR873" s="107"/>
      <c r="AS873" s="107"/>
      <c r="AT873" s="107"/>
      <c r="AU873" s="107"/>
      <c r="AV873" s="107"/>
      <c r="AW873" s="107"/>
      <c r="AX873" s="107"/>
      <c r="AY873" s="107"/>
      <c r="AZ873" s="107"/>
      <c r="BA873" s="107"/>
      <c r="BB873" s="107"/>
      <c r="BC873" s="107"/>
      <c r="BD873" s="107"/>
      <c r="BE873" s="107"/>
      <c r="BF873" s="107"/>
      <c r="BG873" s="107"/>
      <c r="BH873" s="107"/>
      <c r="BI873" s="107"/>
      <c r="BJ873" s="107"/>
      <c r="BK873" s="107"/>
      <c r="BL873" s="107"/>
      <c r="BM873" s="107"/>
      <c r="BN873" s="107"/>
      <c r="BO873" s="107"/>
      <c r="BP873" s="107"/>
      <c r="BQ873" s="107"/>
      <c r="BR873" s="107"/>
      <c r="BS873" s="107"/>
      <c r="BT873" s="107"/>
      <c r="BU873" s="107"/>
      <c r="BV873" s="107"/>
      <c r="BW873" s="107"/>
      <c r="BX873" s="107"/>
      <c r="BY873" s="107"/>
      <c r="BZ873" s="107"/>
      <c r="CA873" s="107"/>
      <c r="CB873" s="107"/>
      <c r="CC873" s="107"/>
      <c r="CD873" s="107"/>
      <c r="CE873" s="107"/>
      <c r="CF873" s="107"/>
      <c r="CG873" s="107"/>
      <c r="CH873" s="107"/>
      <c r="CI873" s="107"/>
      <c r="CJ873" s="107"/>
      <c r="CK873" s="107"/>
      <c r="CL873" s="107"/>
      <c r="CM873" s="107"/>
      <c r="CN873" s="107"/>
      <c r="CO873" s="107"/>
      <c r="CP873" s="107"/>
      <c r="CQ873" s="107"/>
      <c r="CR873" s="107"/>
      <c r="CS873" s="107"/>
      <c r="CT873" s="107"/>
      <c r="CU873" s="107"/>
      <c r="CV873" s="107"/>
      <c r="CW873" s="107"/>
      <c r="CX873" s="107"/>
      <c r="CY873" s="107"/>
      <c r="CZ873" s="107"/>
      <c r="DA873" s="107"/>
      <c r="DB873" s="107"/>
      <c r="DC873" s="107"/>
      <c r="DD873" s="107"/>
      <c r="DE873" s="107"/>
      <c r="DF873" s="107"/>
      <c r="DG873" s="107"/>
      <c r="DH873" s="107"/>
      <c r="DI873" s="107"/>
      <c r="DJ873" s="107"/>
      <c r="DK873" s="107"/>
    </row>
    <row r="874" customFormat="false" ht="15" hidden="false" customHeight="true" outlineLevel="0" collapsed="false">
      <c r="A874" s="58"/>
      <c r="B874" s="53" t="s">
        <v>1045</v>
      </c>
      <c r="C874" s="54" t="n">
        <v>104</v>
      </c>
      <c r="D874" s="55" t="s">
        <v>337</v>
      </c>
      <c r="E874" s="107"/>
      <c r="F874" s="107"/>
      <c r="G874" s="107"/>
      <c r="H874" s="107"/>
      <c r="I874" s="107"/>
      <c r="J874" s="107"/>
      <c r="K874" s="107"/>
      <c r="L874" s="107"/>
      <c r="M874" s="107"/>
      <c r="N874" s="107"/>
      <c r="O874" s="107"/>
      <c r="P874" s="107"/>
      <c r="Q874" s="107"/>
      <c r="R874" s="107"/>
      <c r="S874" s="107"/>
      <c r="T874" s="107"/>
      <c r="U874" s="107"/>
      <c r="V874" s="107"/>
      <c r="W874" s="107"/>
      <c r="X874" s="107"/>
      <c r="Y874" s="107"/>
      <c r="Z874" s="107"/>
      <c r="AA874" s="107"/>
      <c r="AB874" s="107"/>
      <c r="AC874" s="107"/>
      <c r="AD874" s="107"/>
      <c r="AE874" s="107"/>
      <c r="AF874" s="107"/>
      <c r="AG874" s="107"/>
      <c r="AH874" s="107"/>
      <c r="AI874" s="107"/>
      <c r="AJ874" s="107"/>
      <c r="AK874" s="107"/>
      <c r="AL874" s="107"/>
      <c r="AM874" s="107"/>
      <c r="AN874" s="107"/>
      <c r="AO874" s="107"/>
      <c r="AP874" s="107"/>
      <c r="AQ874" s="107"/>
      <c r="AR874" s="107"/>
      <c r="AS874" s="107"/>
      <c r="AT874" s="107"/>
      <c r="AU874" s="107"/>
      <c r="AV874" s="107"/>
      <c r="AW874" s="107"/>
      <c r="AX874" s="107"/>
      <c r="AY874" s="107"/>
      <c r="AZ874" s="107"/>
      <c r="BA874" s="107"/>
      <c r="BB874" s="107"/>
      <c r="BC874" s="107"/>
      <c r="BD874" s="107"/>
      <c r="BE874" s="107"/>
      <c r="BF874" s="107"/>
      <c r="BG874" s="107"/>
      <c r="BH874" s="107"/>
      <c r="BI874" s="107"/>
      <c r="BJ874" s="107"/>
      <c r="BK874" s="107"/>
      <c r="BL874" s="107"/>
      <c r="BM874" s="107"/>
      <c r="BN874" s="107"/>
      <c r="BO874" s="107"/>
      <c r="BP874" s="107"/>
      <c r="BQ874" s="107"/>
      <c r="BR874" s="107"/>
      <c r="BS874" s="107"/>
      <c r="BT874" s="107"/>
      <c r="BU874" s="107"/>
      <c r="BV874" s="107"/>
      <c r="BW874" s="107"/>
      <c r="BX874" s="107"/>
      <c r="BY874" s="107"/>
      <c r="BZ874" s="107"/>
      <c r="CA874" s="107"/>
      <c r="CB874" s="107"/>
      <c r="CC874" s="107"/>
      <c r="CD874" s="107"/>
      <c r="CE874" s="107"/>
      <c r="CF874" s="107"/>
      <c r="CG874" s="107"/>
      <c r="CH874" s="107"/>
      <c r="CI874" s="107"/>
      <c r="CJ874" s="107"/>
      <c r="CK874" s="107"/>
      <c r="CL874" s="107"/>
      <c r="CM874" s="107"/>
      <c r="CN874" s="107"/>
      <c r="CO874" s="107"/>
      <c r="CP874" s="107"/>
      <c r="CQ874" s="107"/>
      <c r="CR874" s="107"/>
      <c r="CS874" s="107"/>
      <c r="CT874" s="107"/>
      <c r="CU874" s="107"/>
      <c r="CV874" s="107"/>
      <c r="CW874" s="107"/>
      <c r="CX874" s="107"/>
      <c r="CY874" s="107"/>
      <c r="CZ874" s="107"/>
      <c r="DA874" s="107"/>
      <c r="DB874" s="107"/>
      <c r="DC874" s="107"/>
      <c r="DD874" s="107"/>
      <c r="DE874" s="107"/>
      <c r="DF874" s="107"/>
      <c r="DG874" s="107"/>
      <c r="DH874" s="107"/>
      <c r="DI874" s="107"/>
      <c r="DJ874" s="107"/>
      <c r="DK874" s="107"/>
    </row>
    <row r="875" customFormat="false" ht="15" hidden="false" customHeight="true" outlineLevel="0" collapsed="false">
      <c r="A875" s="58"/>
      <c r="B875" s="53" t="s">
        <v>1046</v>
      </c>
      <c r="C875" s="54" t="n">
        <v>105</v>
      </c>
      <c r="D875" s="55" t="s">
        <v>337</v>
      </c>
      <c r="E875" s="107"/>
      <c r="F875" s="107"/>
      <c r="G875" s="107"/>
      <c r="H875" s="107"/>
      <c r="I875" s="107"/>
      <c r="J875" s="107"/>
      <c r="K875" s="107"/>
      <c r="L875" s="107"/>
      <c r="M875" s="107"/>
      <c r="N875" s="107"/>
      <c r="O875" s="107"/>
      <c r="P875" s="107"/>
      <c r="Q875" s="107"/>
      <c r="R875" s="107"/>
      <c r="S875" s="107"/>
      <c r="T875" s="107"/>
      <c r="U875" s="107"/>
      <c r="V875" s="107"/>
      <c r="W875" s="107"/>
      <c r="X875" s="107"/>
      <c r="Y875" s="107"/>
      <c r="Z875" s="107"/>
      <c r="AA875" s="107"/>
      <c r="AB875" s="107"/>
      <c r="AC875" s="107"/>
      <c r="AD875" s="107"/>
      <c r="AE875" s="107"/>
      <c r="AF875" s="107"/>
      <c r="AG875" s="107"/>
      <c r="AH875" s="107"/>
      <c r="AI875" s="107"/>
      <c r="AJ875" s="107"/>
      <c r="AK875" s="107"/>
      <c r="AL875" s="107"/>
      <c r="AM875" s="107"/>
      <c r="AN875" s="107"/>
      <c r="AO875" s="107"/>
      <c r="AP875" s="107"/>
      <c r="AQ875" s="107"/>
      <c r="AR875" s="107"/>
      <c r="AS875" s="107"/>
      <c r="AT875" s="107"/>
      <c r="AU875" s="107"/>
      <c r="AV875" s="107"/>
      <c r="AW875" s="107"/>
      <c r="AX875" s="107"/>
      <c r="AY875" s="107"/>
      <c r="AZ875" s="107"/>
      <c r="BA875" s="107"/>
      <c r="BB875" s="107"/>
      <c r="BC875" s="107"/>
      <c r="BD875" s="107"/>
      <c r="BE875" s="107"/>
      <c r="BF875" s="107"/>
      <c r="BG875" s="107"/>
      <c r="BH875" s="107"/>
      <c r="BI875" s="107"/>
      <c r="BJ875" s="107"/>
      <c r="BK875" s="107"/>
      <c r="BL875" s="107"/>
      <c r="BM875" s="107"/>
      <c r="BN875" s="107"/>
      <c r="BO875" s="107"/>
      <c r="BP875" s="107"/>
      <c r="BQ875" s="107"/>
      <c r="BR875" s="107"/>
      <c r="BS875" s="107"/>
      <c r="BT875" s="107"/>
      <c r="BU875" s="107"/>
      <c r="BV875" s="107"/>
      <c r="BW875" s="107"/>
      <c r="BX875" s="107"/>
      <c r="BY875" s="107"/>
      <c r="BZ875" s="107"/>
      <c r="CA875" s="107"/>
      <c r="CB875" s="107"/>
      <c r="CC875" s="107"/>
      <c r="CD875" s="107"/>
      <c r="CE875" s="107"/>
      <c r="CF875" s="107"/>
      <c r="CG875" s="107"/>
      <c r="CH875" s="107"/>
      <c r="CI875" s="107"/>
      <c r="CJ875" s="107"/>
      <c r="CK875" s="107"/>
      <c r="CL875" s="107"/>
      <c r="CM875" s="107"/>
      <c r="CN875" s="107"/>
      <c r="CO875" s="107"/>
      <c r="CP875" s="107"/>
      <c r="CQ875" s="107"/>
      <c r="CR875" s="107"/>
      <c r="CS875" s="107"/>
      <c r="CT875" s="107"/>
      <c r="CU875" s="107"/>
      <c r="CV875" s="107"/>
      <c r="CW875" s="107"/>
      <c r="CX875" s="107"/>
      <c r="CY875" s="107"/>
      <c r="CZ875" s="107"/>
      <c r="DA875" s="107"/>
      <c r="DB875" s="107"/>
      <c r="DC875" s="107"/>
      <c r="DD875" s="107"/>
      <c r="DE875" s="107"/>
      <c r="DF875" s="107"/>
      <c r="DG875" s="107"/>
      <c r="DH875" s="107"/>
      <c r="DI875" s="107"/>
      <c r="DJ875" s="107"/>
      <c r="DK875" s="107"/>
    </row>
    <row r="876" customFormat="false" ht="15" hidden="false" customHeight="true" outlineLevel="0" collapsed="false">
      <c r="A876" s="58"/>
      <c r="B876" s="53" t="s">
        <v>1047</v>
      </c>
      <c r="C876" s="54" t="n">
        <v>106</v>
      </c>
      <c r="D876" s="55" t="s">
        <v>337</v>
      </c>
      <c r="E876" s="107"/>
      <c r="F876" s="107"/>
      <c r="G876" s="107"/>
      <c r="H876" s="107"/>
      <c r="I876" s="107"/>
      <c r="J876" s="107"/>
      <c r="K876" s="107"/>
      <c r="L876" s="107"/>
      <c r="M876" s="107"/>
      <c r="N876" s="107"/>
      <c r="O876" s="107"/>
      <c r="P876" s="107"/>
      <c r="Q876" s="107"/>
      <c r="R876" s="107"/>
      <c r="S876" s="107"/>
      <c r="T876" s="107"/>
      <c r="U876" s="107"/>
      <c r="V876" s="107"/>
      <c r="W876" s="107"/>
      <c r="X876" s="107"/>
      <c r="Y876" s="107"/>
      <c r="Z876" s="107"/>
      <c r="AA876" s="107"/>
      <c r="AB876" s="107"/>
      <c r="AC876" s="107"/>
      <c r="AD876" s="107"/>
      <c r="AE876" s="107"/>
      <c r="AF876" s="107"/>
      <c r="AG876" s="107"/>
      <c r="AH876" s="107"/>
      <c r="AI876" s="107"/>
      <c r="AJ876" s="107"/>
      <c r="AK876" s="107"/>
      <c r="AL876" s="107"/>
      <c r="AM876" s="107"/>
      <c r="AN876" s="107"/>
      <c r="AO876" s="107"/>
      <c r="AP876" s="107"/>
      <c r="AQ876" s="107"/>
      <c r="AR876" s="107"/>
      <c r="AS876" s="107"/>
      <c r="AT876" s="107"/>
      <c r="AU876" s="107"/>
      <c r="AV876" s="107"/>
      <c r="AW876" s="107"/>
      <c r="AX876" s="107"/>
      <c r="AY876" s="107"/>
      <c r="AZ876" s="107"/>
      <c r="BA876" s="107"/>
      <c r="BB876" s="107"/>
      <c r="BC876" s="107"/>
      <c r="BD876" s="107"/>
      <c r="BE876" s="107"/>
      <c r="BF876" s="107"/>
      <c r="BG876" s="107"/>
      <c r="BH876" s="107"/>
      <c r="BI876" s="107"/>
      <c r="BJ876" s="107"/>
      <c r="BK876" s="107"/>
      <c r="BL876" s="107"/>
      <c r="BM876" s="107"/>
      <c r="BN876" s="107"/>
      <c r="BO876" s="107"/>
      <c r="BP876" s="107"/>
      <c r="BQ876" s="107"/>
      <c r="BR876" s="107"/>
      <c r="BS876" s="107"/>
      <c r="BT876" s="107"/>
      <c r="BU876" s="107"/>
      <c r="BV876" s="107"/>
      <c r="BW876" s="107"/>
      <c r="BX876" s="107"/>
      <c r="BY876" s="107"/>
      <c r="BZ876" s="107"/>
      <c r="CA876" s="107"/>
      <c r="CB876" s="107"/>
      <c r="CC876" s="107"/>
      <c r="CD876" s="107"/>
      <c r="CE876" s="107"/>
      <c r="CF876" s="107"/>
      <c r="CG876" s="107"/>
      <c r="CH876" s="107"/>
      <c r="CI876" s="107"/>
      <c r="CJ876" s="107"/>
      <c r="CK876" s="107"/>
      <c r="CL876" s="107"/>
      <c r="CM876" s="107"/>
      <c r="CN876" s="107"/>
      <c r="CO876" s="107"/>
      <c r="CP876" s="107"/>
      <c r="CQ876" s="107"/>
      <c r="CR876" s="107"/>
      <c r="CS876" s="107"/>
      <c r="CT876" s="107"/>
      <c r="CU876" s="107"/>
      <c r="CV876" s="107"/>
      <c r="CW876" s="107"/>
      <c r="CX876" s="107"/>
      <c r="CY876" s="107"/>
      <c r="CZ876" s="107"/>
      <c r="DA876" s="107"/>
      <c r="DB876" s="107"/>
      <c r="DC876" s="107"/>
      <c r="DD876" s="107"/>
      <c r="DE876" s="107"/>
      <c r="DF876" s="107"/>
      <c r="DG876" s="107"/>
      <c r="DH876" s="107"/>
      <c r="DI876" s="107"/>
      <c r="DJ876" s="107"/>
      <c r="DK876" s="107"/>
    </row>
    <row r="877" customFormat="false" ht="15" hidden="false" customHeight="true" outlineLevel="0" collapsed="false">
      <c r="A877" s="58"/>
      <c r="B877" s="53" t="s">
        <v>1048</v>
      </c>
      <c r="C877" s="54" t="n">
        <v>107</v>
      </c>
      <c r="D877" s="55" t="s">
        <v>337</v>
      </c>
      <c r="E877" s="107"/>
      <c r="F877" s="107"/>
      <c r="G877" s="107"/>
      <c r="H877" s="107"/>
      <c r="I877" s="107"/>
      <c r="J877" s="107"/>
      <c r="K877" s="107"/>
      <c r="L877" s="107"/>
      <c r="M877" s="107"/>
      <c r="N877" s="107"/>
      <c r="O877" s="107"/>
      <c r="P877" s="107"/>
      <c r="Q877" s="107"/>
      <c r="R877" s="107"/>
      <c r="S877" s="107"/>
      <c r="T877" s="107"/>
      <c r="U877" s="107"/>
      <c r="V877" s="107"/>
      <c r="W877" s="107"/>
      <c r="X877" s="107"/>
      <c r="Y877" s="107"/>
      <c r="Z877" s="107"/>
      <c r="AA877" s="107"/>
      <c r="AB877" s="107"/>
      <c r="AC877" s="107"/>
      <c r="AD877" s="107"/>
      <c r="AE877" s="107"/>
      <c r="AF877" s="107"/>
      <c r="AG877" s="107"/>
      <c r="AH877" s="107"/>
      <c r="AI877" s="107"/>
      <c r="AJ877" s="107"/>
      <c r="AK877" s="107"/>
      <c r="AL877" s="107"/>
      <c r="AM877" s="107"/>
      <c r="AN877" s="107"/>
      <c r="AO877" s="107"/>
      <c r="AP877" s="107"/>
      <c r="AQ877" s="107"/>
      <c r="AR877" s="107"/>
      <c r="AS877" s="107"/>
      <c r="AT877" s="107"/>
      <c r="AU877" s="107"/>
      <c r="AV877" s="107"/>
      <c r="AW877" s="107"/>
      <c r="AX877" s="107"/>
      <c r="AY877" s="107"/>
      <c r="AZ877" s="107"/>
      <c r="BA877" s="107"/>
      <c r="BB877" s="107"/>
      <c r="BC877" s="107"/>
      <c r="BD877" s="107"/>
      <c r="BE877" s="107"/>
      <c r="BF877" s="107"/>
      <c r="BG877" s="107"/>
      <c r="BH877" s="107"/>
      <c r="BI877" s="107"/>
      <c r="BJ877" s="107"/>
      <c r="BK877" s="107"/>
      <c r="BL877" s="107"/>
      <c r="BM877" s="107"/>
      <c r="BN877" s="107"/>
      <c r="BO877" s="107"/>
      <c r="BP877" s="107"/>
      <c r="BQ877" s="107"/>
      <c r="BR877" s="107"/>
      <c r="BS877" s="107"/>
      <c r="BT877" s="107"/>
      <c r="BU877" s="107"/>
      <c r="BV877" s="107"/>
      <c r="BW877" s="107"/>
      <c r="BX877" s="107"/>
      <c r="BY877" s="107"/>
      <c r="BZ877" s="107"/>
      <c r="CA877" s="107"/>
      <c r="CB877" s="107"/>
      <c r="CC877" s="107"/>
      <c r="CD877" s="107"/>
      <c r="CE877" s="107"/>
      <c r="CF877" s="107"/>
      <c r="CG877" s="107"/>
      <c r="CH877" s="107"/>
      <c r="CI877" s="107"/>
      <c r="CJ877" s="107"/>
      <c r="CK877" s="107"/>
      <c r="CL877" s="107"/>
      <c r="CM877" s="107"/>
      <c r="CN877" s="107"/>
      <c r="CO877" s="107"/>
      <c r="CP877" s="107"/>
      <c r="CQ877" s="107"/>
      <c r="CR877" s="107"/>
      <c r="CS877" s="107"/>
      <c r="CT877" s="107"/>
      <c r="CU877" s="107"/>
      <c r="CV877" s="107"/>
      <c r="CW877" s="107"/>
      <c r="CX877" s="107"/>
      <c r="CY877" s="107"/>
      <c r="CZ877" s="107"/>
      <c r="DA877" s="107"/>
      <c r="DB877" s="107"/>
      <c r="DC877" s="107"/>
      <c r="DD877" s="107"/>
      <c r="DE877" s="107"/>
      <c r="DF877" s="107"/>
      <c r="DG877" s="107"/>
      <c r="DH877" s="107"/>
      <c r="DI877" s="107"/>
      <c r="DJ877" s="107"/>
      <c r="DK877" s="107"/>
    </row>
    <row r="878" customFormat="false" ht="15" hidden="false" customHeight="true" outlineLevel="0" collapsed="false">
      <c r="A878" s="58"/>
      <c r="B878" s="53" t="s">
        <v>1049</v>
      </c>
      <c r="C878" s="54" t="n">
        <v>108</v>
      </c>
      <c r="D878" s="55" t="s">
        <v>337</v>
      </c>
      <c r="E878" s="107"/>
      <c r="F878" s="107"/>
      <c r="G878" s="107"/>
      <c r="H878" s="107"/>
      <c r="I878" s="107"/>
      <c r="J878" s="107"/>
      <c r="K878" s="107"/>
      <c r="L878" s="107"/>
      <c r="M878" s="107"/>
      <c r="N878" s="107"/>
      <c r="O878" s="107"/>
      <c r="P878" s="107"/>
      <c r="Q878" s="107"/>
      <c r="R878" s="107"/>
      <c r="S878" s="107"/>
      <c r="T878" s="107"/>
      <c r="U878" s="107"/>
      <c r="V878" s="107"/>
      <c r="W878" s="107"/>
      <c r="X878" s="107"/>
      <c r="Y878" s="107"/>
      <c r="Z878" s="107"/>
      <c r="AA878" s="107"/>
      <c r="AB878" s="107"/>
      <c r="AC878" s="107"/>
      <c r="AD878" s="107"/>
      <c r="AE878" s="107"/>
      <c r="AF878" s="107"/>
      <c r="AG878" s="107"/>
      <c r="AH878" s="107"/>
      <c r="AI878" s="107"/>
      <c r="AJ878" s="107"/>
      <c r="AK878" s="107"/>
      <c r="AL878" s="107"/>
      <c r="AM878" s="107"/>
      <c r="AN878" s="107"/>
      <c r="AO878" s="107"/>
      <c r="AP878" s="107"/>
      <c r="AQ878" s="107"/>
      <c r="AR878" s="107"/>
      <c r="AS878" s="107"/>
      <c r="AT878" s="107"/>
      <c r="AU878" s="107"/>
      <c r="AV878" s="107"/>
      <c r="AW878" s="107"/>
      <c r="AX878" s="107"/>
      <c r="AY878" s="107"/>
      <c r="AZ878" s="107"/>
      <c r="BA878" s="107"/>
      <c r="BB878" s="107"/>
      <c r="BC878" s="107"/>
      <c r="BD878" s="107"/>
      <c r="BE878" s="107"/>
      <c r="BF878" s="107"/>
      <c r="BG878" s="107"/>
      <c r="BH878" s="107"/>
      <c r="BI878" s="107"/>
      <c r="BJ878" s="107"/>
      <c r="BK878" s="107"/>
      <c r="BL878" s="107"/>
      <c r="BM878" s="107"/>
      <c r="BN878" s="107"/>
      <c r="BO878" s="107"/>
      <c r="BP878" s="107"/>
      <c r="BQ878" s="107"/>
      <c r="BR878" s="107"/>
      <c r="BS878" s="107"/>
      <c r="BT878" s="107"/>
      <c r="BU878" s="107"/>
      <c r="BV878" s="107"/>
      <c r="BW878" s="107"/>
      <c r="BX878" s="107"/>
      <c r="BY878" s="107"/>
      <c r="BZ878" s="107"/>
      <c r="CA878" s="107"/>
      <c r="CB878" s="107"/>
      <c r="CC878" s="107"/>
      <c r="CD878" s="107"/>
      <c r="CE878" s="107"/>
      <c r="CF878" s="107"/>
      <c r="CG878" s="107"/>
      <c r="CH878" s="107"/>
      <c r="CI878" s="107"/>
      <c r="CJ878" s="107"/>
      <c r="CK878" s="107"/>
      <c r="CL878" s="107"/>
      <c r="CM878" s="107"/>
      <c r="CN878" s="107"/>
      <c r="CO878" s="107"/>
      <c r="CP878" s="107"/>
      <c r="CQ878" s="107"/>
      <c r="CR878" s="107"/>
      <c r="CS878" s="107"/>
      <c r="CT878" s="107"/>
      <c r="CU878" s="107"/>
      <c r="CV878" s="107"/>
      <c r="CW878" s="107"/>
      <c r="CX878" s="107"/>
      <c r="CY878" s="107"/>
      <c r="CZ878" s="107"/>
      <c r="DA878" s="107"/>
      <c r="DB878" s="107"/>
      <c r="DC878" s="107"/>
      <c r="DD878" s="107"/>
      <c r="DE878" s="107"/>
      <c r="DF878" s="107"/>
      <c r="DG878" s="107"/>
      <c r="DH878" s="107"/>
      <c r="DI878" s="107"/>
      <c r="DJ878" s="107"/>
      <c r="DK878" s="107"/>
    </row>
    <row r="879" customFormat="false" ht="15" hidden="false" customHeight="true" outlineLevel="0" collapsed="false">
      <c r="A879" s="58"/>
      <c r="B879" s="53" t="s">
        <v>1050</v>
      </c>
      <c r="C879" s="54" t="n">
        <v>109</v>
      </c>
      <c r="D879" s="55" t="s">
        <v>337</v>
      </c>
      <c r="E879" s="107"/>
      <c r="F879" s="107"/>
      <c r="G879" s="107"/>
      <c r="H879" s="107"/>
      <c r="I879" s="107"/>
      <c r="J879" s="107"/>
      <c r="K879" s="107"/>
      <c r="L879" s="107"/>
      <c r="M879" s="107"/>
      <c r="N879" s="107"/>
      <c r="O879" s="107"/>
      <c r="P879" s="107"/>
      <c r="Q879" s="107"/>
      <c r="R879" s="107"/>
      <c r="S879" s="107"/>
      <c r="T879" s="107"/>
      <c r="U879" s="107"/>
      <c r="V879" s="107"/>
      <c r="W879" s="107"/>
      <c r="X879" s="107"/>
      <c r="Y879" s="107"/>
      <c r="Z879" s="107"/>
      <c r="AA879" s="107"/>
      <c r="AB879" s="107"/>
      <c r="AC879" s="107"/>
      <c r="AD879" s="107"/>
      <c r="AE879" s="107"/>
      <c r="AF879" s="107"/>
      <c r="AG879" s="107"/>
      <c r="AH879" s="107"/>
      <c r="AI879" s="107"/>
      <c r="AJ879" s="107"/>
      <c r="AK879" s="107"/>
      <c r="AL879" s="107"/>
      <c r="AM879" s="107"/>
      <c r="AN879" s="107"/>
      <c r="AO879" s="107"/>
      <c r="AP879" s="107"/>
      <c r="AQ879" s="107"/>
      <c r="AR879" s="107"/>
      <c r="AS879" s="107"/>
      <c r="AT879" s="107"/>
      <c r="AU879" s="107"/>
      <c r="AV879" s="107"/>
      <c r="AW879" s="107"/>
      <c r="AX879" s="107"/>
      <c r="AY879" s="107"/>
      <c r="AZ879" s="107"/>
      <c r="BA879" s="107"/>
      <c r="BB879" s="107"/>
      <c r="BC879" s="107"/>
      <c r="BD879" s="107"/>
      <c r="BE879" s="107"/>
      <c r="BF879" s="107"/>
      <c r="BG879" s="107"/>
      <c r="BH879" s="107"/>
      <c r="BI879" s="107"/>
      <c r="BJ879" s="107"/>
      <c r="BK879" s="107"/>
      <c r="BL879" s="107"/>
      <c r="BM879" s="107"/>
      <c r="BN879" s="107"/>
      <c r="BO879" s="107"/>
      <c r="BP879" s="107"/>
      <c r="BQ879" s="107"/>
      <c r="BR879" s="107"/>
      <c r="BS879" s="107"/>
      <c r="BT879" s="107"/>
      <c r="BU879" s="107"/>
      <c r="BV879" s="107"/>
      <c r="BW879" s="107"/>
      <c r="BX879" s="107"/>
      <c r="BY879" s="107"/>
      <c r="BZ879" s="107"/>
      <c r="CA879" s="107"/>
      <c r="CB879" s="107"/>
      <c r="CC879" s="107"/>
      <c r="CD879" s="107"/>
      <c r="CE879" s="107"/>
      <c r="CF879" s="107"/>
      <c r="CG879" s="107"/>
      <c r="CH879" s="107"/>
      <c r="CI879" s="107"/>
      <c r="CJ879" s="107"/>
      <c r="CK879" s="107"/>
      <c r="CL879" s="107"/>
      <c r="CM879" s="107"/>
      <c r="CN879" s="107"/>
      <c r="CO879" s="107"/>
      <c r="CP879" s="107"/>
      <c r="CQ879" s="107"/>
      <c r="CR879" s="107"/>
      <c r="CS879" s="107"/>
      <c r="CT879" s="107"/>
      <c r="CU879" s="107"/>
      <c r="CV879" s="107"/>
      <c r="CW879" s="107"/>
      <c r="CX879" s="107"/>
      <c r="CY879" s="107"/>
      <c r="CZ879" s="107"/>
      <c r="DA879" s="107"/>
      <c r="DB879" s="107"/>
      <c r="DC879" s="107"/>
      <c r="DD879" s="107"/>
      <c r="DE879" s="107"/>
      <c r="DF879" s="107"/>
      <c r="DG879" s="107"/>
      <c r="DH879" s="107"/>
      <c r="DI879" s="107"/>
      <c r="DJ879" s="107"/>
      <c r="DK879" s="107"/>
    </row>
    <row r="880" customFormat="false" ht="15" hidden="false" customHeight="true" outlineLevel="0" collapsed="false">
      <c r="A880" s="58"/>
      <c r="B880" s="53" t="s">
        <v>1051</v>
      </c>
      <c r="C880" s="54" t="n">
        <v>110</v>
      </c>
      <c r="D880" s="55" t="s">
        <v>337</v>
      </c>
    </row>
    <row r="881" customFormat="false" ht="15" hidden="false" customHeight="true" outlineLevel="0" collapsed="false">
      <c r="A881" s="58"/>
      <c r="B881" s="53" t="s">
        <v>1052</v>
      </c>
      <c r="C881" s="54" t="n">
        <v>111</v>
      </c>
      <c r="D881" s="55" t="s">
        <v>337</v>
      </c>
    </row>
    <row r="882" customFormat="false" ht="15" hidden="false" customHeight="true" outlineLevel="0" collapsed="false">
      <c r="A882" s="58"/>
      <c r="B882" s="53" t="s">
        <v>1053</v>
      </c>
      <c r="C882" s="54" t="n">
        <v>112</v>
      </c>
      <c r="D882" s="55" t="s">
        <v>337</v>
      </c>
    </row>
    <row r="883" customFormat="false" ht="15" hidden="false" customHeight="true" outlineLevel="0" collapsed="false">
      <c r="A883" s="58"/>
      <c r="B883" s="53" t="s">
        <v>1054</v>
      </c>
      <c r="C883" s="54" t="n">
        <v>113</v>
      </c>
      <c r="D883" s="55" t="s">
        <v>337</v>
      </c>
    </row>
    <row r="884" customFormat="false" ht="15" hidden="false" customHeight="true" outlineLevel="0" collapsed="false">
      <c r="A884" s="58"/>
      <c r="B884" s="53" t="s">
        <v>1055</v>
      </c>
      <c r="C884" s="54" t="n">
        <v>114</v>
      </c>
      <c r="D884" s="55" t="s">
        <v>337</v>
      </c>
    </row>
    <row r="885" customFormat="false" ht="15" hidden="false" customHeight="true" outlineLevel="0" collapsed="false">
      <c r="A885" s="58"/>
      <c r="B885" s="53" t="s">
        <v>1056</v>
      </c>
      <c r="C885" s="54" t="n">
        <v>115</v>
      </c>
      <c r="D885" s="55" t="s">
        <v>337</v>
      </c>
    </row>
    <row r="886" customFormat="false" ht="15" hidden="false" customHeight="true" outlineLevel="0" collapsed="false">
      <c r="A886" s="58"/>
      <c r="B886" s="53" t="s">
        <v>1057</v>
      </c>
      <c r="C886" s="54" t="n">
        <v>116</v>
      </c>
      <c r="D886" s="55" t="s">
        <v>337</v>
      </c>
    </row>
    <row r="887" customFormat="false" ht="15" hidden="false" customHeight="true" outlineLevel="0" collapsed="false">
      <c r="A887" s="58"/>
      <c r="B887" s="53" t="s">
        <v>1058</v>
      </c>
      <c r="C887" s="54" t="n">
        <v>117</v>
      </c>
      <c r="D887" s="55" t="s">
        <v>337</v>
      </c>
    </row>
    <row r="888" customFormat="false" ht="15" hidden="false" customHeight="true" outlineLevel="0" collapsed="false">
      <c r="A888" s="58"/>
      <c r="B888" s="53" t="s">
        <v>1059</v>
      </c>
      <c r="C888" s="54" t="n">
        <v>118</v>
      </c>
      <c r="D888" s="55" t="s">
        <v>337</v>
      </c>
    </row>
    <row r="889" customFormat="false" ht="15" hidden="false" customHeight="true" outlineLevel="0" collapsed="false">
      <c r="A889" s="58"/>
      <c r="B889" s="53" t="s">
        <v>1060</v>
      </c>
      <c r="C889" s="54" t="n">
        <v>119</v>
      </c>
      <c r="D889" s="55" t="s">
        <v>337</v>
      </c>
    </row>
    <row r="890" customFormat="false" ht="15" hidden="false" customHeight="true" outlineLevel="0" collapsed="false">
      <c r="A890" s="58"/>
      <c r="B890" s="53" t="s">
        <v>1061</v>
      </c>
      <c r="C890" s="54" t="n">
        <v>120</v>
      </c>
      <c r="D890" s="55" t="s">
        <v>337</v>
      </c>
    </row>
    <row r="891" customFormat="false" ht="15" hidden="false" customHeight="true" outlineLevel="0" collapsed="false">
      <c r="A891" s="58"/>
      <c r="B891" s="53" t="s">
        <v>1062</v>
      </c>
      <c r="C891" s="54" t="n">
        <v>121</v>
      </c>
      <c r="D891" s="55" t="s">
        <v>337</v>
      </c>
    </row>
    <row r="892" customFormat="false" ht="15" hidden="false" customHeight="true" outlineLevel="0" collapsed="false">
      <c r="A892" s="58"/>
      <c r="B892" s="53" t="s">
        <v>1063</v>
      </c>
      <c r="C892" s="54" t="n">
        <v>122</v>
      </c>
      <c r="D892" s="55" t="s">
        <v>337</v>
      </c>
    </row>
    <row r="893" customFormat="false" ht="15" hidden="false" customHeight="true" outlineLevel="0" collapsed="false">
      <c r="A893" s="58"/>
      <c r="B893" s="53" t="s">
        <v>1064</v>
      </c>
      <c r="C893" s="54" t="n">
        <v>123</v>
      </c>
      <c r="D893" s="55" t="s">
        <v>337</v>
      </c>
    </row>
    <row r="894" customFormat="false" ht="15" hidden="false" customHeight="true" outlineLevel="0" collapsed="false">
      <c r="A894" s="58"/>
      <c r="B894" s="53" t="s">
        <v>1065</v>
      </c>
      <c r="C894" s="54" t="n">
        <v>124</v>
      </c>
      <c r="D894" s="55" t="s">
        <v>337</v>
      </c>
    </row>
    <row r="895" customFormat="false" ht="15" hidden="false" customHeight="true" outlineLevel="0" collapsed="false">
      <c r="A895" s="58"/>
      <c r="B895" s="53" t="s">
        <v>1066</v>
      </c>
      <c r="C895" s="54" t="n">
        <v>125</v>
      </c>
      <c r="D895" s="55" t="s">
        <v>337</v>
      </c>
    </row>
    <row r="896" customFormat="false" ht="15" hidden="false" customHeight="true" outlineLevel="0" collapsed="false">
      <c r="A896" s="58"/>
      <c r="B896" s="53" t="s">
        <v>1067</v>
      </c>
      <c r="C896" s="54" t="n">
        <v>126</v>
      </c>
      <c r="D896" s="55" t="s">
        <v>337</v>
      </c>
    </row>
    <row r="897" customFormat="false" ht="15" hidden="false" customHeight="true" outlineLevel="0" collapsed="false">
      <c r="A897" s="58"/>
      <c r="B897" s="53" t="s">
        <v>1068</v>
      </c>
      <c r="C897" s="54" t="n">
        <v>127</v>
      </c>
      <c r="D897" s="55" t="s">
        <v>337</v>
      </c>
    </row>
    <row r="898" customFormat="false" ht="15" hidden="false" customHeight="true" outlineLevel="0" collapsed="false">
      <c r="A898" s="58"/>
      <c r="B898" s="53" t="s">
        <v>1069</v>
      </c>
      <c r="C898" s="54" t="n">
        <v>128</v>
      </c>
      <c r="D898" s="55" t="s">
        <v>337</v>
      </c>
    </row>
    <row r="899" customFormat="false" ht="15" hidden="false" customHeight="true" outlineLevel="0" collapsed="false">
      <c r="A899" s="58"/>
      <c r="B899" s="53" t="s">
        <v>1070</v>
      </c>
      <c r="C899" s="54" t="n">
        <v>129</v>
      </c>
      <c r="D899" s="55" t="s">
        <v>337</v>
      </c>
    </row>
    <row r="900" customFormat="false" ht="15" hidden="false" customHeight="true" outlineLevel="0" collapsed="false">
      <c r="A900" s="58"/>
      <c r="B900" s="53" t="s">
        <v>1071</v>
      </c>
      <c r="C900" s="54" t="n">
        <v>130</v>
      </c>
      <c r="D900" s="55" t="s">
        <v>337</v>
      </c>
    </row>
    <row r="901" customFormat="false" ht="15" hidden="false" customHeight="true" outlineLevel="0" collapsed="false">
      <c r="A901" s="58"/>
      <c r="B901" s="53" t="s">
        <v>1072</v>
      </c>
      <c r="C901" s="54" t="n">
        <v>131</v>
      </c>
      <c r="D901" s="55" t="s">
        <v>337</v>
      </c>
      <c r="E901" s="81"/>
      <c r="F901" s="81"/>
      <c r="G901" s="81"/>
      <c r="H901" s="81"/>
      <c r="I901" s="81"/>
      <c r="J901" s="81"/>
      <c r="K901" s="81"/>
      <c r="L901" s="81"/>
      <c r="M901" s="81"/>
      <c r="N901" s="81"/>
      <c r="O901" s="81"/>
      <c r="P901" s="81"/>
      <c r="Q901" s="81"/>
      <c r="R901" s="81"/>
      <c r="S901" s="81"/>
      <c r="T901" s="81"/>
      <c r="U901" s="81"/>
      <c r="V901" s="81"/>
      <c r="W901" s="81"/>
      <c r="X901" s="81"/>
      <c r="Y901" s="81"/>
      <c r="Z901" s="81"/>
      <c r="AA901" s="81"/>
      <c r="AB901" s="81"/>
      <c r="AC901" s="81"/>
      <c r="AD901" s="81"/>
      <c r="AE901" s="81"/>
      <c r="AF901" s="81"/>
      <c r="AG901" s="81"/>
      <c r="AH901" s="81"/>
      <c r="AI901" s="81"/>
      <c r="AJ901" s="81"/>
      <c r="AK901" s="81"/>
      <c r="AL901" s="81"/>
      <c r="AM901" s="81"/>
      <c r="AN901" s="81"/>
      <c r="AO901" s="81"/>
      <c r="AP901" s="81"/>
      <c r="AQ901" s="81"/>
      <c r="AR901" s="81"/>
      <c r="AS901" s="81"/>
      <c r="AT901" s="81"/>
      <c r="AU901" s="81"/>
      <c r="AV901" s="81"/>
      <c r="AW901" s="81"/>
      <c r="AX901" s="81"/>
      <c r="AY901" s="81"/>
      <c r="AZ901" s="81"/>
      <c r="BA901" s="81"/>
      <c r="BB901" s="81"/>
      <c r="BC901" s="81"/>
      <c r="BD901" s="81"/>
      <c r="BE901" s="81"/>
      <c r="BF901" s="81"/>
      <c r="BG901" s="81"/>
      <c r="BH901" s="81"/>
      <c r="BI901" s="81"/>
      <c r="BJ901" s="81"/>
      <c r="BK901" s="81"/>
      <c r="BL901" s="81"/>
      <c r="BM901" s="81"/>
      <c r="BN901" s="81"/>
      <c r="BO901" s="81"/>
      <c r="BP901" s="81"/>
      <c r="BQ901" s="81"/>
      <c r="BR901" s="81"/>
      <c r="BS901" s="81"/>
      <c r="BT901" s="81"/>
      <c r="BU901" s="81"/>
      <c r="BV901" s="81"/>
      <c r="BW901" s="81"/>
      <c r="BX901" s="81"/>
      <c r="BY901" s="81"/>
      <c r="BZ901" s="81"/>
      <c r="CA901" s="81"/>
      <c r="CB901" s="81"/>
      <c r="CC901" s="81"/>
      <c r="CD901" s="81"/>
      <c r="CE901" s="81"/>
      <c r="CF901" s="81"/>
      <c r="CG901" s="81"/>
      <c r="CH901" s="81"/>
      <c r="CI901" s="81"/>
      <c r="CJ901" s="81"/>
      <c r="CK901" s="81"/>
      <c r="CL901" s="81"/>
      <c r="CM901" s="81"/>
      <c r="CN901" s="81"/>
      <c r="CO901" s="81"/>
      <c r="CP901" s="81"/>
      <c r="CQ901" s="81"/>
      <c r="CR901" s="81"/>
      <c r="CS901" s="81"/>
      <c r="CT901" s="81"/>
      <c r="CU901" s="81"/>
      <c r="CV901" s="81"/>
      <c r="CW901" s="81"/>
      <c r="CX901" s="81"/>
      <c r="CY901" s="81"/>
      <c r="CZ901" s="81"/>
      <c r="DA901" s="81"/>
      <c r="DB901" s="81"/>
      <c r="DC901" s="81"/>
      <c r="DD901" s="81"/>
      <c r="DE901" s="81"/>
      <c r="DF901" s="81"/>
      <c r="DG901" s="81"/>
      <c r="DH901" s="81"/>
      <c r="DI901" s="81"/>
      <c r="DJ901" s="81"/>
      <c r="DK901" s="81"/>
    </row>
    <row r="902" customFormat="false" ht="15" hidden="false" customHeight="true" outlineLevel="0" collapsed="false">
      <c r="A902" s="58"/>
      <c r="B902" s="53" t="s">
        <v>1073</v>
      </c>
      <c r="C902" s="54" t="n">
        <v>132</v>
      </c>
      <c r="D902" s="55" t="s">
        <v>337</v>
      </c>
      <c r="E902" s="81"/>
      <c r="F902" s="81"/>
      <c r="G902" s="81"/>
      <c r="H902" s="81"/>
      <c r="I902" s="81"/>
      <c r="J902" s="81"/>
      <c r="K902" s="81"/>
      <c r="L902" s="81"/>
      <c r="M902" s="81"/>
      <c r="N902" s="81"/>
      <c r="O902" s="81"/>
      <c r="P902" s="81"/>
      <c r="Q902" s="81"/>
      <c r="R902" s="81"/>
      <c r="S902" s="81"/>
      <c r="T902" s="81"/>
      <c r="U902" s="81"/>
      <c r="V902" s="81"/>
      <c r="W902" s="81"/>
      <c r="X902" s="81"/>
      <c r="Y902" s="81"/>
      <c r="Z902" s="81"/>
      <c r="AA902" s="81"/>
      <c r="AB902" s="81"/>
      <c r="AC902" s="81"/>
      <c r="AD902" s="81"/>
      <c r="AE902" s="81"/>
      <c r="AF902" s="81"/>
      <c r="AG902" s="81"/>
      <c r="AH902" s="81"/>
      <c r="AI902" s="81"/>
      <c r="AJ902" s="81"/>
      <c r="AK902" s="81"/>
      <c r="AL902" s="81"/>
      <c r="AM902" s="81"/>
      <c r="AN902" s="81"/>
      <c r="AO902" s="81"/>
      <c r="AP902" s="81"/>
      <c r="AQ902" s="81"/>
      <c r="AR902" s="81"/>
      <c r="AS902" s="81"/>
      <c r="AT902" s="81"/>
      <c r="AU902" s="81"/>
      <c r="AV902" s="81"/>
      <c r="AW902" s="81"/>
      <c r="AX902" s="81"/>
      <c r="AY902" s="81"/>
      <c r="AZ902" s="81"/>
      <c r="BA902" s="81"/>
      <c r="BB902" s="81"/>
      <c r="BC902" s="81"/>
      <c r="BD902" s="81"/>
      <c r="BE902" s="81"/>
      <c r="BF902" s="81"/>
      <c r="BG902" s="81"/>
      <c r="BH902" s="81"/>
      <c r="BI902" s="81"/>
      <c r="BJ902" s="81"/>
      <c r="BK902" s="81"/>
      <c r="BL902" s="81"/>
      <c r="BM902" s="81"/>
      <c r="BN902" s="81"/>
      <c r="BO902" s="81"/>
      <c r="BP902" s="81"/>
      <c r="BQ902" s="81"/>
      <c r="BR902" s="81"/>
      <c r="BS902" s="81"/>
      <c r="BT902" s="81"/>
      <c r="BU902" s="81"/>
      <c r="BV902" s="81"/>
      <c r="BW902" s="81"/>
      <c r="BX902" s="81"/>
      <c r="BY902" s="81"/>
      <c r="BZ902" s="81"/>
      <c r="CA902" s="81"/>
      <c r="CB902" s="81"/>
      <c r="CC902" s="81"/>
      <c r="CD902" s="81"/>
      <c r="CE902" s="81"/>
      <c r="CF902" s="81"/>
      <c r="CG902" s="81"/>
      <c r="CH902" s="81"/>
      <c r="CI902" s="81"/>
      <c r="CJ902" s="81"/>
      <c r="CK902" s="81"/>
      <c r="CL902" s="81"/>
      <c r="CM902" s="81"/>
      <c r="CN902" s="81"/>
      <c r="CO902" s="81"/>
      <c r="CP902" s="81"/>
      <c r="CQ902" s="81"/>
      <c r="CR902" s="81"/>
      <c r="CS902" s="81"/>
      <c r="CT902" s="81"/>
      <c r="CU902" s="81"/>
      <c r="CV902" s="81"/>
      <c r="CW902" s="81"/>
      <c r="CX902" s="81"/>
      <c r="CY902" s="81"/>
      <c r="CZ902" s="81"/>
      <c r="DA902" s="81"/>
      <c r="DB902" s="81"/>
      <c r="DC902" s="81"/>
      <c r="DD902" s="81"/>
      <c r="DE902" s="81"/>
      <c r="DF902" s="81"/>
      <c r="DG902" s="81"/>
      <c r="DH902" s="81"/>
      <c r="DI902" s="81"/>
      <c r="DJ902" s="81"/>
      <c r="DK902" s="81"/>
    </row>
    <row r="903" customFormat="false" ht="15" hidden="false" customHeight="true" outlineLevel="0" collapsed="false">
      <c r="A903" s="58"/>
      <c r="B903" s="53" t="s">
        <v>1074</v>
      </c>
      <c r="C903" s="54" t="n">
        <v>133</v>
      </c>
      <c r="D903" s="55" t="s">
        <v>337</v>
      </c>
      <c r="E903" s="81"/>
      <c r="F903" s="81"/>
      <c r="G903" s="81"/>
      <c r="H903" s="81"/>
      <c r="I903" s="81"/>
      <c r="J903" s="81"/>
      <c r="K903" s="81"/>
      <c r="L903" s="81"/>
      <c r="M903" s="81"/>
      <c r="N903" s="81"/>
      <c r="O903" s="81"/>
      <c r="P903" s="81"/>
      <c r="Q903" s="81"/>
      <c r="R903" s="81"/>
      <c r="S903" s="81"/>
      <c r="T903" s="81"/>
      <c r="U903" s="81"/>
      <c r="V903" s="81"/>
      <c r="W903" s="81"/>
      <c r="X903" s="81"/>
      <c r="Y903" s="81"/>
      <c r="Z903" s="81"/>
      <c r="AA903" s="81"/>
      <c r="AB903" s="81"/>
      <c r="AC903" s="81"/>
      <c r="AD903" s="81"/>
      <c r="AE903" s="81"/>
      <c r="AF903" s="81"/>
      <c r="AG903" s="81"/>
      <c r="AH903" s="81"/>
      <c r="AI903" s="81"/>
      <c r="AJ903" s="81"/>
      <c r="AK903" s="81"/>
      <c r="AL903" s="81"/>
      <c r="AM903" s="81"/>
      <c r="AN903" s="81"/>
      <c r="AO903" s="81"/>
      <c r="AP903" s="81"/>
      <c r="AQ903" s="81"/>
      <c r="AR903" s="81"/>
      <c r="AS903" s="81"/>
      <c r="AT903" s="81"/>
      <c r="AU903" s="81"/>
      <c r="AV903" s="81"/>
      <c r="AW903" s="81"/>
      <c r="AX903" s="81"/>
      <c r="AY903" s="81"/>
      <c r="AZ903" s="81"/>
      <c r="BA903" s="81"/>
      <c r="BB903" s="81"/>
      <c r="BC903" s="81"/>
      <c r="BD903" s="81"/>
      <c r="BE903" s="81"/>
      <c r="BF903" s="81"/>
      <c r="BG903" s="81"/>
      <c r="BH903" s="81"/>
      <c r="BI903" s="81"/>
      <c r="BJ903" s="81"/>
      <c r="BK903" s="81"/>
      <c r="BL903" s="81"/>
      <c r="BM903" s="81"/>
      <c r="BN903" s="81"/>
      <c r="BO903" s="81"/>
      <c r="BP903" s="81"/>
      <c r="BQ903" s="81"/>
      <c r="BR903" s="81"/>
      <c r="BS903" s="81"/>
      <c r="BT903" s="81"/>
      <c r="BU903" s="81"/>
      <c r="BV903" s="81"/>
      <c r="BW903" s="81"/>
      <c r="BX903" s="81"/>
      <c r="BY903" s="81"/>
      <c r="BZ903" s="81"/>
      <c r="CA903" s="81"/>
      <c r="CB903" s="81"/>
      <c r="CC903" s="81"/>
      <c r="CD903" s="81"/>
      <c r="CE903" s="81"/>
      <c r="CF903" s="81"/>
      <c r="CG903" s="81"/>
      <c r="CH903" s="81"/>
      <c r="CI903" s="81"/>
      <c r="CJ903" s="81"/>
      <c r="CK903" s="81"/>
      <c r="CL903" s="81"/>
      <c r="CM903" s="81"/>
      <c r="CN903" s="81"/>
      <c r="CO903" s="81"/>
      <c r="CP903" s="81"/>
      <c r="CQ903" s="81"/>
      <c r="CR903" s="81"/>
      <c r="CS903" s="81"/>
      <c r="CT903" s="81"/>
      <c r="CU903" s="81"/>
      <c r="CV903" s="81"/>
      <c r="CW903" s="81"/>
      <c r="CX903" s="81"/>
      <c r="CY903" s="81"/>
      <c r="CZ903" s="81"/>
      <c r="DA903" s="81"/>
      <c r="DB903" s="81"/>
      <c r="DC903" s="81"/>
      <c r="DD903" s="81"/>
      <c r="DE903" s="81"/>
      <c r="DF903" s="81"/>
      <c r="DG903" s="81"/>
      <c r="DH903" s="81"/>
      <c r="DI903" s="81"/>
      <c r="DJ903" s="81"/>
      <c r="DK903" s="81"/>
    </row>
    <row r="904" customFormat="false" ht="15" hidden="false" customHeight="true" outlineLevel="0" collapsed="false">
      <c r="A904" s="58"/>
      <c r="B904" s="53" t="s">
        <v>1075</v>
      </c>
      <c r="C904" s="54" t="n">
        <v>134</v>
      </c>
      <c r="D904" s="55" t="s">
        <v>337</v>
      </c>
      <c r="E904" s="81"/>
      <c r="F904" s="81"/>
      <c r="G904" s="81"/>
      <c r="H904" s="81"/>
      <c r="I904" s="81"/>
      <c r="J904" s="81"/>
      <c r="K904" s="81"/>
      <c r="L904" s="81"/>
      <c r="M904" s="81"/>
      <c r="N904" s="81"/>
      <c r="O904" s="81"/>
      <c r="P904" s="81"/>
      <c r="Q904" s="81"/>
      <c r="R904" s="81"/>
      <c r="S904" s="81"/>
      <c r="T904" s="81"/>
      <c r="U904" s="81"/>
      <c r="V904" s="81"/>
      <c r="W904" s="81"/>
      <c r="X904" s="81"/>
      <c r="Y904" s="81"/>
      <c r="Z904" s="81"/>
      <c r="AA904" s="81"/>
      <c r="AB904" s="81"/>
      <c r="AC904" s="81"/>
      <c r="AD904" s="81"/>
      <c r="AE904" s="81"/>
      <c r="AF904" s="81"/>
      <c r="AG904" s="81"/>
      <c r="AH904" s="81"/>
      <c r="AI904" s="81"/>
      <c r="AJ904" s="81"/>
      <c r="AK904" s="81"/>
      <c r="AL904" s="81"/>
      <c r="AM904" s="81"/>
      <c r="AN904" s="81"/>
      <c r="AO904" s="81"/>
      <c r="AP904" s="81"/>
      <c r="AQ904" s="81"/>
      <c r="AR904" s="81"/>
      <c r="AS904" s="81"/>
      <c r="AT904" s="81"/>
      <c r="AU904" s="81"/>
      <c r="AV904" s="81"/>
      <c r="AW904" s="81"/>
      <c r="AX904" s="81"/>
      <c r="AY904" s="81"/>
      <c r="AZ904" s="81"/>
      <c r="BA904" s="81"/>
      <c r="BB904" s="81"/>
      <c r="BC904" s="81"/>
      <c r="BD904" s="81"/>
      <c r="BE904" s="81"/>
      <c r="BF904" s="81"/>
      <c r="BG904" s="81"/>
      <c r="BH904" s="81"/>
      <c r="BI904" s="81"/>
      <c r="BJ904" s="81"/>
      <c r="BK904" s="81"/>
      <c r="BL904" s="81"/>
      <c r="BM904" s="81"/>
      <c r="BN904" s="81"/>
      <c r="BO904" s="81"/>
      <c r="BP904" s="81"/>
      <c r="BQ904" s="81"/>
      <c r="BR904" s="81"/>
      <c r="BS904" s="81"/>
      <c r="BT904" s="81"/>
      <c r="BU904" s="81"/>
      <c r="BV904" s="81"/>
      <c r="BW904" s="81"/>
      <c r="BX904" s="81"/>
      <c r="BY904" s="81"/>
      <c r="BZ904" s="81"/>
      <c r="CA904" s="81"/>
      <c r="CB904" s="81"/>
      <c r="CC904" s="81"/>
      <c r="CD904" s="81"/>
      <c r="CE904" s="81"/>
      <c r="CF904" s="81"/>
      <c r="CG904" s="81"/>
      <c r="CH904" s="81"/>
      <c r="CI904" s="81"/>
      <c r="CJ904" s="81"/>
      <c r="CK904" s="81"/>
      <c r="CL904" s="81"/>
      <c r="CM904" s="81"/>
      <c r="CN904" s="81"/>
      <c r="CO904" s="81"/>
      <c r="CP904" s="81"/>
      <c r="CQ904" s="81"/>
      <c r="CR904" s="81"/>
      <c r="CS904" s="81"/>
      <c r="CT904" s="81"/>
      <c r="CU904" s="81"/>
      <c r="CV904" s="81"/>
      <c r="CW904" s="81"/>
      <c r="CX904" s="81"/>
      <c r="CY904" s="81"/>
      <c r="CZ904" s="81"/>
      <c r="DA904" s="81"/>
      <c r="DB904" s="81"/>
      <c r="DC904" s="81"/>
      <c r="DD904" s="81"/>
      <c r="DE904" s="81"/>
      <c r="DF904" s="81"/>
      <c r="DG904" s="81"/>
      <c r="DH904" s="81"/>
      <c r="DI904" s="81"/>
      <c r="DJ904" s="81"/>
      <c r="DK904" s="81"/>
    </row>
    <row r="905" customFormat="false" ht="15" hidden="false" customHeight="true" outlineLevel="0" collapsed="false">
      <c r="A905" s="58"/>
      <c r="B905" s="53" t="s">
        <v>1076</v>
      </c>
      <c r="C905" s="54" t="n">
        <v>135</v>
      </c>
      <c r="D905" s="55" t="s">
        <v>337</v>
      </c>
      <c r="E905" s="81"/>
      <c r="F905" s="81"/>
      <c r="G905" s="81"/>
      <c r="H905" s="81"/>
      <c r="I905" s="81"/>
      <c r="J905" s="81"/>
      <c r="K905" s="81"/>
      <c r="L905" s="81"/>
      <c r="M905" s="81"/>
      <c r="N905" s="81"/>
      <c r="O905" s="81"/>
      <c r="P905" s="81"/>
      <c r="Q905" s="81"/>
      <c r="R905" s="81"/>
      <c r="S905" s="81"/>
      <c r="T905" s="81"/>
      <c r="U905" s="81"/>
      <c r="V905" s="81"/>
      <c r="W905" s="81"/>
      <c r="X905" s="81"/>
      <c r="Y905" s="81"/>
      <c r="Z905" s="81"/>
      <c r="AA905" s="81"/>
      <c r="AB905" s="81"/>
      <c r="AC905" s="81"/>
      <c r="AD905" s="81"/>
      <c r="AE905" s="81"/>
      <c r="AF905" s="81"/>
      <c r="AG905" s="81"/>
      <c r="AH905" s="81"/>
      <c r="AI905" s="81"/>
      <c r="AJ905" s="81"/>
      <c r="AK905" s="81"/>
      <c r="AL905" s="81"/>
      <c r="AM905" s="81"/>
      <c r="AN905" s="81"/>
      <c r="AO905" s="81"/>
      <c r="AP905" s="81"/>
      <c r="AQ905" s="81"/>
      <c r="AR905" s="81"/>
      <c r="AS905" s="81"/>
      <c r="AT905" s="81"/>
      <c r="AU905" s="81"/>
      <c r="AV905" s="81"/>
      <c r="AW905" s="81"/>
      <c r="AX905" s="81"/>
      <c r="AY905" s="81"/>
      <c r="AZ905" s="81"/>
      <c r="BA905" s="81"/>
      <c r="BB905" s="81"/>
      <c r="BC905" s="81"/>
      <c r="BD905" s="81"/>
      <c r="BE905" s="81"/>
      <c r="BF905" s="81"/>
      <c r="BG905" s="81"/>
      <c r="BH905" s="81"/>
      <c r="BI905" s="81"/>
      <c r="BJ905" s="81"/>
      <c r="BK905" s="81"/>
      <c r="BL905" s="81"/>
      <c r="BM905" s="81"/>
      <c r="BN905" s="81"/>
      <c r="BO905" s="81"/>
      <c r="BP905" s="81"/>
      <c r="BQ905" s="81"/>
      <c r="BR905" s="81"/>
      <c r="BS905" s="81"/>
      <c r="BT905" s="81"/>
      <c r="BU905" s="81"/>
      <c r="BV905" s="81"/>
      <c r="BW905" s="81"/>
      <c r="BX905" s="81"/>
      <c r="BY905" s="81"/>
      <c r="BZ905" s="81"/>
      <c r="CA905" s="81"/>
      <c r="CB905" s="81"/>
      <c r="CC905" s="81"/>
      <c r="CD905" s="81"/>
      <c r="CE905" s="81"/>
      <c r="CF905" s="81"/>
      <c r="CG905" s="81"/>
      <c r="CH905" s="81"/>
      <c r="CI905" s="81"/>
      <c r="CJ905" s="81"/>
      <c r="CK905" s="81"/>
      <c r="CL905" s="81"/>
      <c r="CM905" s="81"/>
      <c r="CN905" s="81"/>
      <c r="CO905" s="81"/>
      <c r="CP905" s="81"/>
      <c r="CQ905" s="81"/>
      <c r="CR905" s="81"/>
      <c r="CS905" s="81"/>
      <c r="CT905" s="81"/>
      <c r="CU905" s="81"/>
      <c r="CV905" s="81"/>
      <c r="CW905" s="81"/>
      <c r="CX905" s="81"/>
      <c r="CY905" s="81"/>
      <c r="CZ905" s="81"/>
      <c r="DA905" s="81"/>
      <c r="DB905" s="81"/>
      <c r="DC905" s="81"/>
      <c r="DD905" s="81"/>
      <c r="DE905" s="81"/>
      <c r="DF905" s="81"/>
      <c r="DG905" s="81"/>
      <c r="DH905" s="81"/>
      <c r="DI905" s="81"/>
      <c r="DJ905" s="81"/>
      <c r="DK905" s="81"/>
    </row>
    <row r="906" customFormat="false" ht="15" hidden="false" customHeight="true" outlineLevel="0" collapsed="false">
      <c r="A906" s="58"/>
      <c r="B906" s="53" t="s">
        <v>1077</v>
      </c>
      <c r="C906" s="54" t="n">
        <v>136</v>
      </c>
      <c r="D906" s="55" t="s">
        <v>337</v>
      </c>
      <c r="E906" s="81"/>
      <c r="F906" s="81"/>
      <c r="G906" s="81"/>
      <c r="H906" s="81"/>
      <c r="I906" s="81"/>
      <c r="J906" s="81"/>
      <c r="K906" s="81"/>
      <c r="L906" s="81"/>
      <c r="M906" s="81"/>
      <c r="N906" s="81"/>
      <c r="O906" s="81"/>
      <c r="P906" s="81"/>
      <c r="Q906" s="81"/>
      <c r="R906" s="81"/>
      <c r="S906" s="81"/>
      <c r="T906" s="81"/>
      <c r="U906" s="81"/>
      <c r="V906" s="81"/>
      <c r="W906" s="81"/>
      <c r="X906" s="81"/>
      <c r="Y906" s="81"/>
      <c r="Z906" s="81"/>
      <c r="AA906" s="81"/>
      <c r="AB906" s="81"/>
      <c r="AC906" s="81"/>
      <c r="AD906" s="81"/>
      <c r="AE906" s="81"/>
      <c r="AF906" s="81"/>
      <c r="AG906" s="81"/>
      <c r="AH906" s="81"/>
      <c r="AI906" s="81"/>
      <c r="AJ906" s="81"/>
      <c r="AK906" s="81"/>
      <c r="AL906" s="81"/>
      <c r="AM906" s="81"/>
      <c r="AN906" s="81"/>
      <c r="AO906" s="81"/>
      <c r="AP906" s="81"/>
      <c r="AQ906" s="81"/>
      <c r="AR906" s="81"/>
      <c r="AS906" s="81"/>
      <c r="AT906" s="81"/>
      <c r="AU906" s="81"/>
      <c r="AV906" s="81"/>
      <c r="AW906" s="81"/>
      <c r="AX906" s="81"/>
      <c r="AY906" s="81"/>
      <c r="AZ906" s="81"/>
      <c r="BA906" s="81"/>
      <c r="BB906" s="81"/>
      <c r="BC906" s="81"/>
      <c r="BD906" s="81"/>
      <c r="BE906" s="81"/>
      <c r="BF906" s="81"/>
      <c r="BG906" s="81"/>
      <c r="BH906" s="81"/>
      <c r="BI906" s="81"/>
      <c r="BJ906" s="81"/>
      <c r="BK906" s="81"/>
      <c r="BL906" s="81"/>
      <c r="BM906" s="81"/>
      <c r="BN906" s="81"/>
      <c r="BO906" s="81"/>
      <c r="BP906" s="81"/>
      <c r="BQ906" s="81"/>
      <c r="BR906" s="81"/>
      <c r="BS906" s="81"/>
      <c r="BT906" s="81"/>
      <c r="BU906" s="81"/>
      <c r="BV906" s="81"/>
      <c r="BW906" s="81"/>
      <c r="BX906" s="81"/>
      <c r="BY906" s="81"/>
      <c r="BZ906" s="81"/>
      <c r="CA906" s="81"/>
      <c r="CB906" s="81"/>
      <c r="CC906" s="81"/>
      <c r="CD906" s="81"/>
      <c r="CE906" s="81"/>
      <c r="CF906" s="81"/>
      <c r="CG906" s="81"/>
      <c r="CH906" s="81"/>
      <c r="CI906" s="81"/>
      <c r="CJ906" s="81"/>
      <c r="CK906" s="81"/>
      <c r="CL906" s="81"/>
      <c r="CM906" s="81"/>
      <c r="CN906" s="81"/>
      <c r="CO906" s="81"/>
      <c r="CP906" s="81"/>
      <c r="CQ906" s="81"/>
      <c r="CR906" s="81"/>
      <c r="CS906" s="81"/>
      <c r="CT906" s="81"/>
      <c r="CU906" s="81"/>
      <c r="CV906" s="81"/>
      <c r="CW906" s="81"/>
      <c r="CX906" s="81"/>
      <c r="CY906" s="81"/>
      <c r="CZ906" s="81"/>
      <c r="DA906" s="81"/>
      <c r="DB906" s="81"/>
      <c r="DC906" s="81"/>
      <c r="DD906" s="81"/>
      <c r="DE906" s="81"/>
      <c r="DF906" s="81"/>
      <c r="DG906" s="81"/>
      <c r="DH906" s="81"/>
      <c r="DI906" s="81"/>
      <c r="DJ906" s="81"/>
      <c r="DK906" s="81"/>
    </row>
    <row r="907" customFormat="false" ht="15" hidden="false" customHeight="true" outlineLevel="0" collapsed="false">
      <c r="A907" s="58"/>
      <c r="B907" s="53" t="s">
        <v>1078</v>
      </c>
      <c r="C907" s="54" t="n">
        <v>137</v>
      </c>
      <c r="D907" s="55" t="s">
        <v>337</v>
      </c>
      <c r="E907" s="81"/>
      <c r="F907" s="81"/>
      <c r="G907" s="81"/>
      <c r="H907" s="81"/>
      <c r="I907" s="81"/>
      <c r="J907" s="81"/>
      <c r="K907" s="81"/>
      <c r="L907" s="81"/>
      <c r="M907" s="81"/>
      <c r="N907" s="81"/>
      <c r="O907" s="81"/>
      <c r="P907" s="81"/>
      <c r="Q907" s="81"/>
      <c r="R907" s="81"/>
      <c r="S907" s="81"/>
      <c r="T907" s="81"/>
      <c r="U907" s="81"/>
      <c r="V907" s="81"/>
      <c r="W907" s="81"/>
      <c r="X907" s="81"/>
      <c r="Y907" s="81"/>
      <c r="Z907" s="81"/>
      <c r="AA907" s="81"/>
      <c r="AB907" s="81"/>
      <c r="AC907" s="81"/>
      <c r="AD907" s="81"/>
      <c r="AE907" s="81"/>
      <c r="AF907" s="81"/>
      <c r="AG907" s="81"/>
      <c r="AH907" s="81"/>
      <c r="AI907" s="81"/>
      <c r="AJ907" s="81"/>
      <c r="AK907" s="81"/>
      <c r="AL907" s="81"/>
      <c r="AM907" s="81"/>
      <c r="AN907" s="81"/>
      <c r="AO907" s="81"/>
      <c r="AP907" s="81"/>
      <c r="AQ907" s="81"/>
      <c r="AR907" s="81"/>
      <c r="AS907" s="81"/>
      <c r="AT907" s="81"/>
      <c r="AU907" s="81"/>
      <c r="AV907" s="81"/>
      <c r="AW907" s="81"/>
      <c r="AX907" s="81"/>
      <c r="AY907" s="81"/>
      <c r="AZ907" s="81"/>
      <c r="BA907" s="81"/>
      <c r="BB907" s="81"/>
      <c r="BC907" s="81"/>
      <c r="BD907" s="81"/>
      <c r="BE907" s="81"/>
      <c r="BF907" s="81"/>
      <c r="BG907" s="81"/>
      <c r="BH907" s="81"/>
      <c r="BI907" s="81"/>
      <c r="BJ907" s="81"/>
      <c r="BK907" s="81"/>
      <c r="BL907" s="81"/>
      <c r="BM907" s="81"/>
      <c r="BN907" s="81"/>
      <c r="BO907" s="81"/>
      <c r="BP907" s="81"/>
      <c r="BQ907" s="81"/>
      <c r="BR907" s="81"/>
      <c r="BS907" s="81"/>
      <c r="BT907" s="81"/>
      <c r="BU907" s="81"/>
      <c r="BV907" s="81"/>
      <c r="BW907" s="81"/>
      <c r="BX907" s="81"/>
      <c r="BY907" s="81"/>
      <c r="BZ907" s="81"/>
      <c r="CA907" s="81"/>
      <c r="CB907" s="81"/>
      <c r="CC907" s="81"/>
      <c r="CD907" s="81"/>
      <c r="CE907" s="81"/>
      <c r="CF907" s="81"/>
      <c r="CG907" s="81"/>
      <c r="CH907" s="81"/>
      <c r="CI907" s="81"/>
      <c r="CJ907" s="81"/>
      <c r="CK907" s="81"/>
      <c r="CL907" s="81"/>
      <c r="CM907" s="81"/>
      <c r="CN907" s="81"/>
      <c r="CO907" s="81"/>
      <c r="CP907" s="81"/>
      <c r="CQ907" s="81"/>
      <c r="CR907" s="81"/>
      <c r="CS907" s="81"/>
      <c r="CT907" s="81"/>
      <c r="CU907" s="81"/>
      <c r="CV907" s="81"/>
      <c r="CW907" s="81"/>
      <c r="CX907" s="81"/>
      <c r="CY907" s="81"/>
      <c r="CZ907" s="81"/>
      <c r="DA907" s="81"/>
      <c r="DB907" s="81"/>
      <c r="DC907" s="81"/>
      <c r="DD907" s="81"/>
      <c r="DE907" s="81"/>
      <c r="DF907" s="81"/>
      <c r="DG907" s="81"/>
      <c r="DH907" s="81"/>
      <c r="DI907" s="81"/>
      <c r="DJ907" s="81"/>
      <c r="DK907" s="81"/>
    </row>
    <row r="908" customFormat="false" ht="15" hidden="false" customHeight="true" outlineLevel="0" collapsed="false">
      <c r="A908" s="58"/>
      <c r="B908" s="53" t="s">
        <v>1079</v>
      </c>
      <c r="C908" s="54" t="n">
        <v>138</v>
      </c>
      <c r="D908" s="55" t="s">
        <v>337</v>
      </c>
      <c r="E908" s="81"/>
      <c r="F908" s="81"/>
      <c r="G908" s="81"/>
      <c r="H908" s="81"/>
      <c r="I908" s="81"/>
      <c r="J908" s="81"/>
      <c r="K908" s="81"/>
      <c r="L908" s="81"/>
      <c r="M908" s="81"/>
      <c r="N908" s="81"/>
      <c r="O908" s="81"/>
      <c r="P908" s="81"/>
      <c r="Q908" s="81"/>
      <c r="R908" s="81"/>
      <c r="S908" s="81"/>
      <c r="T908" s="81"/>
      <c r="U908" s="81"/>
      <c r="V908" s="81"/>
      <c r="W908" s="81"/>
      <c r="X908" s="81"/>
      <c r="Y908" s="81"/>
      <c r="Z908" s="81"/>
      <c r="AA908" s="81"/>
      <c r="AB908" s="81"/>
      <c r="AC908" s="81"/>
      <c r="AD908" s="81"/>
      <c r="AE908" s="81"/>
      <c r="AF908" s="81"/>
      <c r="AG908" s="81"/>
      <c r="AH908" s="81"/>
      <c r="AI908" s="81"/>
      <c r="AJ908" s="81"/>
      <c r="AK908" s="81"/>
      <c r="AL908" s="81"/>
      <c r="AM908" s="81"/>
      <c r="AN908" s="81"/>
      <c r="AO908" s="81"/>
      <c r="AP908" s="81"/>
      <c r="AQ908" s="81"/>
      <c r="AR908" s="81"/>
      <c r="AS908" s="81"/>
      <c r="AT908" s="81"/>
      <c r="AU908" s="81"/>
      <c r="AV908" s="81"/>
      <c r="AW908" s="81"/>
      <c r="AX908" s="81"/>
      <c r="AY908" s="81"/>
      <c r="AZ908" s="81"/>
      <c r="BA908" s="81"/>
      <c r="BB908" s="81"/>
      <c r="BC908" s="81"/>
      <c r="BD908" s="81"/>
      <c r="BE908" s="81"/>
      <c r="BF908" s="81"/>
      <c r="BG908" s="81"/>
      <c r="BH908" s="81"/>
      <c r="BI908" s="81"/>
      <c r="BJ908" s="81"/>
      <c r="BK908" s="81"/>
      <c r="BL908" s="81"/>
      <c r="BM908" s="81"/>
      <c r="BN908" s="81"/>
      <c r="BO908" s="81"/>
      <c r="BP908" s="81"/>
      <c r="BQ908" s="81"/>
      <c r="BR908" s="81"/>
      <c r="BS908" s="81"/>
      <c r="BT908" s="81"/>
      <c r="BU908" s="81"/>
      <c r="BV908" s="81"/>
      <c r="BW908" s="81"/>
      <c r="BX908" s="81"/>
      <c r="BY908" s="81"/>
      <c r="BZ908" s="81"/>
      <c r="CA908" s="81"/>
      <c r="CB908" s="81"/>
      <c r="CC908" s="81"/>
      <c r="CD908" s="81"/>
      <c r="CE908" s="81"/>
      <c r="CF908" s="81"/>
      <c r="CG908" s="81"/>
      <c r="CH908" s="81"/>
      <c r="CI908" s="81"/>
      <c r="CJ908" s="81"/>
      <c r="CK908" s="81"/>
      <c r="CL908" s="81"/>
      <c r="CM908" s="81"/>
      <c r="CN908" s="81"/>
      <c r="CO908" s="81"/>
      <c r="CP908" s="81"/>
      <c r="CQ908" s="81"/>
      <c r="CR908" s="81"/>
      <c r="CS908" s="81"/>
      <c r="CT908" s="81"/>
      <c r="CU908" s="81"/>
      <c r="CV908" s="81"/>
      <c r="CW908" s="81"/>
      <c r="CX908" s="81"/>
      <c r="CY908" s="81"/>
      <c r="CZ908" s="81"/>
      <c r="DA908" s="81"/>
      <c r="DB908" s="81"/>
      <c r="DC908" s="81"/>
      <c r="DD908" s="81"/>
      <c r="DE908" s="81"/>
      <c r="DF908" s="81"/>
      <c r="DG908" s="81"/>
      <c r="DH908" s="81"/>
      <c r="DI908" s="81"/>
      <c r="DJ908" s="81"/>
      <c r="DK908" s="81"/>
    </row>
    <row r="909" customFormat="false" ht="15" hidden="false" customHeight="true" outlineLevel="0" collapsed="false">
      <c r="A909" s="58"/>
      <c r="B909" s="53" t="s">
        <v>1080</v>
      </c>
      <c r="C909" s="54" t="n">
        <v>139</v>
      </c>
      <c r="D909" s="55" t="s">
        <v>337</v>
      </c>
      <c r="E909" s="81"/>
      <c r="F909" s="81"/>
      <c r="G909" s="81"/>
      <c r="H909" s="81"/>
      <c r="I909" s="81"/>
      <c r="J909" s="81"/>
      <c r="K909" s="81"/>
      <c r="L909" s="81"/>
      <c r="M909" s="81"/>
      <c r="N909" s="81"/>
      <c r="O909" s="81"/>
      <c r="P909" s="81"/>
      <c r="Q909" s="81"/>
      <c r="R909" s="81"/>
      <c r="S909" s="81"/>
      <c r="T909" s="81"/>
      <c r="U909" s="81"/>
      <c r="V909" s="81"/>
      <c r="W909" s="81"/>
      <c r="X909" s="81"/>
      <c r="Y909" s="81"/>
      <c r="Z909" s="81"/>
      <c r="AA909" s="81"/>
      <c r="AB909" s="81"/>
      <c r="AC909" s="81"/>
      <c r="AD909" s="81"/>
      <c r="AE909" s="81"/>
      <c r="AF909" s="81"/>
      <c r="AG909" s="81"/>
      <c r="AH909" s="81"/>
      <c r="AI909" s="81"/>
      <c r="AJ909" s="81"/>
      <c r="AK909" s="81"/>
      <c r="AL909" s="81"/>
      <c r="AM909" s="81"/>
      <c r="AN909" s="81"/>
      <c r="AO909" s="81"/>
      <c r="AP909" s="81"/>
      <c r="AQ909" s="81"/>
      <c r="AR909" s="81"/>
      <c r="AS909" s="81"/>
      <c r="AT909" s="81"/>
      <c r="AU909" s="81"/>
      <c r="AV909" s="81"/>
      <c r="AW909" s="81"/>
      <c r="AX909" s="81"/>
      <c r="AY909" s="81"/>
      <c r="AZ909" s="81"/>
      <c r="BA909" s="81"/>
      <c r="BB909" s="81"/>
      <c r="BC909" s="81"/>
      <c r="BD909" s="81"/>
      <c r="BE909" s="81"/>
      <c r="BF909" s="81"/>
      <c r="BG909" s="81"/>
      <c r="BH909" s="81"/>
      <c r="BI909" s="81"/>
      <c r="BJ909" s="81"/>
      <c r="BK909" s="81"/>
      <c r="BL909" s="81"/>
      <c r="BM909" s="81"/>
      <c r="BN909" s="81"/>
      <c r="BO909" s="81"/>
      <c r="BP909" s="81"/>
      <c r="BQ909" s="81"/>
      <c r="BR909" s="81"/>
      <c r="BS909" s="81"/>
      <c r="BT909" s="81"/>
      <c r="BU909" s="81"/>
      <c r="BV909" s="81"/>
      <c r="BW909" s="81"/>
      <c r="BX909" s="81"/>
      <c r="BY909" s="81"/>
      <c r="BZ909" s="81"/>
      <c r="CA909" s="81"/>
      <c r="CB909" s="81"/>
      <c r="CC909" s="81"/>
      <c r="CD909" s="81"/>
      <c r="CE909" s="81"/>
      <c r="CF909" s="81"/>
      <c r="CG909" s="81"/>
      <c r="CH909" s="81"/>
      <c r="CI909" s="81"/>
      <c r="CJ909" s="81"/>
      <c r="CK909" s="81"/>
      <c r="CL909" s="81"/>
      <c r="CM909" s="81"/>
      <c r="CN909" s="81"/>
      <c r="CO909" s="81"/>
      <c r="CP909" s="81"/>
      <c r="CQ909" s="81"/>
      <c r="CR909" s="81"/>
      <c r="CS909" s="81"/>
      <c r="CT909" s="81"/>
      <c r="CU909" s="81"/>
      <c r="CV909" s="81"/>
      <c r="CW909" s="81"/>
      <c r="CX909" s="81"/>
      <c r="CY909" s="81"/>
      <c r="CZ909" s="81"/>
      <c r="DA909" s="81"/>
      <c r="DB909" s="81"/>
      <c r="DC909" s="81"/>
      <c r="DD909" s="81"/>
      <c r="DE909" s="81"/>
      <c r="DF909" s="81"/>
      <c r="DG909" s="81"/>
      <c r="DH909" s="81"/>
      <c r="DI909" s="81"/>
      <c r="DJ909" s="81"/>
      <c r="DK909" s="81"/>
    </row>
    <row r="910" customFormat="false" ht="15" hidden="false" customHeight="true" outlineLevel="0" collapsed="false">
      <c r="A910" s="58"/>
      <c r="B910" s="53" t="s">
        <v>1081</v>
      </c>
      <c r="C910" s="54" t="n">
        <v>140</v>
      </c>
      <c r="D910" s="55" t="s">
        <v>337</v>
      </c>
      <c r="E910" s="60"/>
      <c r="F910" s="60"/>
      <c r="G910" s="60"/>
      <c r="H910" s="60"/>
      <c r="I910" s="60"/>
    </row>
    <row r="911" customFormat="false" ht="15" hidden="false" customHeight="true" outlineLevel="0" collapsed="false">
      <c r="A911" s="58"/>
      <c r="B911" s="53" t="s">
        <v>1082</v>
      </c>
      <c r="C911" s="54" t="n">
        <v>141</v>
      </c>
      <c r="D911" s="55" t="s">
        <v>337</v>
      </c>
      <c r="E911" s="60"/>
      <c r="F911" s="60"/>
      <c r="G911" s="60"/>
      <c r="H911" s="60"/>
      <c r="I911" s="60"/>
    </row>
    <row r="912" customFormat="false" ht="15" hidden="false" customHeight="true" outlineLevel="0" collapsed="false">
      <c r="A912" s="58"/>
      <c r="B912" s="53" t="s">
        <v>1083</v>
      </c>
      <c r="C912" s="54" t="n">
        <v>142</v>
      </c>
      <c r="D912" s="55" t="s">
        <v>337</v>
      </c>
      <c r="E912" s="60"/>
      <c r="F912" s="60"/>
      <c r="G912" s="60"/>
      <c r="H912" s="60"/>
      <c r="I912" s="60"/>
    </row>
    <row r="913" customFormat="false" ht="15" hidden="false" customHeight="true" outlineLevel="0" collapsed="false">
      <c r="A913" s="58"/>
      <c r="B913" s="53" t="s">
        <v>1084</v>
      </c>
      <c r="C913" s="54" t="n">
        <v>143</v>
      </c>
      <c r="D913" s="55" t="s">
        <v>337</v>
      </c>
      <c r="E913" s="60"/>
      <c r="F913" s="60"/>
      <c r="G913" s="60"/>
      <c r="H913" s="60"/>
      <c r="I913" s="60"/>
    </row>
    <row r="914" customFormat="false" ht="15" hidden="false" customHeight="true" outlineLevel="0" collapsed="false">
      <c r="A914" s="58"/>
      <c r="B914" s="53" t="s">
        <v>1085</v>
      </c>
      <c r="C914" s="54" t="n">
        <v>144</v>
      </c>
      <c r="D914" s="55" t="s">
        <v>337</v>
      </c>
      <c r="E914" s="60"/>
      <c r="F914" s="60"/>
      <c r="G914" s="60"/>
      <c r="H914" s="60"/>
      <c r="I914" s="60"/>
    </row>
    <row r="915" customFormat="false" ht="15" hidden="false" customHeight="true" outlineLevel="0" collapsed="false">
      <c r="A915" s="58"/>
      <c r="B915" s="53" t="s">
        <v>1086</v>
      </c>
      <c r="C915" s="54" t="n">
        <v>145</v>
      </c>
      <c r="D915" s="55" t="s">
        <v>337</v>
      </c>
      <c r="E915" s="60"/>
      <c r="F915" s="60"/>
      <c r="G915" s="60"/>
      <c r="H915" s="60"/>
      <c r="I915" s="60"/>
    </row>
    <row r="916" customFormat="false" ht="15" hidden="false" customHeight="true" outlineLevel="0" collapsed="false">
      <c r="A916" s="58"/>
      <c r="B916" s="53" t="s">
        <v>1087</v>
      </c>
      <c r="C916" s="54" t="n">
        <v>146</v>
      </c>
      <c r="D916" s="55" t="s">
        <v>337</v>
      </c>
      <c r="E916" s="60"/>
      <c r="F916" s="60"/>
      <c r="G916" s="60"/>
      <c r="H916" s="60"/>
      <c r="I916" s="60"/>
    </row>
    <row r="917" customFormat="false" ht="15" hidden="false" customHeight="true" outlineLevel="0" collapsed="false">
      <c r="A917" s="58"/>
      <c r="B917" s="53" t="s">
        <v>1088</v>
      </c>
      <c r="C917" s="54" t="n">
        <v>147</v>
      </c>
      <c r="D917" s="55" t="s">
        <v>337</v>
      </c>
      <c r="E917" s="60"/>
      <c r="F917" s="60"/>
      <c r="G917" s="60"/>
      <c r="H917" s="60"/>
      <c r="I917" s="60"/>
    </row>
    <row r="918" customFormat="false" ht="15" hidden="false" customHeight="true" outlineLevel="0" collapsed="false">
      <c r="A918" s="58"/>
      <c r="B918" s="53" t="s">
        <v>1089</v>
      </c>
      <c r="C918" s="54" t="n">
        <v>148</v>
      </c>
      <c r="D918" s="55" t="s">
        <v>337</v>
      </c>
      <c r="E918" s="60"/>
      <c r="F918" s="60"/>
      <c r="G918" s="60"/>
      <c r="H918" s="60"/>
      <c r="I918" s="60"/>
    </row>
    <row r="919" customFormat="false" ht="15" hidden="false" customHeight="true" outlineLevel="0" collapsed="false">
      <c r="A919" s="58"/>
      <c r="B919" s="53" t="s">
        <v>1090</v>
      </c>
      <c r="C919" s="54" t="n">
        <v>149</v>
      </c>
      <c r="D919" s="55" t="s">
        <v>337</v>
      </c>
      <c r="E919" s="60"/>
      <c r="F919" s="60"/>
      <c r="G919" s="60"/>
      <c r="H919" s="60"/>
      <c r="I919" s="60"/>
    </row>
    <row r="920" customFormat="false" ht="15" hidden="false" customHeight="true" outlineLevel="0" collapsed="false">
      <c r="A920" s="58"/>
      <c r="B920" s="53" t="s">
        <v>1091</v>
      </c>
      <c r="C920" s="54" t="n">
        <v>150</v>
      </c>
      <c r="D920" s="55" t="s">
        <v>337</v>
      </c>
      <c r="E920" s="60"/>
      <c r="F920" s="60"/>
      <c r="G920" s="60"/>
      <c r="H920" s="60"/>
      <c r="I920" s="60"/>
    </row>
    <row r="921" customFormat="false" ht="15" hidden="false" customHeight="true" outlineLevel="0" collapsed="false">
      <c r="A921" s="58"/>
      <c r="E921" s="60"/>
      <c r="F921" s="60"/>
      <c r="G921" s="60"/>
      <c r="H921" s="60"/>
      <c r="I921" s="60"/>
    </row>
    <row r="922" customFormat="false" ht="15" hidden="false" customHeight="true" outlineLevel="0" collapsed="false">
      <c r="A922" s="58"/>
      <c r="E922" s="60"/>
      <c r="F922" s="60"/>
      <c r="G922" s="60"/>
      <c r="H922" s="60"/>
      <c r="I922" s="60"/>
    </row>
    <row r="923" customFormat="false" ht="15" hidden="false" customHeight="true" outlineLevel="0" collapsed="false">
      <c r="A923" s="58"/>
      <c r="E923" s="60"/>
      <c r="F923" s="60"/>
      <c r="G923" s="60"/>
      <c r="H923" s="60"/>
      <c r="I923" s="60"/>
    </row>
    <row r="924" customFormat="false" ht="15" hidden="false" customHeight="true" outlineLevel="0" collapsed="false">
      <c r="A924" s="58"/>
      <c r="E924" s="60"/>
      <c r="F924" s="60"/>
      <c r="G924" s="60"/>
      <c r="H924" s="60"/>
      <c r="I924" s="60"/>
    </row>
    <row r="925" customFormat="false" ht="15" hidden="false" customHeight="true" outlineLevel="0" collapsed="false">
      <c r="A925" s="58"/>
      <c r="E925" s="60"/>
      <c r="F925" s="60"/>
      <c r="G925" s="60"/>
      <c r="H925" s="60"/>
      <c r="I925" s="60"/>
    </row>
    <row r="926" customFormat="false" ht="15" hidden="false" customHeight="true" outlineLevel="0" collapsed="false">
      <c r="A926" s="58"/>
      <c r="E926" s="60"/>
      <c r="F926" s="60"/>
      <c r="G926" s="60"/>
      <c r="H926" s="60"/>
      <c r="I926" s="60"/>
    </row>
    <row r="927" customFormat="false" ht="15" hidden="false" customHeight="true" outlineLevel="0" collapsed="false">
      <c r="A927" s="58"/>
      <c r="E927" s="60"/>
      <c r="F927" s="60"/>
      <c r="G927" s="60"/>
      <c r="H927" s="60"/>
      <c r="I927" s="60"/>
    </row>
    <row r="928" customFormat="false" ht="15" hidden="false" customHeight="true" outlineLevel="0" collapsed="false">
      <c r="A928" s="58"/>
      <c r="E928" s="60"/>
      <c r="F928" s="60"/>
      <c r="G928" s="60"/>
      <c r="H928" s="60"/>
      <c r="I928" s="60"/>
    </row>
    <row r="929" customFormat="false" ht="15" hidden="false" customHeight="true" outlineLevel="0" collapsed="false">
      <c r="A929" s="58"/>
      <c r="E929" s="60"/>
      <c r="F929" s="60"/>
      <c r="G929" s="60"/>
      <c r="H929" s="60"/>
      <c r="I929" s="60"/>
    </row>
    <row r="930" customFormat="false" ht="15" hidden="false" customHeight="true" outlineLevel="0" collapsed="false">
      <c r="A930" s="58"/>
      <c r="B930" s="58"/>
      <c r="C930" s="59"/>
      <c r="D930" s="60"/>
      <c r="E930" s="60"/>
      <c r="F930" s="60"/>
      <c r="G930" s="60"/>
      <c r="H930" s="60"/>
      <c r="I930" s="60"/>
    </row>
    <row r="931" customFormat="false" ht="15" hidden="false" customHeight="true" outlineLevel="0" collapsed="false">
      <c r="A931" s="58"/>
      <c r="B931" s="58"/>
      <c r="C931" s="59"/>
      <c r="D931" s="60"/>
      <c r="E931" s="60"/>
      <c r="F931" s="60"/>
      <c r="G931" s="60"/>
      <c r="H931" s="60"/>
      <c r="I931" s="60"/>
    </row>
    <row r="932" customFormat="false" ht="15" hidden="false" customHeight="true" outlineLevel="0" collapsed="false">
      <c r="A932" s="58"/>
      <c r="B932" s="58"/>
      <c r="C932" s="59"/>
      <c r="D932" s="60"/>
      <c r="E932" s="60"/>
      <c r="F932" s="60"/>
      <c r="G932" s="60"/>
      <c r="H932" s="60"/>
      <c r="I932" s="60"/>
    </row>
    <row r="933" customFormat="false" ht="15" hidden="false" customHeight="true" outlineLevel="0" collapsed="false">
      <c r="A933" s="58"/>
      <c r="B933" s="58"/>
      <c r="C933" s="59"/>
      <c r="D933" s="60"/>
      <c r="E933" s="60"/>
      <c r="F933" s="60"/>
      <c r="G933" s="60"/>
      <c r="H933" s="60"/>
      <c r="I933" s="60"/>
    </row>
    <row r="934" customFormat="false" ht="15" hidden="false" customHeight="true" outlineLevel="0" collapsed="false">
      <c r="A934" s="58"/>
      <c r="B934" s="58"/>
      <c r="C934" s="59"/>
      <c r="D934" s="60"/>
      <c r="E934" s="60"/>
      <c r="F934" s="60"/>
      <c r="G934" s="60"/>
      <c r="H934" s="60"/>
      <c r="I934" s="60"/>
    </row>
    <row r="935" customFormat="false" ht="15" hidden="false" customHeight="true" outlineLevel="0" collapsed="false">
      <c r="A935" s="58"/>
      <c r="B935" s="58"/>
      <c r="C935" s="59"/>
      <c r="D935" s="60"/>
      <c r="E935" s="60"/>
      <c r="F935" s="60"/>
      <c r="G935" s="60"/>
      <c r="H935" s="60"/>
      <c r="I935" s="60"/>
    </row>
    <row r="936" customFormat="false" ht="15" hidden="false" customHeight="true" outlineLevel="0" collapsed="false">
      <c r="A936" s="58"/>
      <c r="B936" s="58"/>
      <c r="C936" s="59"/>
      <c r="D936" s="60"/>
      <c r="E936" s="60"/>
      <c r="F936" s="60"/>
      <c r="G936" s="60"/>
      <c r="H936" s="60"/>
      <c r="I936" s="60"/>
    </row>
    <row r="937" customFormat="false" ht="15" hidden="false" customHeight="true" outlineLevel="0" collapsed="false">
      <c r="A937" s="58"/>
      <c r="B937" s="58"/>
      <c r="C937" s="59"/>
      <c r="D937" s="60"/>
      <c r="E937" s="60"/>
      <c r="F937" s="60"/>
      <c r="G937" s="60"/>
      <c r="H937" s="60"/>
      <c r="I937" s="60"/>
    </row>
    <row r="938" customFormat="false" ht="15" hidden="false" customHeight="true" outlineLevel="0" collapsed="false">
      <c r="A938" s="58"/>
      <c r="B938" s="58"/>
      <c r="C938" s="59"/>
      <c r="D938" s="60"/>
      <c r="E938" s="60"/>
      <c r="F938" s="60"/>
      <c r="G938" s="60"/>
      <c r="H938" s="60"/>
      <c r="I938" s="60"/>
    </row>
    <row r="939" customFormat="false" ht="15" hidden="false" customHeight="true" outlineLevel="0" collapsed="false">
      <c r="A939" s="58"/>
      <c r="B939" s="58"/>
      <c r="C939" s="59"/>
      <c r="D939" s="60"/>
      <c r="E939" s="60"/>
      <c r="F939" s="60"/>
      <c r="G939" s="60"/>
      <c r="H939" s="60"/>
      <c r="I939" s="60"/>
    </row>
    <row r="940" customFormat="false" ht="15" hidden="false" customHeight="true" outlineLevel="0" collapsed="false">
      <c r="A940" s="58"/>
      <c r="B940" s="58"/>
      <c r="C940" s="59"/>
      <c r="D940" s="60"/>
      <c r="E940" s="60"/>
      <c r="F940" s="60"/>
      <c r="G940" s="60"/>
      <c r="H940" s="60"/>
      <c r="I940" s="60"/>
    </row>
    <row r="941" customFormat="false" ht="15" hidden="false" customHeight="true" outlineLevel="0" collapsed="false">
      <c r="A941" s="58"/>
      <c r="B941" s="58"/>
      <c r="C941" s="59"/>
      <c r="D941" s="60"/>
      <c r="E941" s="60"/>
      <c r="F941" s="60"/>
      <c r="G941" s="60"/>
      <c r="H941" s="60"/>
      <c r="I941" s="60"/>
    </row>
    <row r="942" customFormat="false" ht="15" hidden="false" customHeight="true" outlineLevel="0" collapsed="false">
      <c r="A942" s="58"/>
      <c r="B942" s="58"/>
      <c r="C942" s="59"/>
      <c r="D942" s="60"/>
      <c r="E942" s="60"/>
      <c r="F942" s="60"/>
      <c r="G942" s="60"/>
      <c r="H942" s="60"/>
      <c r="I942" s="60"/>
    </row>
    <row r="943" customFormat="false" ht="15" hidden="false" customHeight="true" outlineLevel="0" collapsed="false">
      <c r="A943" s="58"/>
      <c r="B943" s="58"/>
      <c r="C943" s="59"/>
      <c r="D943" s="60"/>
      <c r="E943" s="60"/>
      <c r="F943" s="60"/>
      <c r="G943" s="60"/>
      <c r="H943" s="60"/>
      <c r="I943" s="60"/>
    </row>
    <row r="944" customFormat="false" ht="15" hidden="false" customHeight="true" outlineLevel="0" collapsed="false">
      <c r="A944" s="58"/>
      <c r="B944" s="58"/>
      <c r="C944" s="59"/>
      <c r="D944" s="60"/>
      <c r="E944" s="60"/>
      <c r="F944" s="60"/>
      <c r="G944" s="60"/>
      <c r="H944" s="60"/>
      <c r="I944" s="60"/>
    </row>
    <row r="945" customFormat="false" ht="15" hidden="false" customHeight="true" outlineLevel="0" collapsed="false">
      <c r="A945" s="58"/>
      <c r="B945" s="58"/>
      <c r="C945" s="59"/>
      <c r="D945" s="60"/>
      <c r="E945" s="60"/>
      <c r="F945" s="60"/>
      <c r="G945" s="60"/>
      <c r="H945" s="60"/>
      <c r="I945" s="60"/>
    </row>
    <row r="946" customFormat="false" ht="15" hidden="false" customHeight="true" outlineLevel="0" collapsed="false">
      <c r="A946" s="58"/>
      <c r="B946" s="58"/>
      <c r="C946" s="59"/>
      <c r="D946" s="60"/>
      <c r="E946" s="60"/>
      <c r="F946" s="60"/>
      <c r="G946" s="60"/>
      <c r="H946" s="60"/>
      <c r="I946" s="60"/>
    </row>
    <row r="947" customFormat="false" ht="15" hidden="false" customHeight="true" outlineLevel="0" collapsed="false">
      <c r="A947" s="58"/>
      <c r="B947" s="58"/>
      <c r="C947" s="59"/>
      <c r="D947" s="60"/>
      <c r="E947" s="60"/>
      <c r="F947" s="60"/>
      <c r="G947" s="60"/>
      <c r="H947" s="60"/>
      <c r="I947" s="60"/>
    </row>
    <row r="948" customFormat="false" ht="15" hidden="false" customHeight="true" outlineLevel="0" collapsed="false">
      <c r="A948" s="58"/>
      <c r="B948" s="58"/>
      <c r="C948" s="59"/>
      <c r="D948" s="60"/>
      <c r="E948" s="60"/>
      <c r="F948" s="60"/>
      <c r="G948" s="60"/>
      <c r="H948" s="60"/>
      <c r="I948" s="60"/>
    </row>
    <row r="949" customFormat="false" ht="15" hidden="false" customHeight="true" outlineLevel="0" collapsed="false">
      <c r="A949" s="58"/>
      <c r="B949" s="58"/>
      <c r="C949" s="59"/>
      <c r="D949" s="60"/>
      <c r="E949" s="60"/>
      <c r="F949" s="60"/>
      <c r="G949" s="60"/>
      <c r="H949" s="60"/>
      <c r="I949" s="60"/>
    </row>
    <row r="950" customFormat="false" ht="15" hidden="false" customHeight="true" outlineLevel="0" collapsed="false">
      <c r="A950" s="58"/>
      <c r="B950" s="58"/>
      <c r="C950" s="59"/>
      <c r="D950" s="60"/>
      <c r="E950" s="60"/>
      <c r="F950" s="60"/>
      <c r="G950" s="60"/>
      <c r="H950" s="60"/>
      <c r="I950" s="60"/>
    </row>
    <row r="951" customFormat="false" ht="15" hidden="false" customHeight="true" outlineLevel="0" collapsed="false">
      <c r="A951" s="58"/>
      <c r="B951" s="58"/>
      <c r="C951" s="59"/>
      <c r="D951" s="60"/>
      <c r="E951" s="60"/>
      <c r="F951" s="60"/>
      <c r="G951" s="60"/>
      <c r="H951" s="60"/>
      <c r="I951" s="60"/>
    </row>
    <row r="952" customFormat="false" ht="15" hidden="false" customHeight="true" outlineLevel="0" collapsed="false">
      <c r="A952" s="58"/>
      <c r="B952" s="58"/>
      <c r="C952" s="59"/>
      <c r="D952" s="60"/>
      <c r="E952" s="60"/>
      <c r="F952" s="60"/>
      <c r="G952" s="60"/>
      <c r="H952" s="60"/>
      <c r="I952" s="60"/>
    </row>
    <row r="953" customFormat="false" ht="15" hidden="false" customHeight="true" outlineLevel="0" collapsed="false">
      <c r="A953" s="58"/>
      <c r="B953" s="58"/>
      <c r="C953" s="59"/>
      <c r="D953" s="60"/>
      <c r="E953" s="60"/>
      <c r="F953" s="60"/>
      <c r="G953" s="60"/>
      <c r="H953" s="60"/>
      <c r="I953" s="60"/>
    </row>
    <row r="954" customFormat="false" ht="15" hidden="false" customHeight="true" outlineLevel="0" collapsed="false">
      <c r="A954" s="58"/>
      <c r="B954" s="58"/>
      <c r="C954" s="59"/>
      <c r="D954" s="60"/>
      <c r="E954" s="60"/>
      <c r="F954" s="60"/>
      <c r="G954" s="60"/>
      <c r="H954" s="60"/>
      <c r="I954" s="60"/>
    </row>
    <row r="955" customFormat="false" ht="15" hidden="false" customHeight="true" outlineLevel="0" collapsed="false">
      <c r="A955" s="58"/>
      <c r="B955" s="58"/>
      <c r="C955" s="59"/>
      <c r="D955" s="60"/>
      <c r="E955" s="60"/>
      <c r="F955" s="60"/>
      <c r="G955" s="60"/>
      <c r="H955" s="60"/>
      <c r="I955" s="60"/>
    </row>
    <row r="956" customFormat="false" ht="15" hidden="false" customHeight="true" outlineLevel="0" collapsed="false">
      <c r="A956" s="58"/>
      <c r="B956" s="58"/>
      <c r="C956" s="59"/>
      <c r="D956" s="60"/>
      <c r="E956" s="60"/>
      <c r="F956" s="60"/>
      <c r="G956" s="60"/>
      <c r="H956" s="60"/>
      <c r="I956" s="60"/>
    </row>
    <row r="957" customFormat="false" ht="15" hidden="false" customHeight="true" outlineLevel="0" collapsed="false">
      <c r="A957" s="58"/>
      <c r="B957" s="58"/>
      <c r="C957" s="59"/>
      <c r="D957" s="60"/>
      <c r="E957" s="60"/>
      <c r="F957" s="60"/>
      <c r="G957" s="60"/>
      <c r="H957" s="60"/>
      <c r="I957" s="60"/>
    </row>
    <row r="958" customFormat="false" ht="15" hidden="false" customHeight="true" outlineLevel="0" collapsed="false">
      <c r="A958" s="58"/>
      <c r="B958" s="58"/>
      <c r="C958" s="59"/>
      <c r="D958" s="60"/>
      <c r="E958" s="60"/>
      <c r="F958" s="60"/>
      <c r="G958" s="60"/>
      <c r="H958" s="60"/>
      <c r="I958" s="60"/>
    </row>
    <row r="959" customFormat="false" ht="15" hidden="false" customHeight="true" outlineLevel="0" collapsed="false">
      <c r="A959" s="58"/>
      <c r="B959" s="58"/>
      <c r="C959" s="59"/>
      <c r="D959" s="60"/>
      <c r="E959" s="60"/>
      <c r="F959" s="60"/>
      <c r="G959" s="60"/>
      <c r="H959" s="60"/>
      <c r="I959" s="60"/>
    </row>
    <row r="960" customFormat="false" ht="15" hidden="false" customHeight="true" outlineLevel="0" collapsed="false">
      <c r="A960" s="58"/>
      <c r="B960" s="58"/>
      <c r="C960" s="59"/>
      <c r="D960" s="60"/>
      <c r="E960" s="60"/>
      <c r="F960" s="60"/>
      <c r="G960" s="60"/>
      <c r="H960" s="60"/>
      <c r="I960" s="60"/>
    </row>
    <row r="961" customFormat="false" ht="15" hidden="false" customHeight="true" outlineLevel="0" collapsed="false">
      <c r="A961" s="58"/>
      <c r="B961" s="58"/>
      <c r="C961" s="59"/>
      <c r="D961" s="60"/>
      <c r="E961" s="60"/>
      <c r="F961" s="60"/>
      <c r="G961" s="60"/>
      <c r="H961" s="60"/>
      <c r="I961" s="60"/>
    </row>
    <row r="962" customFormat="false" ht="15" hidden="false" customHeight="true" outlineLevel="0" collapsed="false">
      <c r="A962" s="58"/>
      <c r="B962" s="58"/>
      <c r="C962" s="59"/>
      <c r="D962" s="60"/>
      <c r="E962" s="60"/>
      <c r="F962" s="60"/>
      <c r="G962" s="60"/>
      <c r="H962" s="60"/>
      <c r="I962" s="60"/>
    </row>
    <row r="963" customFormat="false" ht="15" hidden="false" customHeight="true" outlineLevel="0" collapsed="false">
      <c r="A963" s="58"/>
      <c r="B963" s="58"/>
      <c r="C963" s="59"/>
      <c r="D963" s="60"/>
      <c r="E963" s="60"/>
      <c r="F963" s="60"/>
      <c r="G963" s="60"/>
      <c r="H963" s="60"/>
      <c r="I963" s="60"/>
    </row>
    <row r="964" customFormat="false" ht="15" hidden="false" customHeight="true" outlineLevel="0" collapsed="false">
      <c r="A964" s="58"/>
      <c r="B964" s="58"/>
      <c r="C964" s="59"/>
      <c r="D964" s="60"/>
      <c r="E964" s="60"/>
      <c r="F964" s="60"/>
      <c r="G964" s="60"/>
      <c r="H964" s="60"/>
      <c r="I964" s="60"/>
    </row>
    <row r="965" customFormat="false" ht="15" hidden="false" customHeight="true" outlineLevel="0" collapsed="false">
      <c r="A965" s="58"/>
      <c r="B965" s="58"/>
      <c r="C965" s="59"/>
      <c r="D965" s="60"/>
      <c r="E965" s="60"/>
      <c r="F965" s="60"/>
      <c r="G965" s="60"/>
      <c r="H965" s="60"/>
      <c r="I965" s="60"/>
    </row>
    <row r="966" customFormat="false" ht="15" hidden="false" customHeight="true" outlineLevel="0" collapsed="false">
      <c r="A966" s="58"/>
      <c r="B966" s="58"/>
      <c r="C966" s="59"/>
      <c r="D966" s="60"/>
      <c r="E966" s="60"/>
      <c r="F966" s="60"/>
      <c r="G966" s="60"/>
      <c r="H966" s="60"/>
      <c r="I966" s="60"/>
    </row>
    <row r="967" customFormat="false" ht="15" hidden="false" customHeight="true" outlineLevel="0" collapsed="false">
      <c r="A967" s="58"/>
      <c r="B967" s="58"/>
      <c r="C967" s="59"/>
      <c r="D967" s="60"/>
      <c r="E967" s="60"/>
      <c r="F967" s="60"/>
      <c r="G967" s="60"/>
      <c r="H967" s="60"/>
      <c r="I967" s="60"/>
    </row>
    <row r="968" customFormat="false" ht="15" hidden="false" customHeight="true" outlineLevel="0" collapsed="false">
      <c r="A968" s="58"/>
      <c r="B968" s="58"/>
      <c r="C968" s="59"/>
      <c r="D968" s="60"/>
      <c r="E968" s="60"/>
      <c r="F968" s="60"/>
      <c r="G968" s="60"/>
      <c r="H968" s="60"/>
      <c r="I968" s="60"/>
    </row>
    <row r="969" customFormat="false" ht="15" hidden="false" customHeight="true" outlineLevel="0" collapsed="false">
      <c r="A969" s="58"/>
      <c r="B969" s="58"/>
      <c r="C969" s="59"/>
      <c r="D969" s="60"/>
      <c r="E969" s="60"/>
      <c r="F969" s="60"/>
      <c r="G969" s="60"/>
      <c r="H969" s="60"/>
      <c r="I969" s="60"/>
    </row>
    <row r="970" customFormat="false" ht="15" hidden="false" customHeight="true" outlineLevel="0" collapsed="false">
      <c r="A970" s="58"/>
      <c r="B970" s="58"/>
      <c r="C970" s="59"/>
      <c r="D970" s="60"/>
      <c r="E970" s="60"/>
      <c r="F970" s="60"/>
      <c r="G970" s="60"/>
      <c r="H970" s="60"/>
      <c r="I970" s="60"/>
    </row>
    <row r="971" customFormat="false" ht="15" hidden="false" customHeight="true" outlineLevel="0" collapsed="false">
      <c r="A971" s="58"/>
      <c r="B971" s="58"/>
      <c r="C971" s="59"/>
      <c r="D971" s="60"/>
      <c r="E971" s="60"/>
      <c r="F971" s="60"/>
      <c r="G971" s="60"/>
      <c r="H971" s="60"/>
      <c r="I971" s="60"/>
    </row>
    <row r="972" customFormat="false" ht="15" hidden="false" customHeight="true" outlineLevel="0" collapsed="false">
      <c r="A972" s="58"/>
      <c r="B972" s="58"/>
      <c r="C972" s="59"/>
      <c r="D972" s="60"/>
      <c r="E972" s="60"/>
      <c r="F972" s="60"/>
      <c r="G972" s="60"/>
      <c r="H972" s="60"/>
      <c r="I972" s="60"/>
    </row>
    <row r="973" customFormat="false" ht="15" hidden="false" customHeight="true" outlineLevel="0" collapsed="false">
      <c r="A973" s="58"/>
      <c r="B973" s="58"/>
      <c r="C973" s="59"/>
      <c r="D973" s="60"/>
      <c r="E973" s="60"/>
      <c r="F973" s="60"/>
      <c r="G973" s="60"/>
      <c r="H973" s="60"/>
      <c r="I973" s="60"/>
    </row>
    <row r="974" customFormat="false" ht="15" hidden="false" customHeight="true" outlineLevel="0" collapsed="false">
      <c r="A974" s="58"/>
      <c r="B974" s="58"/>
      <c r="C974" s="59"/>
      <c r="D974" s="60"/>
      <c r="E974" s="60"/>
      <c r="F974" s="60"/>
      <c r="G974" s="60"/>
      <c r="H974" s="60"/>
      <c r="I974" s="60"/>
    </row>
    <row r="975" customFormat="false" ht="15" hidden="false" customHeight="true" outlineLevel="0" collapsed="false">
      <c r="A975" s="58"/>
      <c r="B975" s="58"/>
      <c r="C975" s="59"/>
      <c r="D975" s="60"/>
      <c r="E975" s="60"/>
      <c r="F975" s="60"/>
      <c r="G975" s="60"/>
      <c r="H975" s="60"/>
      <c r="I975" s="60"/>
    </row>
    <row r="976" customFormat="false" ht="15" hidden="false" customHeight="true" outlineLevel="0" collapsed="false">
      <c r="A976" s="58"/>
      <c r="B976" s="58"/>
      <c r="C976" s="59"/>
      <c r="D976" s="60"/>
      <c r="E976" s="60"/>
      <c r="F976" s="60"/>
      <c r="G976" s="60"/>
      <c r="H976" s="60"/>
      <c r="I976" s="60"/>
    </row>
    <row r="977" customFormat="false" ht="15" hidden="false" customHeight="true" outlineLevel="0" collapsed="false">
      <c r="A977" s="58"/>
      <c r="B977" s="58"/>
      <c r="C977" s="59"/>
      <c r="D977" s="60"/>
      <c r="E977" s="60"/>
      <c r="F977" s="60"/>
      <c r="G977" s="60"/>
      <c r="H977" s="60"/>
      <c r="I977" s="60"/>
    </row>
    <row r="978" customFormat="false" ht="15" hidden="false" customHeight="true" outlineLevel="0" collapsed="false">
      <c r="A978" s="58"/>
      <c r="B978" s="58"/>
      <c r="C978" s="59"/>
      <c r="D978" s="60"/>
      <c r="E978" s="60"/>
      <c r="F978" s="60"/>
      <c r="G978" s="60"/>
      <c r="H978" s="60"/>
      <c r="I978" s="60"/>
    </row>
    <row r="979" customFormat="false" ht="15" hidden="false" customHeight="true" outlineLevel="0" collapsed="false">
      <c r="A979" s="58"/>
      <c r="B979" s="58"/>
      <c r="C979" s="59"/>
      <c r="D979" s="60"/>
      <c r="E979" s="60"/>
      <c r="F979" s="60"/>
      <c r="G979" s="60"/>
      <c r="H979" s="60"/>
      <c r="I979" s="60"/>
    </row>
    <row r="980" customFormat="false" ht="15" hidden="false" customHeight="true" outlineLevel="0" collapsed="false">
      <c r="A980" s="58"/>
      <c r="B980" s="58"/>
      <c r="C980" s="59"/>
      <c r="D980" s="60"/>
      <c r="E980" s="60"/>
      <c r="F980" s="60"/>
      <c r="G980" s="60"/>
      <c r="H980" s="60"/>
      <c r="I980" s="60"/>
    </row>
    <row r="981" customFormat="false" ht="15" hidden="false" customHeight="true" outlineLevel="0" collapsed="false">
      <c r="A981" s="58"/>
      <c r="B981" s="58"/>
      <c r="C981" s="59"/>
      <c r="D981" s="60"/>
      <c r="E981" s="60"/>
      <c r="F981" s="60"/>
      <c r="G981" s="60"/>
      <c r="H981" s="60"/>
      <c r="I981" s="60"/>
    </row>
    <row r="982" customFormat="false" ht="15" hidden="false" customHeight="true" outlineLevel="0" collapsed="false">
      <c r="A982" s="58"/>
      <c r="B982" s="58"/>
      <c r="C982" s="59"/>
      <c r="D982" s="60"/>
      <c r="E982" s="60"/>
      <c r="F982" s="60"/>
      <c r="G982" s="60"/>
      <c r="H982" s="60"/>
      <c r="I982" s="60"/>
    </row>
    <row r="983" customFormat="false" ht="15" hidden="false" customHeight="true" outlineLevel="0" collapsed="false">
      <c r="A983" s="58"/>
      <c r="B983" s="58"/>
      <c r="C983" s="59"/>
      <c r="D983" s="60"/>
      <c r="E983" s="60"/>
      <c r="F983" s="60"/>
      <c r="G983" s="60"/>
      <c r="H983" s="60"/>
      <c r="I983" s="60"/>
    </row>
    <row r="984" customFormat="false" ht="15" hidden="false" customHeight="true" outlineLevel="0" collapsed="false">
      <c r="A984" s="58"/>
      <c r="B984" s="58"/>
      <c r="C984" s="59"/>
      <c r="D984" s="60"/>
      <c r="E984" s="60"/>
      <c r="F984" s="60"/>
      <c r="G984" s="60"/>
      <c r="H984" s="60"/>
      <c r="I984" s="60"/>
    </row>
    <row r="985" customFormat="false" ht="15" hidden="false" customHeight="true" outlineLevel="0" collapsed="false">
      <c r="A985" s="58"/>
      <c r="B985" s="58"/>
      <c r="C985" s="59"/>
      <c r="D985" s="60"/>
      <c r="E985" s="60"/>
      <c r="F985" s="60"/>
      <c r="G985" s="60"/>
      <c r="H985" s="60"/>
      <c r="I985" s="60"/>
    </row>
    <row r="986" customFormat="false" ht="15" hidden="false" customHeight="true" outlineLevel="0" collapsed="false">
      <c r="A986" s="58"/>
      <c r="B986" s="58"/>
      <c r="C986" s="59"/>
      <c r="D986" s="60"/>
      <c r="E986" s="60"/>
      <c r="F986" s="60"/>
      <c r="G986" s="60"/>
      <c r="H986" s="60"/>
      <c r="I986" s="60"/>
    </row>
    <row r="987" customFormat="false" ht="15" hidden="false" customHeight="true" outlineLevel="0" collapsed="false">
      <c r="A987" s="58"/>
      <c r="B987" s="58"/>
      <c r="C987" s="59"/>
      <c r="D987" s="60"/>
      <c r="E987" s="60"/>
      <c r="F987" s="60"/>
      <c r="G987" s="60"/>
      <c r="H987" s="60"/>
      <c r="I987" s="60"/>
    </row>
    <row r="988" customFormat="false" ht="15" hidden="false" customHeight="true" outlineLevel="0" collapsed="false">
      <c r="A988" s="58"/>
      <c r="B988" s="58"/>
      <c r="C988" s="59"/>
      <c r="D988" s="60"/>
      <c r="E988" s="60"/>
      <c r="F988" s="60"/>
      <c r="G988" s="60"/>
      <c r="H988" s="60"/>
      <c r="I988" s="60"/>
    </row>
    <row r="989" customFormat="false" ht="15" hidden="false" customHeight="true" outlineLevel="0" collapsed="false">
      <c r="A989" s="58"/>
      <c r="B989" s="58"/>
      <c r="C989" s="59"/>
      <c r="D989" s="60"/>
      <c r="E989" s="60"/>
      <c r="F989" s="60"/>
      <c r="G989" s="60"/>
      <c r="H989" s="60"/>
      <c r="I989" s="60"/>
    </row>
    <row r="990" customFormat="false" ht="15" hidden="false" customHeight="true" outlineLevel="0" collapsed="false">
      <c r="A990" s="58"/>
      <c r="B990" s="58"/>
      <c r="C990" s="59"/>
      <c r="D990" s="60"/>
      <c r="E990" s="60"/>
      <c r="F990" s="60"/>
      <c r="G990" s="60"/>
      <c r="H990" s="60"/>
      <c r="I990" s="60"/>
    </row>
    <row r="991" customFormat="false" ht="15" hidden="false" customHeight="true" outlineLevel="0" collapsed="false">
      <c r="A991" s="58"/>
      <c r="B991" s="58"/>
      <c r="C991" s="59"/>
      <c r="D991" s="60"/>
      <c r="E991" s="60"/>
      <c r="F991" s="60"/>
      <c r="G991" s="60"/>
      <c r="H991" s="60"/>
      <c r="I991" s="60"/>
    </row>
    <row r="992" customFormat="false" ht="15" hidden="false" customHeight="true" outlineLevel="0" collapsed="false">
      <c r="A992" s="58"/>
      <c r="B992" s="58"/>
      <c r="C992" s="59"/>
      <c r="D992" s="60"/>
      <c r="E992" s="60"/>
      <c r="F992" s="60"/>
      <c r="G992" s="60"/>
      <c r="H992" s="60"/>
      <c r="I992" s="60"/>
    </row>
    <row r="993" customFormat="false" ht="15" hidden="false" customHeight="true" outlineLevel="0" collapsed="false">
      <c r="A993" s="58"/>
      <c r="B993" s="58"/>
      <c r="C993" s="59"/>
      <c r="D993" s="60"/>
      <c r="E993" s="60"/>
      <c r="F993" s="60"/>
      <c r="G993" s="60"/>
      <c r="H993" s="60"/>
      <c r="I993" s="60"/>
    </row>
    <row r="994" customFormat="false" ht="15" hidden="false" customHeight="true" outlineLevel="0" collapsed="false">
      <c r="A994" s="58"/>
      <c r="B994" s="58"/>
      <c r="C994" s="59"/>
      <c r="D994" s="60"/>
      <c r="E994" s="60"/>
      <c r="F994" s="60"/>
      <c r="G994" s="60"/>
      <c r="H994" s="60"/>
      <c r="I994" s="60"/>
    </row>
    <row r="995" customFormat="false" ht="15" hidden="false" customHeight="true" outlineLevel="0" collapsed="false">
      <c r="A995" s="58"/>
      <c r="B995" s="58"/>
      <c r="C995" s="59"/>
      <c r="D995" s="60"/>
      <c r="E995" s="60"/>
      <c r="F995" s="60"/>
      <c r="G995" s="60"/>
      <c r="H995" s="60"/>
      <c r="I995" s="60"/>
    </row>
    <row r="996" customFormat="false" ht="15" hidden="false" customHeight="true" outlineLevel="0" collapsed="false">
      <c r="A996" s="58"/>
      <c r="B996" s="58"/>
      <c r="C996" s="59"/>
      <c r="D996" s="60"/>
      <c r="E996" s="60"/>
      <c r="F996" s="60"/>
      <c r="G996" s="60"/>
      <c r="H996" s="60"/>
      <c r="I996" s="60"/>
    </row>
    <row r="997" customFormat="false" ht="15" hidden="false" customHeight="true" outlineLevel="0" collapsed="false">
      <c r="A997" s="58"/>
      <c r="B997" s="58"/>
      <c r="C997" s="59"/>
      <c r="D997" s="60"/>
      <c r="E997" s="60"/>
      <c r="F997" s="60"/>
      <c r="G997" s="60"/>
      <c r="H997" s="60"/>
      <c r="I997" s="60"/>
    </row>
    <row r="998" customFormat="false" ht="15" hidden="false" customHeight="true" outlineLevel="0" collapsed="false">
      <c r="A998" s="58"/>
      <c r="B998" s="58"/>
      <c r="C998" s="59"/>
      <c r="D998" s="60"/>
      <c r="E998" s="60"/>
      <c r="F998" s="60"/>
      <c r="G998" s="60"/>
      <c r="H998" s="60"/>
      <c r="I998" s="60"/>
    </row>
    <row r="999" customFormat="false" ht="15" hidden="false" customHeight="true" outlineLevel="0" collapsed="false">
      <c r="A999" s="58"/>
      <c r="B999" s="58"/>
      <c r="C999" s="59"/>
      <c r="D999" s="60"/>
      <c r="E999" s="60"/>
      <c r="F999" s="60"/>
      <c r="G999" s="60"/>
      <c r="H999" s="60"/>
      <c r="I999" s="60"/>
    </row>
    <row r="1000" customFormat="false" ht="15" hidden="false" customHeight="true" outlineLevel="0" collapsed="false">
      <c r="A1000" s="58"/>
      <c r="B1000" s="58"/>
      <c r="C1000" s="59"/>
      <c r="D1000" s="60"/>
      <c r="E1000" s="60"/>
      <c r="F1000" s="60"/>
      <c r="G1000" s="60"/>
      <c r="H1000" s="60"/>
      <c r="I1000" s="60"/>
    </row>
    <row r="1001" customFormat="false" ht="15" hidden="false" customHeight="true" outlineLevel="0" collapsed="false">
      <c r="A1001" s="58"/>
      <c r="B1001" s="58"/>
      <c r="C1001" s="59"/>
      <c r="D1001" s="60"/>
      <c r="E1001" s="60"/>
      <c r="F1001" s="60"/>
      <c r="G1001" s="60"/>
      <c r="H1001" s="60"/>
      <c r="I1001" s="60"/>
    </row>
    <row r="1002" customFormat="false" ht="15" hidden="false" customHeight="true" outlineLevel="0" collapsed="false">
      <c r="A1002" s="58"/>
      <c r="B1002" s="58"/>
      <c r="C1002" s="59"/>
      <c r="D1002" s="60"/>
      <c r="E1002" s="60"/>
      <c r="F1002" s="60"/>
      <c r="G1002" s="60"/>
      <c r="H1002" s="60"/>
      <c r="I1002" s="60"/>
    </row>
    <row r="1003" customFormat="false" ht="15" hidden="false" customHeight="true" outlineLevel="0" collapsed="false">
      <c r="A1003" s="58"/>
      <c r="B1003" s="58"/>
      <c r="C1003" s="59"/>
      <c r="D1003" s="60"/>
      <c r="E1003" s="60"/>
      <c r="F1003" s="60"/>
      <c r="G1003" s="60"/>
      <c r="H1003" s="60"/>
      <c r="I1003" s="60"/>
    </row>
    <row r="1004" customFormat="false" ht="15" hidden="false" customHeight="true" outlineLevel="0" collapsed="false">
      <c r="A1004" s="58"/>
      <c r="B1004" s="58"/>
      <c r="C1004" s="59"/>
      <c r="D1004" s="60"/>
      <c r="E1004" s="60"/>
      <c r="F1004" s="60"/>
      <c r="G1004" s="60"/>
      <c r="H1004" s="60"/>
      <c r="I1004" s="60"/>
    </row>
    <row r="1005" customFormat="false" ht="15" hidden="false" customHeight="true" outlineLevel="0" collapsed="false">
      <c r="A1005" s="58"/>
      <c r="B1005" s="58"/>
      <c r="C1005" s="59"/>
      <c r="D1005" s="60"/>
      <c r="E1005" s="60"/>
      <c r="F1005" s="60"/>
      <c r="G1005" s="60"/>
      <c r="H1005" s="60"/>
      <c r="I1005" s="60"/>
    </row>
    <row r="1006" customFormat="false" ht="15" hidden="false" customHeight="true" outlineLevel="0" collapsed="false">
      <c r="A1006" s="58"/>
      <c r="B1006" s="58"/>
      <c r="C1006" s="59"/>
      <c r="D1006" s="60"/>
      <c r="E1006" s="60"/>
      <c r="F1006" s="60"/>
      <c r="G1006" s="60"/>
      <c r="H1006" s="60"/>
      <c r="I1006" s="60"/>
    </row>
    <row r="1007" customFormat="false" ht="15" hidden="false" customHeight="true" outlineLevel="0" collapsed="false">
      <c r="A1007" s="58"/>
      <c r="B1007" s="58"/>
      <c r="C1007" s="59"/>
      <c r="D1007" s="60"/>
      <c r="E1007" s="60"/>
      <c r="F1007" s="60"/>
      <c r="G1007" s="60"/>
      <c r="H1007" s="60"/>
      <c r="I1007" s="60"/>
    </row>
    <row r="1008" customFormat="false" ht="15" hidden="false" customHeight="true" outlineLevel="0" collapsed="false">
      <c r="A1008" s="58"/>
      <c r="B1008" s="58"/>
      <c r="C1008" s="59"/>
      <c r="D1008" s="60"/>
      <c r="E1008" s="60"/>
      <c r="F1008" s="60"/>
      <c r="G1008" s="60"/>
      <c r="H1008" s="60"/>
      <c r="I1008" s="60"/>
    </row>
    <row r="1009" customFormat="false" ht="15" hidden="false" customHeight="true" outlineLevel="0" collapsed="false">
      <c r="A1009" s="58"/>
      <c r="B1009" s="58"/>
      <c r="C1009" s="59"/>
      <c r="D1009" s="60"/>
      <c r="E1009" s="60"/>
      <c r="F1009" s="60"/>
      <c r="G1009" s="60"/>
      <c r="H1009" s="60"/>
      <c r="I1009" s="60"/>
    </row>
    <row r="1010" customFormat="false" ht="15" hidden="false" customHeight="true" outlineLevel="0" collapsed="false">
      <c r="A1010" s="58"/>
      <c r="B1010" s="58"/>
      <c r="C1010" s="59"/>
      <c r="D1010" s="60"/>
      <c r="E1010" s="60"/>
      <c r="F1010" s="60"/>
      <c r="G1010" s="60"/>
      <c r="H1010" s="60"/>
      <c r="I1010" s="60"/>
    </row>
    <row r="1011" customFormat="false" ht="15" hidden="false" customHeight="true" outlineLevel="0" collapsed="false">
      <c r="A1011" s="58"/>
      <c r="B1011" s="58"/>
      <c r="C1011" s="59"/>
      <c r="D1011" s="60"/>
      <c r="E1011" s="60"/>
      <c r="F1011" s="60"/>
      <c r="G1011" s="60"/>
      <c r="H1011" s="60"/>
      <c r="I1011" s="60"/>
    </row>
    <row r="1012" customFormat="false" ht="15" hidden="false" customHeight="true" outlineLevel="0" collapsed="false">
      <c r="A1012" s="58"/>
      <c r="B1012" s="58"/>
      <c r="C1012" s="59"/>
      <c r="D1012" s="60"/>
      <c r="E1012" s="60"/>
      <c r="F1012" s="60"/>
      <c r="G1012" s="60"/>
      <c r="H1012" s="60"/>
      <c r="I1012" s="60"/>
    </row>
    <row r="1013" customFormat="false" ht="15" hidden="false" customHeight="true" outlineLevel="0" collapsed="false">
      <c r="A1013" s="58"/>
      <c r="B1013" s="58"/>
      <c r="C1013" s="59"/>
      <c r="D1013" s="60"/>
      <c r="E1013" s="60"/>
      <c r="F1013" s="60"/>
      <c r="G1013" s="60"/>
      <c r="H1013" s="60"/>
      <c r="I1013" s="60"/>
    </row>
    <row r="1014" customFormat="false" ht="15" hidden="false" customHeight="true" outlineLevel="0" collapsed="false">
      <c r="A1014" s="58"/>
      <c r="B1014" s="58"/>
      <c r="C1014" s="59"/>
      <c r="D1014" s="60"/>
      <c r="E1014" s="60"/>
      <c r="F1014" s="60"/>
      <c r="G1014" s="60"/>
      <c r="H1014" s="60"/>
      <c r="I1014" s="60"/>
    </row>
    <row r="1015" customFormat="false" ht="15" hidden="false" customHeight="true" outlineLevel="0" collapsed="false">
      <c r="A1015" s="58"/>
      <c r="B1015" s="58"/>
      <c r="C1015" s="59"/>
      <c r="D1015" s="60"/>
      <c r="E1015" s="60"/>
      <c r="F1015" s="60"/>
      <c r="G1015" s="60"/>
      <c r="H1015" s="60"/>
      <c r="I1015" s="60"/>
    </row>
    <row r="1016" customFormat="false" ht="15" hidden="false" customHeight="true" outlineLevel="0" collapsed="false">
      <c r="A1016" s="58"/>
      <c r="B1016" s="58"/>
      <c r="C1016" s="59"/>
      <c r="D1016" s="60"/>
      <c r="E1016" s="60"/>
      <c r="F1016" s="60"/>
      <c r="G1016" s="60"/>
      <c r="H1016" s="60"/>
      <c r="I1016" s="60"/>
    </row>
    <row r="1017" customFormat="false" ht="15" hidden="false" customHeight="true" outlineLevel="0" collapsed="false">
      <c r="A1017" s="58"/>
      <c r="B1017" s="58"/>
      <c r="C1017" s="59"/>
      <c r="D1017" s="60"/>
      <c r="E1017" s="60"/>
      <c r="F1017" s="60"/>
      <c r="G1017" s="60"/>
      <c r="H1017" s="60"/>
      <c r="I1017" s="60"/>
    </row>
    <row r="1018" customFormat="false" ht="15" hidden="false" customHeight="true" outlineLevel="0" collapsed="false">
      <c r="A1018" s="58"/>
      <c r="B1018" s="58"/>
      <c r="C1018" s="59"/>
      <c r="D1018" s="60"/>
      <c r="E1018" s="60"/>
      <c r="F1018" s="60"/>
      <c r="G1018" s="60"/>
      <c r="H1018" s="60"/>
      <c r="I1018" s="60"/>
    </row>
    <row r="1019" customFormat="false" ht="15" hidden="false" customHeight="true" outlineLevel="0" collapsed="false">
      <c r="A1019" s="58"/>
      <c r="B1019" s="58"/>
      <c r="C1019" s="59"/>
      <c r="D1019" s="60"/>
      <c r="E1019" s="60"/>
      <c r="F1019" s="60"/>
      <c r="G1019" s="60"/>
      <c r="H1019" s="60"/>
      <c r="I1019" s="60"/>
    </row>
    <row r="1020" customFormat="false" ht="15" hidden="false" customHeight="true" outlineLevel="0" collapsed="false">
      <c r="A1020" s="58"/>
      <c r="B1020" s="58"/>
      <c r="C1020" s="59"/>
      <c r="D1020" s="60"/>
      <c r="E1020" s="60"/>
      <c r="F1020" s="60"/>
      <c r="G1020" s="60"/>
      <c r="H1020" s="60"/>
      <c r="I1020" s="60"/>
    </row>
    <row r="1021" customFormat="false" ht="15" hidden="false" customHeight="true" outlineLevel="0" collapsed="false">
      <c r="A1021" s="58"/>
      <c r="B1021" s="58"/>
      <c r="C1021" s="59"/>
      <c r="D1021" s="60"/>
      <c r="E1021" s="60"/>
      <c r="F1021" s="60"/>
      <c r="G1021" s="60"/>
      <c r="H1021" s="60"/>
      <c r="I1021" s="60"/>
    </row>
    <row r="1022" customFormat="false" ht="15" hidden="false" customHeight="true" outlineLevel="0" collapsed="false">
      <c r="A1022" s="58"/>
      <c r="B1022" s="58"/>
      <c r="C1022" s="59"/>
      <c r="D1022" s="60"/>
      <c r="E1022" s="60"/>
      <c r="F1022" s="60"/>
      <c r="G1022" s="60"/>
      <c r="H1022" s="60"/>
      <c r="I1022" s="60"/>
    </row>
    <row r="1023" customFormat="false" ht="15" hidden="false" customHeight="true" outlineLevel="0" collapsed="false">
      <c r="A1023" s="58"/>
      <c r="B1023" s="58"/>
      <c r="C1023" s="59"/>
      <c r="D1023" s="60"/>
      <c r="E1023" s="60"/>
      <c r="F1023" s="60"/>
      <c r="G1023" s="60"/>
      <c r="H1023" s="60"/>
      <c r="I1023" s="60"/>
    </row>
    <row r="1024" customFormat="false" ht="15" hidden="false" customHeight="true" outlineLevel="0" collapsed="false">
      <c r="A1024" s="58"/>
      <c r="B1024" s="58"/>
      <c r="C1024" s="59"/>
      <c r="D1024" s="60"/>
      <c r="E1024" s="60"/>
      <c r="F1024" s="60"/>
      <c r="G1024" s="60"/>
      <c r="H1024" s="60"/>
      <c r="I1024" s="60"/>
    </row>
    <row r="1025" customFormat="false" ht="15" hidden="false" customHeight="true" outlineLevel="0" collapsed="false">
      <c r="A1025" s="58"/>
      <c r="B1025" s="58"/>
      <c r="C1025" s="59"/>
      <c r="D1025" s="60"/>
      <c r="E1025" s="60"/>
      <c r="F1025" s="60"/>
      <c r="G1025" s="60"/>
      <c r="H1025" s="60"/>
      <c r="I1025" s="60"/>
    </row>
    <row r="1026" customFormat="false" ht="15" hidden="false" customHeight="true" outlineLevel="0" collapsed="false">
      <c r="A1026" s="58"/>
      <c r="B1026" s="58"/>
      <c r="C1026" s="59"/>
      <c r="D1026" s="60"/>
      <c r="E1026" s="60"/>
      <c r="F1026" s="60"/>
      <c r="G1026" s="60"/>
      <c r="H1026" s="60"/>
      <c r="I1026" s="60"/>
    </row>
    <row r="1027" customFormat="false" ht="15" hidden="false" customHeight="true" outlineLevel="0" collapsed="false">
      <c r="A1027" s="58"/>
      <c r="B1027" s="58"/>
      <c r="C1027" s="59"/>
      <c r="D1027" s="60"/>
      <c r="E1027" s="60"/>
      <c r="F1027" s="60"/>
      <c r="G1027" s="60"/>
      <c r="H1027" s="60"/>
      <c r="I1027" s="60"/>
    </row>
    <row r="1028" customFormat="false" ht="15" hidden="false" customHeight="true" outlineLevel="0" collapsed="false">
      <c r="A1028" s="58"/>
      <c r="B1028" s="58"/>
      <c r="C1028" s="59"/>
      <c r="D1028" s="60"/>
      <c r="E1028" s="60"/>
      <c r="F1028" s="60"/>
      <c r="G1028" s="60"/>
      <c r="H1028" s="60"/>
      <c r="I1028" s="60"/>
    </row>
    <row r="1029" customFormat="false" ht="15" hidden="false" customHeight="true" outlineLevel="0" collapsed="false">
      <c r="A1029" s="58"/>
      <c r="B1029" s="58"/>
      <c r="C1029" s="59"/>
      <c r="D1029" s="60"/>
      <c r="E1029" s="60"/>
      <c r="F1029" s="60"/>
      <c r="G1029" s="60"/>
      <c r="H1029" s="60"/>
      <c r="I1029" s="60"/>
    </row>
    <row r="1030" customFormat="false" ht="15" hidden="false" customHeight="true" outlineLevel="0" collapsed="false">
      <c r="A1030" s="58"/>
      <c r="B1030" s="58"/>
      <c r="C1030" s="59"/>
      <c r="D1030" s="60"/>
      <c r="E1030" s="60"/>
      <c r="F1030" s="60"/>
      <c r="G1030" s="60"/>
      <c r="H1030" s="60"/>
      <c r="I1030" s="60"/>
    </row>
    <row r="1031" customFormat="false" ht="15" hidden="false" customHeight="true" outlineLevel="0" collapsed="false">
      <c r="A1031" s="58"/>
      <c r="B1031" s="58"/>
      <c r="C1031" s="59"/>
      <c r="D1031" s="60"/>
      <c r="E1031" s="60"/>
      <c r="F1031" s="60"/>
      <c r="G1031" s="60"/>
      <c r="H1031" s="60"/>
      <c r="I1031" s="60"/>
    </row>
    <row r="1032" customFormat="false" ht="15" hidden="false" customHeight="true" outlineLevel="0" collapsed="false">
      <c r="A1032" s="58"/>
      <c r="B1032" s="58"/>
      <c r="C1032" s="59"/>
      <c r="D1032" s="60"/>
      <c r="E1032" s="60"/>
      <c r="F1032" s="60"/>
      <c r="G1032" s="60"/>
      <c r="H1032" s="60"/>
      <c r="I1032" s="60"/>
    </row>
    <row r="1033" customFormat="false" ht="15" hidden="false" customHeight="true" outlineLevel="0" collapsed="false">
      <c r="A1033" s="58"/>
      <c r="B1033" s="58"/>
      <c r="C1033" s="59"/>
      <c r="D1033" s="60"/>
      <c r="E1033" s="60"/>
      <c r="F1033" s="60"/>
      <c r="G1033" s="60"/>
      <c r="H1033" s="60"/>
      <c r="I1033" s="60"/>
    </row>
    <row r="1034" customFormat="false" ht="15" hidden="false" customHeight="true" outlineLevel="0" collapsed="false">
      <c r="A1034" s="58"/>
      <c r="B1034" s="58"/>
      <c r="C1034" s="59"/>
      <c r="D1034" s="60"/>
      <c r="E1034" s="60"/>
      <c r="F1034" s="60"/>
      <c r="G1034" s="60"/>
      <c r="H1034" s="60"/>
      <c r="I1034" s="60"/>
    </row>
    <row r="1035" customFormat="false" ht="15" hidden="false" customHeight="true" outlineLevel="0" collapsed="false">
      <c r="A1035" s="58"/>
      <c r="B1035" s="58"/>
      <c r="C1035" s="59"/>
      <c r="D1035" s="60"/>
      <c r="E1035" s="60"/>
      <c r="F1035" s="60"/>
      <c r="G1035" s="60"/>
      <c r="H1035" s="60"/>
      <c r="I1035" s="60"/>
    </row>
    <row r="1036" customFormat="false" ht="15" hidden="false" customHeight="true" outlineLevel="0" collapsed="false">
      <c r="A1036" s="58"/>
      <c r="B1036" s="58"/>
      <c r="C1036" s="59"/>
      <c r="D1036" s="60"/>
      <c r="E1036" s="60"/>
      <c r="F1036" s="60"/>
      <c r="G1036" s="60"/>
      <c r="H1036" s="60"/>
      <c r="I1036" s="60"/>
    </row>
    <row r="1037" customFormat="false" ht="15" hidden="false" customHeight="true" outlineLevel="0" collapsed="false">
      <c r="A1037" s="58"/>
      <c r="B1037" s="58"/>
      <c r="C1037" s="59"/>
      <c r="D1037" s="60"/>
      <c r="E1037" s="60"/>
      <c r="F1037" s="60"/>
      <c r="G1037" s="60"/>
      <c r="H1037" s="60"/>
      <c r="I1037" s="60"/>
    </row>
    <row r="1038" customFormat="false" ht="15" hidden="false" customHeight="true" outlineLevel="0" collapsed="false">
      <c r="A1038" s="58"/>
      <c r="B1038" s="58"/>
      <c r="C1038" s="59"/>
      <c r="D1038" s="60"/>
      <c r="E1038" s="60"/>
      <c r="F1038" s="60"/>
      <c r="G1038" s="60"/>
      <c r="H1038" s="60"/>
      <c r="I1038" s="60"/>
    </row>
    <row r="1039" customFormat="false" ht="15" hidden="false" customHeight="true" outlineLevel="0" collapsed="false">
      <c r="A1039" s="58"/>
      <c r="B1039" s="58"/>
      <c r="C1039" s="59"/>
      <c r="D1039" s="60"/>
      <c r="E1039" s="60"/>
      <c r="F1039" s="60"/>
      <c r="G1039" s="60"/>
      <c r="H1039" s="60"/>
      <c r="I1039" s="60"/>
    </row>
    <row r="1040" customFormat="false" ht="15" hidden="false" customHeight="true" outlineLevel="0" collapsed="false">
      <c r="A1040" s="58"/>
      <c r="B1040" s="58"/>
      <c r="C1040" s="59"/>
      <c r="D1040" s="60"/>
      <c r="E1040" s="60"/>
      <c r="F1040" s="60"/>
      <c r="G1040" s="60"/>
      <c r="H1040" s="60"/>
      <c r="I1040" s="60"/>
    </row>
    <row r="1041" customFormat="false" ht="15" hidden="false" customHeight="true" outlineLevel="0" collapsed="false">
      <c r="A1041" s="58"/>
      <c r="B1041" s="58"/>
      <c r="C1041" s="59"/>
      <c r="D1041" s="60"/>
      <c r="E1041" s="60"/>
      <c r="F1041" s="60"/>
      <c r="G1041" s="60"/>
      <c r="H1041" s="60"/>
      <c r="I1041" s="60"/>
    </row>
    <row r="1042" customFormat="false" ht="15" hidden="false" customHeight="true" outlineLevel="0" collapsed="false">
      <c r="A1042" s="58"/>
      <c r="B1042" s="58"/>
      <c r="C1042" s="59"/>
      <c r="D1042" s="60"/>
      <c r="E1042" s="60"/>
      <c r="F1042" s="60"/>
      <c r="G1042" s="60"/>
      <c r="H1042" s="60"/>
      <c r="I1042" s="60"/>
    </row>
    <row r="1043" customFormat="false" ht="15" hidden="false" customHeight="true" outlineLevel="0" collapsed="false">
      <c r="A1043" s="58"/>
      <c r="B1043" s="58"/>
      <c r="C1043" s="59"/>
      <c r="D1043" s="60"/>
      <c r="E1043" s="60"/>
      <c r="F1043" s="60"/>
      <c r="G1043" s="60"/>
      <c r="H1043" s="60"/>
      <c r="I1043" s="60"/>
    </row>
    <row r="1044" customFormat="false" ht="15" hidden="false" customHeight="true" outlineLevel="0" collapsed="false">
      <c r="A1044" s="58"/>
      <c r="B1044" s="58"/>
      <c r="C1044" s="59"/>
      <c r="D1044" s="60"/>
      <c r="E1044" s="60"/>
      <c r="F1044" s="60"/>
      <c r="G1044" s="60"/>
      <c r="H1044" s="60"/>
      <c r="I1044" s="60"/>
    </row>
    <row r="1045" customFormat="false" ht="15" hidden="false" customHeight="true" outlineLevel="0" collapsed="false">
      <c r="A1045" s="58"/>
      <c r="B1045" s="58"/>
      <c r="C1045" s="59"/>
      <c r="D1045" s="60"/>
      <c r="E1045" s="60"/>
      <c r="F1045" s="60"/>
      <c r="G1045" s="60"/>
      <c r="H1045" s="60"/>
      <c r="I1045" s="60"/>
    </row>
    <row r="1046" customFormat="false" ht="15" hidden="false" customHeight="true" outlineLevel="0" collapsed="false">
      <c r="A1046" s="58"/>
      <c r="B1046" s="58"/>
      <c r="C1046" s="59"/>
      <c r="D1046" s="60"/>
      <c r="E1046" s="60"/>
      <c r="F1046" s="60"/>
      <c r="G1046" s="60"/>
      <c r="H1046" s="60"/>
      <c r="I1046" s="60"/>
    </row>
    <row r="1047" customFormat="false" ht="15" hidden="false" customHeight="true" outlineLevel="0" collapsed="false">
      <c r="A1047" s="58"/>
      <c r="B1047" s="58"/>
      <c r="C1047" s="59"/>
      <c r="D1047" s="60"/>
      <c r="E1047" s="60"/>
      <c r="F1047" s="60"/>
      <c r="G1047" s="60"/>
      <c r="H1047" s="60"/>
      <c r="I1047" s="60"/>
    </row>
    <row r="1048" customFormat="false" ht="15" hidden="false" customHeight="true" outlineLevel="0" collapsed="false">
      <c r="A1048" s="58"/>
      <c r="B1048" s="58"/>
      <c r="C1048" s="59"/>
      <c r="D1048" s="60"/>
      <c r="E1048" s="60"/>
      <c r="F1048" s="60"/>
      <c r="G1048" s="60"/>
      <c r="H1048" s="60"/>
      <c r="I1048" s="60"/>
    </row>
    <row r="1049" customFormat="false" ht="15" hidden="false" customHeight="true" outlineLevel="0" collapsed="false">
      <c r="A1049" s="58"/>
      <c r="B1049" s="58"/>
      <c r="C1049" s="59"/>
      <c r="D1049" s="60"/>
      <c r="E1049" s="60"/>
      <c r="F1049" s="60"/>
      <c r="G1049" s="60"/>
      <c r="H1049" s="60"/>
      <c r="I1049" s="60"/>
    </row>
    <row r="1050" customFormat="false" ht="15" hidden="false" customHeight="true" outlineLevel="0" collapsed="false">
      <c r="A1050" s="58"/>
      <c r="B1050" s="58"/>
      <c r="C1050" s="59"/>
      <c r="D1050" s="60"/>
      <c r="E1050" s="60"/>
      <c r="F1050" s="60"/>
      <c r="G1050" s="60"/>
      <c r="H1050" s="60"/>
      <c r="I1050" s="60"/>
    </row>
    <row r="1051" customFormat="false" ht="15" hidden="false" customHeight="true" outlineLevel="0" collapsed="false">
      <c r="A1051" s="58"/>
      <c r="B1051" s="58"/>
      <c r="C1051" s="59"/>
      <c r="D1051" s="60"/>
      <c r="E1051" s="60"/>
      <c r="F1051" s="60"/>
      <c r="G1051" s="60"/>
      <c r="H1051" s="60"/>
      <c r="I1051" s="60"/>
    </row>
    <row r="1052" customFormat="false" ht="15" hidden="false" customHeight="true" outlineLevel="0" collapsed="false">
      <c r="A1052" s="58"/>
      <c r="B1052" s="58"/>
      <c r="C1052" s="59"/>
      <c r="D1052" s="60"/>
      <c r="E1052" s="60"/>
      <c r="F1052" s="60"/>
      <c r="G1052" s="60"/>
      <c r="H1052" s="60"/>
      <c r="I1052" s="60"/>
    </row>
    <row r="1053" customFormat="false" ht="15" hidden="false" customHeight="true" outlineLevel="0" collapsed="false">
      <c r="A1053" s="58"/>
      <c r="B1053" s="58"/>
      <c r="C1053" s="59"/>
      <c r="D1053" s="60"/>
      <c r="E1053" s="60"/>
      <c r="F1053" s="60"/>
      <c r="G1053" s="60"/>
      <c r="H1053" s="60"/>
      <c r="I1053" s="60"/>
    </row>
    <row r="1054" customFormat="false" ht="15" hidden="false" customHeight="true" outlineLevel="0" collapsed="false">
      <c r="A1054" s="58"/>
      <c r="B1054" s="58"/>
      <c r="C1054" s="59"/>
      <c r="D1054" s="60"/>
      <c r="E1054" s="60"/>
      <c r="F1054" s="60"/>
      <c r="G1054" s="60"/>
      <c r="H1054" s="60"/>
      <c r="I1054" s="60"/>
    </row>
    <row r="1055" customFormat="false" ht="15" hidden="false" customHeight="true" outlineLevel="0" collapsed="false">
      <c r="A1055" s="58"/>
      <c r="B1055" s="58"/>
      <c r="C1055" s="59"/>
      <c r="D1055" s="60"/>
      <c r="E1055" s="60"/>
      <c r="F1055" s="60"/>
      <c r="G1055" s="60"/>
      <c r="H1055" s="60"/>
      <c r="I1055" s="60"/>
    </row>
    <row r="1056" customFormat="false" ht="15" hidden="false" customHeight="true" outlineLevel="0" collapsed="false">
      <c r="A1056" s="58"/>
      <c r="B1056" s="58"/>
      <c r="C1056" s="59"/>
      <c r="D1056" s="60"/>
      <c r="E1056" s="60"/>
      <c r="F1056" s="60"/>
      <c r="G1056" s="60"/>
      <c r="H1056" s="60"/>
      <c r="I1056" s="60"/>
    </row>
    <row r="1057" customFormat="false" ht="15" hidden="false" customHeight="true" outlineLevel="0" collapsed="false">
      <c r="A1057" s="58"/>
      <c r="B1057" s="58"/>
      <c r="C1057" s="59"/>
      <c r="D1057" s="60"/>
      <c r="E1057" s="60"/>
      <c r="F1057" s="60"/>
      <c r="G1057" s="60"/>
      <c r="H1057" s="60"/>
      <c r="I1057" s="60"/>
    </row>
    <row r="1058" customFormat="false" ht="15" hidden="false" customHeight="true" outlineLevel="0" collapsed="false">
      <c r="A1058" s="58"/>
      <c r="B1058" s="58"/>
      <c r="C1058" s="59"/>
      <c r="D1058" s="60"/>
      <c r="E1058" s="60"/>
      <c r="F1058" s="60"/>
      <c r="G1058" s="60"/>
      <c r="H1058" s="60"/>
      <c r="I1058" s="60"/>
    </row>
    <row r="1059" customFormat="false" ht="15" hidden="false" customHeight="true" outlineLevel="0" collapsed="false">
      <c r="A1059" s="58"/>
      <c r="B1059" s="58"/>
      <c r="C1059" s="59"/>
      <c r="D1059" s="60"/>
      <c r="E1059" s="60"/>
      <c r="F1059" s="60"/>
      <c r="G1059" s="60"/>
      <c r="H1059" s="60"/>
      <c r="I1059" s="60"/>
    </row>
    <row r="1060" customFormat="false" ht="15" hidden="false" customHeight="true" outlineLevel="0" collapsed="false">
      <c r="A1060" s="58"/>
      <c r="B1060" s="58"/>
      <c r="C1060" s="59"/>
      <c r="D1060" s="60"/>
      <c r="E1060" s="60"/>
      <c r="F1060" s="60"/>
      <c r="G1060" s="60"/>
      <c r="H1060" s="60"/>
      <c r="I1060" s="60"/>
    </row>
    <row r="1061" customFormat="false" ht="15" hidden="false" customHeight="true" outlineLevel="0" collapsed="false">
      <c r="A1061" s="58"/>
      <c r="B1061" s="58"/>
      <c r="C1061" s="59"/>
      <c r="D1061" s="60"/>
      <c r="E1061" s="60"/>
      <c r="F1061" s="60"/>
      <c r="G1061" s="60"/>
      <c r="H1061" s="60"/>
      <c r="I1061" s="60"/>
    </row>
    <row r="1062" customFormat="false" ht="15" hidden="false" customHeight="true" outlineLevel="0" collapsed="false">
      <c r="A1062" s="58"/>
      <c r="B1062" s="58"/>
      <c r="C1062" s="59"/>
      <c r="D1062" s="60"/>
      <c r="E1062" s="60"/>
      <c r="F1062" s="60"/>
      <c r="G1062" s="60"/>
      <c r="H1062" s="60"/>
      <c r="I1062" s="60"/>
    </row>
    <row r="1063" customFormat="false" ht="15" hidden="false" customHeight="true" outlineLevel="0" collapsed="false">
      <c r="A1063" s="58"/>
      <c r="B1063" s="58"/>
      <c r="C1063" s="59"/>
      <c r="D1063" s="60"/>
      <c r="E1063" s="60"/>
      <c r="F1063" s="60"/>
      <c r="G1063" s="60"/>
      <c r="H1063" s="60"/>
      <c r="I1063" s="60"/>
    </row>
    <row r="1064" customFormat="false" ht="15" hidden="false" customHeight="true" outlineLevel="0" collapsed="false">
      <c r="A1064" s="58"/>
      <c r="B1064" s="58"/>
      <c r="C1064" s="59"/>
      <c r="D1064" s="60"/>
      <c r="E1064" s="60"/>
      <c r="F1064" s="60"/>
      <c r="G1064" s="60"/>
      <c r="H1064" s="60"/>
      <c r="I1064" s="60"/>
    </row>
    <row r="1065" customFormat="false" ht="15" hidden="false" customHeight="true" outlineLevel="0" collapsed="false">
      <c r="A1065" s="58"/>
      <c r="B1065" s="58"/>
      <c r="C1065" s="59"/>
      <c r="D1065" s="60"/>
      <c r="E1065" s="60"/>
      <c r="F1065" s="60"/>
      <c r="G1065" s="60"/>
      <c r="H1065" s="60"/>
      <c r="I1065" s="60"/>
    </row>
    <row r="1066" customFormat="false" ht="15" hidden="false" customHeight="true" outlineLevel="0" collapsed="false">
      <c r="A1066" s="58"/>
      <c r="B1066" s="58"/>
      <c r="C1066" s="59"/>
      <c r="D1066" s="60"/>
      <c r="E1066" s="60"/>
      <c r="F1066" s="60"/>
      <c r="G1066" s="60"/>
      <c r="H1066" s="60"/>
      <c r="I1066" s="60"/>
    </row>
    <row r="1067" customFormat="false" ht="15" hidden="false" customHeight="true" outlineLevel="0" collapsed="false">
      <c r="A1067" s="58"/>
      <c r="B1067" s="58"/>
      <c r="C1067" s="59"/>
      <c r="D1067" s="60"/>
      <c r="E1067" s="60"/>
      <c r="F1067" s="60"/>
      <c r="G1067" s="60"/>
      <c r="H1067" s="60"/>
      <c r="I1067" s="60"/>
    </row>
    <row r="1068" customFormat="false" ht="15" hidden="false" customHeight="true" outlineLevel="0" collapsed="false">
      <c r="A1068" s="58"/>
      <c r="B1068" s="58"/>
      <c r="C1068" s="59"/>
      <c r="D1068" s="60"/>
      <c r="E1068" s="60"/>
      <c r="F1068" s="60"/>
      <c r="G1068" s="60"/>
      <c r="H1068" s="60"/>
      <c r="I1068" s="60"/>
    </row>
    <row r="1069" customFormat="false" ht="15" hidden="false" customHeight="true" outlineLevel="0" collapsed="false">
      <c r="A1069" s="58"/>
      <c r="B1069" s="58"/>
      <c r="C1069" s="59"/>
      <c r="D1069" s="60"/>
      <c r="E1069" s="60"/>
      <c r="F1069" s="60"/>
      <c r="G1069" s="60"/>
      <c r="H1069" s="60"/>
      <c r="I1069" s="60"/>
    </row>
    <row r="1070" customFormat="false" ht="15" hidden="false" customHeight="true" outlineLevel="0" collapsed="false">
      <c r="A1070" s="58"/>
      <c r="B1070" s="58"/>
      <c r="C1070" s="59"/>
      <c r="D1070" s="60"/>
      <c r="E1070" s="60"/>
      <c r="F1070" s="60"/>
      <c r="G1070" s="60"/>
      <c r="H1070" s="60"/>
      <c r="I1070" s="60"/>
    </row>
    <row r="1071" customFormat="false" ht="15" hidden="false" customHeight="true" outlineLevel="0" collapsed="false">
      <c r="A1071" s="58"/>
      <c r="B1071" s="58"/>
      <c r="C1071" s="59"/>
      <c r="D1071" s="60"/>
      <c r="E1071" s="60"/>
      <c r="F1071" s="60"/>
      <c r="G1071" s="60"/>
      <c r="H1071" s="60"/>
      <c r="I1071" s="60"/>
    </row>
    <row r="1072" customFormat="false" ht="15" hidden="false" customHeight="true" outlineLevel="0" collapsed="false">
      <c r="A1072" s="58"/>
      <c r="B1072" s="58"/>
      <c r="C1072" s="59"/>
      <c r="D1072" s="60"/>
      <c r="E1072" s="60"/>
      <c r="F1072" s="60"/>
      <c r="G1072" s="60"/>
      <c r="H1072" s="60"/>
      <c r="I1072" s="60"/>
    </row>
    <row r="1073" customFormat="false" ht="15" hidden="false" customHeight="true" outlineLevel="0" collapsed="false">
      <c r="A1073" s="58"/>
      <c r="B1073" s="58"/>
      <c r="C1073" s="59"/>
      <c r="D1073" s="60"/>
      <c r="E1073" s="60"/>
      <c r="F1073" s="60"/>
      <c r="G1073" s="60"/>
      <c r="H1073" s="60"/>
      <c r="I1073" s="60"/>
    </row>
    <row r="1074" customFormat="false" ht="15" hidden="false" customHeight="true" outlineLevel="0" collapsed="false">
      <c r="A1074" s="58"/>
      <c r="B1074" s="58"/>
      <c r="C1074" s="59"/>
      <c r="D1074" s="60"/>
      <c r="E1074" s="60"/>
      <c r="F1074" s="60"/>
      <c r="G1074" s="60"/>
      <c r="H1074" s="60"/>
      <c r="I1074" s="60"/>
    </row>
    <row r="1075" customFormat="false" ht="15" hidden="false" customHeight="true" outlineLevel="0" collapsed="false">
      <c r="A1075" s="58"/>
      <c r="B1075" s="58"/>
      <c r="C1075" s="59"/>
      <c r="D1075" s="60"/>
      <c r="E1075" s="60"/>
      <c r="F1075" s="60"/>
      <c r="G1075" s="60"/>
      <c r="H1075" s="60"/>
      <c r="I1075" s="60"/>
    </row>
    <row r="1076" customFormat="false" ht="15" hidden="false" customHeight="true" outlineLevel="0" collapsed="false">
      <c r="A1076" s="58"/>
      <c r="B1076" s="58"/>
      <c r="C1076" s="59"/>
      <c r="D1076" s="60"/>
      <c r="E1076" s="60"/>
      <c r="F1076" s="60"/>
      <c r="G1076" s="60"/>
      <c r="H1076" s="60"/>
      <c r="I1076" s="60"/>
    </row>
    <row r="1077" customFormat="false" ht="15" hidden="false" customHeight="true" outlineLevel="0" collapsed="false">
      <c r="A1077" s="58"/>
      <c r="B1077" s="58"/>
      <c r="C1077" s="59"/>
      <c r="D1077" s="60"/>
      <c r="E1077" s="60"/>
      <c r="F1077" s="60"/>
      <c r="G1077" s="60"/>
      <c r="H1077" s="60"/>
      <c r="I1077" s="60"/>
    </row>
    <row r="1078" customFormat="false" ht="15" hidden="false" customHeight="true" outlineLevel="0" collapsed="false">
      <c r="A1078" s="58"/>
      <c r="B1078" s="58"/>
      <c r="C1078" s="59"/>
      <c r="D1078" s="60"/>
      <c r="E1078" s="60"/>
      <c r="F1078" s="60"/>
      <c r="G1078" s="60"/>
      <c r="H1078" s="60"/>
      <c r="I1078" s="60"/>
    </row>
    <row r="1079" customFormat="false" ht="15" hidden="false" customHeight="true" outlineLevel="0" collapsed="false">
      <c r="A1079" s="58"/>
      <c r="B1079" s="58"/>
      <c r="C1079" s="59"/>
      <c r="D1079" s="60"/>
      <c r="E1079" s="60"/>
      <c r="F1079" s="60"/>
      <c r="G1079" s="60"/>
      <c r="H1079" s="60"/>
      <c r="I1079" s="60"/>
    </row>
    <row r="1080" customFormat="false" ht="15" hidden="false" customHeight="true" outlineLevel="0" collapsed="false">
      <c r="A1080" s="58"/>
      <c r="B1080" s="58"/>
      <c r="C1080" s="59"/>
      <c r="D1080" s="60"/>
      <c r="E1080" s="60"/>
      <c r="F1080" s="60"/>
      <c r="G1080" s="60"/>
      <c r="H1080" s="60"/>
      <c r="I1080" s="60"/>
    </row>
    <row r="1081" customFormat="false" ht="15" hidden="false" customHeight="true" outlineLevel="0" collapsed="false">
      <c r="A1081" s="58"/>
      <c r="B1081" s="58"/>
      <c r="C1081" s="59"/>
      <c r="D1081" s="60"/>
      <c r="E1081" s="60"/>
      <c r="F1081" s="60"/>
      <c r="G1081" s="60"/>
      <c r="H1081" s="60"/>
      <c r="I1081" s="60"/>
    </row>
    <row r="1082" customFormat="false" ht="15" hidden="false" customHeight="true" outlineLevel="0" collapsed="false">
      <c r="A1082" s="58"/>
      <c r="B1082" s="58"/>
      <c r="C1082" s="59"/>
      <c r="D1082" s="60"/>
      <c r="E1082" s="60"/>
      <c r="F1082" s="60"/>
      <c r="G1082" s="60"/>
      <c r="H1082" s="60"/>
      <c r="I1082" s="60"/>
    </row>
    <row r="1083" customFormat="false" ht="15" hidden="false" customHeight="true" outlineLevel="0" collapsed="false">
      <c r="A1083" s="58"/>
      <c r="B1083" s="58"/>
      <c r="C1083" s="59"/>
      <c r="D1083" s="60"/>
      <c r="E1083" s="60"/>
      <c r="F1083" s="60"/>
      <c r="G1083" s="60"/>
      <c r="H1083" s="60"/>
      <c r="I1083" s="60"/>
    </row>
    <row r="1084" customFormat="false" ht="15" hidden="false" customHeight="true" outlineLevel="0" collapsed="false">
      <c r="A1084" s="58"/>
      <c r="B1084" s="58"/>
      <c r="C1084" s="59"/>
      <c r="D1084" s="60"/>
      <c r="E1084" s="60"/>
      <c r="F1084" s="60"/>
      <c r="G1084" s="60"/>
      <c r="H1084" s="60"/>
      <c r="I1084" s="60"/>
    </row>
    <row r="1085" customFormat="false" ht="15" hidden="false" customHeight="true" outlineLevel="0" collapsed="false">
      <c r="A1085" s="58"/>
      <c r="B1085" s="58"/>
      <c r="C1085" s="59"/>
      <c r="D1085" s="60"/>
      <c r="E1085" s="60"/>
      <c r="F1085" s="60"/>
      <c r="G1085" s="60"/>
      <c r="H1085" s="60"/>
      <c r="I1085" s="60"/>
    </row>
    <row r="1086" customFormat="false" ht="15" hidden="false" customHeight="true" outlineLevel="0" collapsed="false">
      <c r="A1086" s="58"/>
      <c r="B1086" s="58"/>
      <c r="C1086" s="59"/>
      <c r="D1086" s="60"/>
      <c r="E1086" s="60"/>
      <c r="F1086" s="60"/>
      <c r="G1086" s="60"/>
      <c r="H1086" s="60"/>
      <c r="I1086" s="60"/>
    </row>
    <row r="1087" customFormat="false" ht="15" hidden="false" customHeight="true" outlineLevel="0" collapsed="false">
      <c r="A1087" s="58"/>
      <c r="B1087" s="58"/>
      <c r="C1087" s="59"/>
      <c r="D1087" s="60"/>
      <c r="E1087" s="60"/>
      <c r="F1087" s="60"/>
      <c r="G1087" s="60"/>
      <c r="H1087" s="60"/>
      <c r="I1087" s="60"/>
    </row>
    <row r="1088" customFormat="false" ht="15" hidden="false" customHeight="true" outlineLevel="0" collapsed="false">
      <c r="A1088" s="58"/>
      <c r="B1088" s="58"/>
      <c r="C1088" s="59"/>
      <c r="D1088" s="60"/>
      <c r="E1088" s="60"/>
      <c r="F1088" s="60"/>
      <c r="G1088" s="60"/>
      <c r="H1088" s="60"/>
      <c r="I1088" s="60"/>
    </row>
    <row r="1089" customFormat="false" ht="15" hidden="false" customHeight="true" outlineLevel="0" collapsed="false">
      <c r="A1089" s="58"/>
      <c r="B1089" s="58"/>
      <c r="C1089" s="59"/>
      <c r="D1089" s="60"/>
      <c r="E1089" s="60"/>
      <c r="F1089" s="60"/>
      <c r="G1089" s="60"/>
      <c r="H1089" s="60"/>
      <c r="I1089" s="60"/>
    </row>
    <row r="1090" customFormat="false" ht="15" hidden="false" customHeight="true" outlineLevel="0" collapsed="false">
      <c r="A1090" s="58"/>
      <c r="B1090" s="58"/>
      <c r="C1090" s="59"/>
      <c r="D1090" s="60"/>
      <c r="E1090" s="60"/>
      <c r="F1090" s="60"/>
      <c r="G1090" s="60"/>
      <c r="H1090" s="60"/>
      <c r="I1090" s="60"/>
    </row>
    <row r="1091" customFormat="false" ht="15" hidden="false" customHeight="true" outlineLevel="0" collapsed="false">
      <c r="A1091" s="58"/>
      <c r="B1091" s="58"/>
      <c r="C1091" s="59"/>
      <c r="D1091" s="60"/>
      <c r="E1091" s="60"/>
      <c r="F1091" s="60"/>
      <c r="G1091" s="60"/>
      <c r="H1091" s="60"/>
      <c r="I1091" s="60"/>
    </row>
    <row r="1092" customFormat="false" ht="15" hidden="false" customHeight="true" outlineLevel="0" collapsed="false">
      <c r="A1092" s="58"/>
      <c r="B1092" s="58"/>
      <c r="C1092" s="59"/>
      <c r="D1092" s="60"/>
      <c r="E1092" s="60"/>
      <c r="F1092" s="60"/>
      <c r="G1092" s="60"/>
      <c r="H1092" s="60"/>
      <c r="I1092" s="60"/>
    </row>
    <row r="1093" customFormat="false" ht="15" hidden="false" customHeight="true" outlineLevel="0" collapsed="false">
      <c r="A1093" s="58"/>
      <c r="B1093" s="58"/>
      <c r="C1093" s="59"/>
      <c r="D1093" s="60"/>
      <c r="E1093" s="60"/>
      <c r="F1093" s="60"/>
      <c r="G1093" s="60"/>
      <c r="H1093" s="60"/>
      <c r="I1093" s="60"/>
    </row>
    <row r="1094" customFormat="false" ht="15" hidden="false" customHeight="true" outlineLevel="0" collapsed="false">
      <c r="A1094" s="58"/>
      <c r="B1094" s="58"/>
      <c r="C1094" s="59"/>
      <c r="D1094" s="60"/>
      <c r="E1094" s="60"/>
      <c r="F1094" s="60"/>
      <c r="G1094" s="60"/>
      <c r="H1094" s="60"/>
      <c r="I1094" s="60"/>
    </row>
    <row r="1095" customFormat="false" ht="15" hidden="false" customHeight="true" outlineLevel="0" collapsed="false">
      <c r="A1095" s="58"/>
      <c r="B1095" s="58"/>
      <c r="C1095" s="59"/>
      <c r="D1095" s="60"/>
      <c r="E1095" s="60"/>
      <c r="F1095" s="60"/>
      <c r="G1095" s="60"/>
      <c r="H1095" s="60"/>
      <c r="I1095" s="60"/>
    </row>
    <row r="1096" customFormat="false" ht="15" hidden="false" customHeight="true" outlineLevel="0" collapsed="false">
      <c r="A1096" s="58"/>
      <c r="B1096" s="58"/>
      <c r="C1096" s="59"/>
      <c r="D1096" s="60"/>
      <c r="E1096" s="60"/>
      <c r="F1096" s="60"/>
      <c r="G1096" s="60"/>
      <c r="H1096" s="60"/>
      <c r="I1096" s="60"/>
    </row>
    <row r="1097" customFormat="false" ht="15" hidden="false" customHeight="true" outlineLevel="0" collapsed="false">
      <c r="A1097" s="58"/>
      <c r="B1097" s="58"/>
      <c r="C1097" s="59"/>
      <c r="D1097" s="60"/>
      <c r="E1097" s="60"/>
      <c r="F1097" s="60"/>
      <c r="G1097" s="60"/>
      <c r="H1097" s="60"/>
      <c r="I1097" s="60"/>
    </row>
    <row r="1098" customFormat="false" ht="15" hidden="false" customHeight="true" outlineLevel="0" collapsed="false">
      <c r="A1098" s="58"/>
      <c r="B1098" s="58"/>
      <c r="C1098" s="59"/>
      <c r="D1098" s="60"/>
      <c r="E1098" s="60"/>
      <c r="F1098" s="60"/>
      <c r="G1098" s="60"/>
      <c r="H1098" s="60"/>
      <c r="I1098" s="60"/>
    </row>
    <row r="1099" customFormat="false" ht="15" hidden="false" customHeight="true" outlineLevel="0" collapsed="false">
      <c r="A1099" s="58"/>
      <c r="B1099" s="58"/>
      <c r="C1099" s="59"/>
      <c r="D1099" s="60"/>
      <c r="E1099" s="60"/>
      <c r="F1099" s="60"/>
      <c r="G1099" s="60"/>
      <c r="H1099" s="60"/>
      <c r="I1099" s="60"/>
    </row>
    <row r="1100" customFormat="false" ht="15" hidden="false" customHeight="true" outlineLevel="0" collapsed="false">
      <c r="A1100" s="58"/>
      <c r="B1100" s="58"/>
      <c r="C1100" s="59"/>
      <c r="D1100" s="60"/>
      <c r="E1100" s="60"/>
      <c r="F1100" s="60"/>
      <c r="G1100" s="60"/>
      <c r="H1100" s="60"/>
      <c r="I1100" s="60"/>
    </row>
    <row r="1101" customFormat="false" ht="15" hidden="false" customHeight="true" outlineLevel="0" collapsed="false">
      <c r="A1101" s="58"/>
      <c r="B1101" s="58"/>
      <c r="C1101" s="59"/>
      <c r="D1101" s="60"/>
      <c r="E1101" s="60"/>
      <c r="F1101" s="60"/>
      <c r="G1101" s="60"/>
      <c r="H1101" s="60"/>
      <c r="I1101" s="60"/>
    </row>
    <row r="1102" customFormat="false" ht="15" hidden="false" customHeight="true" outlineLevel="0" collapsed="false">
      <c r="A1102" s="58"/>
      <c r="B1102" s="58"/>
      <c r="C1102" s="59"/>
      <c r="D1102" s="60"/>
      <c r="E1102" s="60"/>
      <c r="F1102" s="60"/>
      <c r="G1102" s="60"/>
      <c r="H1102" s="60"/>
      <c r="I1102" s="60"/>
    </row>
    <row r="1103" customFormat="false" ht="15" hidden="false" customHeight="true" outlineLevel="0" collapsed="false">
      <c r="A1103" s="58"/>
      <c r="B1103" s="58"/>
      <c r="C1103" s="59"/>
      <c r="D1103" s="60"/>
      <c r="E1103" s="60"/>
      <c r="F1103" s="60"/>
      <c r="G1103" s="60"/>
      <c r="H1103" s="60"/>
      <c r="I1103" s="60"/>
    </row>
    <row r="1104" customFormat="false" ht="15" hidden="false" customHeight="true" outlineLevel="0" collapsed="false">
      <c r="A1104" s="58"/>
      <c r="B1104" s="58"/>
      <c r="C1104" s="59"/>
      <c r="D1104" s="60"/>
      <c r="E1104" s="60"/>
      <c r="F1104" s="60"/>
      <c r="G1104" s="60"/>
      <c r="H1104" s="60"/>
      <c r="I1104" s="60"/>
    </row>
    <row r="1105" customFormat="false" ht="15" hidden="false" customHeight="true" outlineLevel="0" collapsed="false">
      <c r="A1105" s="58"/>
      <c r="B1105" s="58"/>
      <c r="C1105" s="59"/>
      <c r="D1105" s="60"/>
      <c r="E1105" s="60"/>
      <c r="F1105" s="60"/>
      <c r="G1105" s="60"/>
      <c r="H1105" s="60"/>
      <c r="I1105" s="60"/>
    </row>
    <row r="1106" customFormat="false" ht="15" hidden="false" customHeight="true" outlineLevel="0" collapsed="false">
      <c r="A1106" s="58"/>
      <c r="B1106" s="58"/>
      <c r="C1106" s="59"/>
      <c r="D1106" s="60"/>
      <c r="E1106" s="60"/>
      <c r="F1106" s="60"/>
      <c r="G1106" s="60"/>
      <c r="H1106" s="60"/>
      <c r="I1106" s="60"/>
    </row>
    <row r="1107" customFormat="false" ht="15" hidden="false" customHeight="true" outlineLevel="0" collapsed="false">
      <c r="A1107" s="58"/>
      <c r="B1107" s="58"/>
      <c r="C1107" s="59"/>
      <c r="D1107" s="60"/>
      <c r="E1107" s="60"/>
      <c r="F1107" s="60"/>
      <c r="G1107" s="60"/>
      <c r="H1107" s="60"/>
      <c r="I1107" s="60"/>
    </row>
    <row r="1108" customFormat="false" ht="15" hidden="false" customHeight="true" outlineLevel="0" collapsed="false">
      <c r="A1108" s="58"/>
      <c r="B1108" s="58"/>
      <c r="C1108" s="59"/>
      <c r="D1108" s="60"/>
      <c r="E1108" s="60"/>
      <c r="F1108" s="60"/>
      <c r="G1108" s="60"/>
      <c r="H1108" s="60"/>
      <c r="I1108" s="60"/>
    </row>
    <row r="1109" customFormat="false" ht="15" hidden="false" customHeight="true" outlineLevel="0" collapsed="false">
      <c r="A1109" s="58"/>
      <c r="B1109" s="58"/>
      <c r="C1109" s="59"/>
      <c r="D1109" s="60"/>
      <c r="E1109" s="60"/>
      <c r="F1109" s="60"/>
      <c r="G1109" s="60"/>
      <c r="H1109" s="60"/>
      <c r="I1109" s="60"/>
    </row>
    <row r="1110" customFormat="false" ht="15" hidden="false" customHeight="true" outlineLevel="0" collapsed="false">
      <c r="A1110" s="58"/>
      <c r="B1110" s="58"/>
      <c r="C1110" s="59"/>
      <c r="D1110" s="60"/>
      <c r="E1110" s="60"/>
      <c r="F1110" s="60"/>
      <c r="G1110" s="60"/>
      <c r="H1110" s="60"/>
      <c r="I1110" s="60"/>
    </row>
    <row r="1111" customFormat="false" ht="15" hidden="false" customHeight="true" outlineLevel="0" collapsed="false">
      <c r="A1111" s="58"/>
      <c r="B1111" s="58"/>
      <c r="C1111" s="59"/>
      <c r="D1111" s="60"/>
      <c r="E1111" s="60"/>
      <c r="F1111" s="60"/>
      <c r="G1111" s="60"/>
      <c r="H1111" s="60"/>
      <c r="I1111" s="60"/>
    </row>
    <row r="1112" customFormat="false" ht="15" hidden="false" customHeight="true" outlineLevel="0" collapsed="false">
      <c r="A1112" s="58"/>
      <c r="B1112" s="58"/>
      <c r="C1112" s="59"/>
      <c r="D1112" s="60"/>
      <c r="E1112" s="60"/>
      <c r="F1112" s="60"/>
      <c r="G1112" s="60"/>
      <c r="H1112" s="60"/>
      <c r="I1112" s="60"/>
    </row>
    <row r="1113" customFormat="false" ht="15" hidden="false" customHeight="true" outlineLevel="0" collapsed="false">
      <c r="A1113" s="58"/>
      <c r="B1113" s="58"/>
      <c r="C1113" s="59"/>
      <c r="D1113" s="60"/>
      <c r="E1113" s="60"/>
      <c r="F1113" s="60"/>
      <c r="G1113" s="60"/>
      <c r="H1113" s="60"/>
      <c r="I1113" s="60"/>
    </row>
    <row r="1114" customFormat="false" ht="15" hidden="false" customHeight="true" outlineLevel="0" collapsed="false">
      <c r="A1114" s="58"/>
      <c r="B1114" s="58"/>
      <c r="C1114" s="59"/>
      <c r="D1114" s="60"/>
      <c r="E1114" s="60"/>
      <c r="F1114" s="60"/>
      <c r="G1114" s="60"/>
      <c r="H1114" s="60"/>
      <c r="I1114" s="60"/>
    </row>
    <row r="1115" customFormat="false" ht="15" hidden="false" customHeight="true" outlineLevel="0" collapsed="false">
      <c r="A1115" s="58"/>
      <c r="B1115" s="58"/>
      <c r="C1115" s="59"/>
      <c r="D1115" s="60"/>
      <c r="E1115" s="60"/>
      <c r="F1115" s="60"/>
      <c r="G1115" s="60"/>
      <c r="H1115" s="60"/>
      <c r="I1115" s="60"/>
    </row>
    <row r="1116" customFormat="false" ht="15" hidden="false" customHeight="true" outlineLevel="0" collapsed="false">
      <c r="A1116" s="58"/>
      <c r="B1116" s="58"/>
      <c r="C1116" s="59"/>
      <c r="D1116" s="60"/>
      <c r="E1116" s="60"/>
      <c r="F1116" s="60"/>
      <c r="G1116" s="60"/>
      <c r="H1116" s="60"/>
      <c r="I1116" s="60"/>
    </row>
    <row r="1117" customFormat="false" ht="15" hidden="false" customHeight="true" outlineLevel="0" collapsed="false">
      <c r="A1117" s="58"/>
      <c r="B1117" s="58"/>
      <c r="C1117" s="59"/>
      <c r="D1117" s="60"/>
      <c r="E1117" s="60"/>
      <c r="F1117" s="60"/>
      <c r="G1117" s="60"/>
      <c r="H1117" s="60"/>
      <c r="I1117" s="60"/>
    </row>
    <row r="1118" customFormat="false" ht="15" hidden="false" customHeight="true" outlineLevel="0" collapsed="false">
      <c r="A1118" s="58"/>
      <c r="B1118" s="58"/>
      <c r="C1118" s="59"/>
      <c r="D1118" s="60"/>
      <c r="E1118" s="60"/>
      <c r="F1118" s="60"/>
      <c r="G1118" s="60"/>
      <c r="H1118" s="60"/>
      <c r="I1118" s="60"/>
    </row>
    <row r="1119" customFormat="false" ht="15" hidden="false" customHeight="true" outlineLevel="0" collapsed="false">
      <c r="A1119" s="58"/>
      <c r="B1119" s="58"/>
      <c r="C1119" s="59"/>
      <c r="D1119" s="60"/>
      <c r="E1119" s="60"/>
      <c r="F1119" s="60"/>
      <c r="G1119" s="60"/>
      <c r="H1119" s="60"/>
      <c r="I1119" s="60"/>
    </row>
    <row r="1120" customFormat="false" ht="15" hidden="false" customHeight="true" outlineLevel="0" collapsed="false">
      <c r="A1120" s="58"/>
      <c r="B1120" s="58"/>
      <c r="C1120" s="59"/>
      <c r="D1120" s="60"/>
      <c r="E1120" s="60"/>
      <c r="F1120" s="60"/>
      <c r="G1120" s="60"/>
      <c r="H1120" s="60"/>
      <c r="I1120" s="60"/>
    </row>
    <row r="1121" customFormat="false" ht="15" hidden="false" customHeight="true" outlineLevel="0" collapsed="false">
      <c r="A1121" s="58"/>
      <c r="B1121" s="58"/>
      <c r="C1121" s="59"/>
      <c r="D1121" s="60"/>
      <c r="E1121" s="60"/>
      <c r="F1121" s="60"/>
      <c r="G1121" s="60"/>
      <c r="H1121" s="60"/>
      <c r="I1121" s="60"/>
    </row>
    <row r="1122" customFormat="false" ht="15" hidden="false" customHeight="true" outlineLevel="0" collapsed="false">
      <c r="A1122" s="58"/>
      <c r="B1122" s="58"/>
      <c r="C1122" s="59"/>
      <c r="D1122" s="60"/>
      <c r="E1122" s="60"/>
      <c r="F1122" s="60"/>
      <c r="G1122" s="60"/>
      <c r="H1122" s="60"/>
      <c r="I1122" s="60"/>
    </row>
    <row r="1123" customFormat="false" ht="15" hidden="false" customHeight="true" outlineLevel="0" collapsed="false">
      <c r="A1123" s="58"/>
      <c r="B1123" s="58"/>
      <c r="C1123" s="59"/>
      <c r="D1123" s="60"/>
      <c r="E1123" s="60"/>
      <c r="F1123" s="60"/>
      <c r="G1123" s="60"/>
      <c r="H1123" s="60"/>
      <c r="I1123" s="60"/>
    </row>
    <row r="1124" customFormat="false" ht="15" hidden="false" customHeight="true" outlineLevel="0" collapsed="false">
      <c r="A1124" s="58"/>
      <c r="B1124" s="58"/>
      <c r="C1124" s="59"/>
      <c r="D1124" s="60"/>
      <c r="E1124" s="60"/>
      <c r="F1124" s="60"/>
      <c r="G1124" s="60"/>
      <c r="H1124" s="60"/>
      <c r="I1124" s="60"/>
    </row>
    <row r="1125" customFormat="false" ht="15" hidden="false" customHeight="true" outlineLevel="0" collapsed="false">
      <c r="A1125" s="58"/>
      <c r="B1125" s="58"/>
      <c r="C1125" s="59"/>
      <c r="D1125" s="60"/>
      <c r="E1125" s="60"/>
      <c r="F1125" s="60"/>
      <c r="G1125" s="60"/>
      <c r="H1125" s="60"/>
      <c r="I1125" s="60"/>
    </row>
    <row r="1126" customFormat="false" ht="15" hidden="false" customHeight="true" outlineLevel="0" collapsed="false">
      <c r="A1126" s="58"/>
      <c r="B1126" s="58"/>
      <c r="C1126" s="59"/>
      <c r="D1126" s="60"/>
      <c r="E1126" s="60"/>
      <c r="F1126" s="60"/>
      <c r="G1126" s="60"/>
      <c r="H1126" s="60"/>
      <c r="I1126" s="60"/>
    </row>
    <row r="1127" customFormat="false" ht="15" hidden="false" customHeight="true" outlineLevel="0" collapsed="false">
      <c r="A1127" s="58"/>
      <c r="B1127" s="58"/>
      <c r="C1127" s="59"/>
      <c r="D1127" s="60"/>
      <c r="E1127" s="60"/>
      <c r="F1127" s="60"/>
      <c r="G1127" s="60"/>
      <c r="H1127" s="60"/>
      <c r="I1127" s="60"/>
    </row>
    <row r="1128" customFormat="false" ht="15" hidden="false" customHeight="true" outlineLevel="0" collapsed="false">
      <c r="A1128" s="58"/>
      <c r="B1128" s="58"/>
      <c r="C1128" s="59"/>
      <c r="D1128" s="60"/>
      <c r="E1128" s="60"/>
      <c r="F1128" s="60"/>
      <c r="G1128" s="60"/>
      <c r="H1128" s="60"/>
      <c r="I1128" s="60"/>
    </row>
    <row r="1129" customFormat="false" ht="15" hidden="false" customHeight="true" outlineLevel="0" collapsed="false">
      <c r="A1129" s="58"/>
      <c r="B1129" s="58"/>
      <c r="C1129" s="59"/>
      <c r="D1129" s="60"/>
      <c r="E1129" s="60"/>
      <c r="F1129" s="60"/>
      <c r="G1129" s="60"/>
      <c r="H1129" s="60"/>
      <c r="I1129" s="60"/>
    </row>
    <row r="1130" customFormat="false" ht="15" hidden="false" customHeight="true" outlineLevel="0" collapsed="false">
      <c r="A1130" s="58"/>
      <c r="B1130" s="58"/>
      <c r="C1130" s="59"/>
      <c r="D1130" s="60"/>
      <c r="E1130" s="60"/>
      <c r="F1130" s="60"/>
      <c r="G1130" s="60"/>
      <c r="H1130" s="60"/>
      <c r="I1130" s="60"/>
    </row>
    <row r="1131" customFormat="false" ht="15" hidden="false" customHeight="true" outlineLevel="0" collapsed="false">
      <c r="A1131" s="58"/>
      <c r="B1131" s="58"/>
      <c r="C1131" s="59"/>
      <c r="D1131" s="60"/>
      <c r="E1131" s="60"/>
      <c r="F1131" s="60"/>
      <c r="G1131" s="60"/>
      <c r="H1131" s="60"/>
      <c r="I1131" s="60"/>
    </row>
    <row r="1132" customFormat="false" ht="15" hidden="false" customHeight="true" outlineLevel="0" collapsed="false">
      <c r="A1132" s="58"/>
      <c r="B1132" s="58"/>
      <c r="C1132" s="59"/>
      <c r="D1132" s="60"/>
      <c r="E1132" s="60"/>
      <c r="F1132" s="60"/>
      <c r="G1132" s="60"/>
      <c r="H1132" s="60"/>
      <c r="I1132" s="60"/>
    </row>
    <row r="1133" customFormat="false" ht="15" hidden="false" customHeight="true" outlineLevel="0" collapsed="false">
      <c r="A1133" s="58"/>
      <c r="B1133" s="58"/>
      <c r="C1133" s="59"/>
      <c r="D1133" s="60"/>
      <c r="E1133" s="60"/>
      <c r="F1133" s="60"/>
      <c r="G1133" s="60"/>
      <c r="H1133" s="60"/>
      <c r="I1133" s="60"/>
    </row>
    <row r="1134" customFormat="false" ht="15" hidden="false" customHeight="true" outlineLevel="0" collapsed="false">
      <c r="A1134" s="58"/>
      <c r="B1134" s="58"/>
      <c r="C1134" s="59"/>
      <c r="D1134" s="60"/>
      <c r="E1134" s="60"/>
      <c r="F1134" s="60"/>
      <c r="G1134" s="60"/>
      <c r="H1134" s="60"/>
      <c r="I1134" s="60"/>
    </row>
    <row r="1135" customFormat="false" ht="15" hidden="false" customHeight="true" outlineLevel="0" collapsed="false">
      <c r="A1135" s="58"/>
      <c r="B1135" s="58"/>
      <c r="C1135" s="59"/>
      <c r="D1135" s="60"/>
      <c r="E1135" s="60"/>
      <c r="F1135" s="60"/>
      <c r="G1135" s="60"/>
      <c r="H1135" s="60"/>
      <c r="I1135" s="60"/>
    </row>
    <row r="1136" customFormat="false" ht="15" hidden="false" customHeight="true" outlineLevel="0" collapsed="false">
      <c r="A1136" s="58"/>
      <c r="B1136" s="58"/>
      <c r="C1136" s="59"/>
      <c r="D1136" s="60"/>
      <c r="E1136" s="60"/>
      <c r="F1136" s="60"/>
      <c r="G1136" s="60"/>
      <c r="H1136" s="60"/>
      <c r="I1136" s="60"/>
    </row>
    <row r="1137" customFormat="false" ht="15" hidden="false" customHeight="true" outlineLevel="0" collapsed="false">
      <c r="A1137" s="58"/>
      <c r="B1137" s="58"/>
      <c r="C1137" s="59"/>
      <c r="D1137" s="60"/>
      <c r="E1137" s="60"/>
      <c r="F1137" s="60"/>
      <c r="G1137" s="60"/>
      <c r="H1137" s="60"/>
      <c r="I1137" s="60"/>
    </row>
    <row r="1138" customFormat="false" ht="15" hidden="false" customHeight="true" outlineLevel="0" collapsed="false">
      <c r="A1138" s="58"/>
      <c r="B1138" s="58"/>
      <c r="C1138" s="59"/>
      <c r="D1138" s="60"/>
      <c r="E1138" s="60"/>
      <c r="F1138" s="60"/>
      <c r="G1138" s="60"/>
      <c r="H1138" s="60"/>
      <c r="I1138" s="60"/>
    </row>
    <row r="1139" customFormat="false" ht="15" hidden="false" customHeight="true" outlineLevel="0" collapsed="false">
      <c r="A1139" s="58"/>
      <c r="B1139" s="58"/>
      <c r="C1139" s="59"/>
      <c r="D1139" s="60"/>
      <c r="E1139" s="60"/>
      <c r="F1139" s="60"/>
      <c r="G1139" s="60"/>
      <c r="H1139" s="60"/>
      <c r="I1139" s="60"/>
    </row>
    <row r="1140" customFormat="false" ht="15" hidden="false" customHeight="true" outlineLevel="0" collapsed="false">
      <c r="A1140" s="58"/>
      <c r="B1140" s="58"/>
      <c r="C1140" s="59"/>
      <c r="D1140" s="60"/>
      <c r="E1140" s="60"/>
      <c r="F1140" s="60"/>
      <c r="G1140" s="60"/>
      <c r="H1140" s="60"/>
      <c r="I1140" s="60"/>
    </row>
    <row r="1141" customFormat="false" ht="15" hidden="false" customHeight="true" outlineLevel="0" collapsed="false">
      <c r="A1141" s="58"/>
      <c r="B1141" s="58"/>
      <c r="C1141" s="59"/>
      <c r="D1141" s="60"/>
      <c r="E1141" s="60"/>
      <c r="F1141" s="60"/>
      <c r="G1141" s="60"/>
      <c r="H1141" s="60"/>
      <c r="I1141" s="60"/>
    </row>
    <row r="1142" customFormat="false" ht="15" hidden="false" customHeight="true" outlineLevel="0" collapsed="false">
      <c r="A1142" s="58"/>
      <c r="B1142" s="58"/>
      <c r="C1142" s="59"/>
      <c r="D1142" s="60"/>
      <c r="E1142" s="60"/>
      <c r="F1142" s="60"/>
      <c r="G1142" s="60"/>
      <c r="H1142" s="60"/>
      <c r="I1142" s="60"/>
    </row>
    <row r="1143" customFormat="false" ht="15" hidden="false" customHeight="true" outlineLevel="0" collapsed="false">
      <c r="A1143" s="58"/>
      <c r="B1143" s="58"/>
      <c r="C1143" s="59"/>
      <c r="D1143" s="60"/>
      <c r="E1143" s="60"/>
      <c r="F1143" s="60"/>
      <c r="G1143" s="60"/>
      <c r="H1143" s="60"/>
      <c r="I1143" s="60"/>
    </row>
    <row r="1144" customFormat="false" ht="15" hidden="false" customHeight="true" outlineLevel="0" collapsed="false">
      <c r="A1144" s="58"/>
      <c r="B1144" s="58"/>
      <c r="C1144" s="59"/>
      <c r="D1144" s="60"/>
      <c r="E1144" s="60"/>
      <c r="F1144" s="60"/>
      <c r="G1144" s="60"/>
      <c r="H1144" s="60"/>
      <c r="I1144" s="60"/>
    </row>
    <row r="1145" customFormat="false" ht="15" hidden="false" customHeight="true" outlineLevel="0" collapsed="false">
      <c r="A1145" s="58"/>
      <c r="B1145" s="58"/>
      <c r="C1145" s="59"/>
      <c r="D1145" s="60"/>
      <c r="E1145" s="60"/>
      <c r="F1145" s="60"/>
      <c r="G1145" s="60"/>
      <c r="H1145" s="60"/>
      <c r="I1145" s="60"/>
    </row>
    <row r="1146" customFormat="false" ht="15" hidden="false" customHeight="true" outlineLevel="0" collapsed="false">
      <c r="A1146" s="58"/>
      <c r="B1146" s="58"/>
      <c r="C1146" s="59"/>
      <c r="D1146" s="60"/>
      <c r="E1146" s="60"/>
      <c r="F1146" s="60"/>
      <c r="G1146" s="60"/>
      <c r="H1146" s="60"/>
      <c r="I1146" s="60"/>
    </row>
    <row r="1147" customFormat="false" ht="15" hidden="false" customHeight="true" outlineLevel="0" collapsed="false">
      <c r="A1147" s="58"/>
      <c r="B1147" s="58"/>
      <c r="C1147" s="59"/>
      <c r="D1147" s="60"/>
      <c r="E1147" s="60"/>
      <c r="F1147" s="60"/>
      <c r="G1147" s="60"/>
      <c r="H1147" s="60"/>
      <c r="I1147" s="60"/>
    </row>
    <row r="1148" customFormat="false" ht="15" hidden="false" customHeight="true" outlineLevel="0" collapsed="false">
      <c r="A1148" s="58"/>
      <c r="B1148" s="58"/>
      <c r="C1148" s="59"/>
      <c r="D1148" s="60"/>
      <c r="E1148" s="60"/>
      <c r="F1148" s="60"/>
      <c r="G1148" s="60"/>
      <c r="H1148" s="60"/>
      <c r="I1148" s="60"/>
    </row>
    <row r="1149" customFormat="false" ht="15" hidden="false" customHeight="true" outlineLevel="0" collapsed="false">
      <c r="A1149" s="58"/>
      <c r="B1149" s="58"/>
      <c r="C1149" s="59"/>
      <c r="D1149" s="60"/>
      <c r="E1149" s="60"/>
      <c r="F1149" s="60"/>
      <c r="G1149" s="60"/>
      <c r="H1149" s="60"/>
      <c r="I1149" s="60"/>
    </row>
    <row r="1150" customFormat="false" ht="15" hidden="false" customHeight="true" outlineLevel="0" collapsed="false">
      <c r="A1150" s="58"/>
      <c r="B1150" s="58"/>
      <c r="C1150" s="59"/>
      <c r="D1150" s="60"/>
      <c r="E1150" s="60"/>
      <c r="F1150" s="60"/>
      <c r="G1150" s="60"/>
      <c r="H1150" s="60"/>
      <c r="I1150" s="60"/>
    </row>
    <row r="1151" customFormat="false" ht="15" hidden="false" customHeight="true" outlineLevel="0" collapsed="false">
      <c r="A1151" s="58"/>
      <c r="B1151" s="58"/>
      <c r="C1151" s="59"/>
      <c r="D1151" s="60"/>
      <c r="E1151" s="60"/>
      <c r="F1151" s="60"/>
      <c r="G1151" s="60"/>
      <c r="H1151" s="60"/>
      <c r="I1151" s="60"/>
    </row>
    <row r="1152" customFormat="false" ht="15" hidden="false" customHeight="true" outlineLevel="0" collapsed="false">
      <c r="A1152" s="58"/>
      <c r="B1152" s="58"/>
      <c r="C1152" s="59"/>
      <c r="D1152" s="60"/>
      <c r="E1152" s="60"/>
      <c r="F1152" s="60"/>
      <c r="G1152" s="60"/>
      <c r="H1152" s="60"/>
      <c r="I1152" s="60"/>
    </row>
    <row r="1153" customFormat="false" ht="15" hidden="false" customHeight="true" outlineLevel="0" collapsed="false">
      <c r="A1153" s="58"/>
      <c r="B1153" s="58"/>
      <c r="C1153" s="59"/>
      <c r="D1153" s="60"/>
      <c r="E1153" s="60"/>
      <c r="F1153" s="60"/>
      <c r="G1153" s="60"/>
      <c r="H1153" s="60"/>
      <c r="I1153" s="60"/>
    </row>
    <row r="1154" customFormat="false" ht="15" hidden="false" customHeight="true" outlineLevel="0" collapsed="false">
      <c r="A1154" s="58"/>
      <c r="B1154" s="58"/>
      <c r="C1154" s="59"/>
      <c r="D1154" s="60"/>
      <c r="E1154" s="60"/>
      <c r="F1154" s="60"/>
      <c r="G1154" s="60"/>
      <c r="H1154" s="60"/>
      <c r="I1154" s="60"/>
    </row>
    <row r="1155" customFormat="false" ht="15" hidden="false" customHeight="true" outlineLevel="0" collapsed="false">
      <c r="A1155" s="58"/>
      <c r="B1155" s="58"/>
      <c r="C1155" s="59"/>
      <c r="D1155" s="60"/>
      <c r="E1155" s="60"/>
      <c r="F1155" s="60"/>
      <c r="G1155" s="60"/>
      <c r="H1155" s="60"/>
      <c r="I1155" s="60"/>
    </row>
    <row r="1156" customFormat="false" ht="15" hidden="false" customHeight="true" outlineLevel="0" collapsed="false">
      <c r="A1156" s="58"/>
      <c r="B1156" s="58"/>
      <c r="C1156" s="59"/>
      <c r="D1156" s="60"/>
      <c r="E1156" s="60"/>
      <c r="F1156" s="60"/>
      <c r="G1156" s="60"/>
      <c r="H1156" s="60"/>
      <c r="I1156" s="60"/>
    </row>
    <row r="1157" customFormat="false" ht="15" hidden="false" customHeight="true" outlineLevel="0" collapsed="false">
      <c r="A1157" s="58"/>
      <c r="B1157" s="58"/>
      <c r="C1157" s="59"/>
      <c r="D1157" s="60"/>
      <c r="E1157" s="60"/>
      <c r="F1157" s="60"/>
      <c r="G1157" s="60"/>
      <c r="H1157" s="60"/>
      <c r="I1157" s="60"/>
    </row>
    <row r="1158" customFormat="false" ht="15" hidden="false" customHeight="true" outlineLevel="0" collapsed="false">
      <c r="A1158" s="58"/>
      <c r="B1158" s="58"/>
      <c r="C1158" s="59"/>
      <c r="D1158" s="60"/>
      <c r="E1158" s="60"/>
      <c r="F1158" s="60"/>
      <c r="G1158" s="60"/>
      <c r="H1158" s="60"/>
      <c r="I1158" s="60"/>
    </row>
    <row r="1159" customFormat="false" ht="15" hidden="false" customHeight="true" outlineLevel="0" collapsed="false">
      <c r="A1159" s="58"/>
      <c r="B1159" s="58"/>
      <c r="C1159" s="59"/>
      <c r="D1159" s="60"/>
      <c r="E1159" s="60"/>
      <c r="F1159" s="60"/>
      <c r="G1159" s="60"/>
      <c r="H1159" s="60"/>
      <c r="I1159" s="60"/>
    </row>
    <row r="1160" customFormat="false" ht="15" hidden="false" customHeight="true" outlineLevel="0" collapsed="false">
      <c r="A1160" s="58"/>
      <c r="B1160" s="58"/>
      <c r="C1160" s="59"/>
      <c r="D1160" s="60"/>
      <c r="E1160" s="60"/>
      <c r="F1160" s="60"/>
      <c r="G1160" s="60"/>
      <c r="H1160" s="60"/>
      <c r="I1160" s="60"/>
    </row>
    <row r="1161" customFormat="false" ht="15" hidden="false" customHeight="true" outlineLevel="0" collapsed="false">
      <c r="A1161" s="58"/>
      <c r="B1161" s="58"/>
      <c r="C1161" s="59"/>
      <c r="D1161" s="60"/>
      <c r="E1161" s="60"/>
      <c r="F1161" s="60"/>
      <c r="G1161" s="60"/>
      <c r="H1161" s="60"/>
      <c r="I1161" s="60"/>
    </row>
    <row r="1162" customFormat="false" ht="15" hidden="false" customHeight="true" outlineLevel="0" collapsed="false">
      <c r="A1162" s="58"/>
      <c r="B1162" s="58"/>
      <c r="C1162" s="59"/>
      <c r="D1162" s="60"/>
      <c r="E1162" s="60"/>
      <c r="F1162" s="60"/>
      <c r="G1162" s="60"/>
      <c r="H1162" s="60"/>
      <c r="I1162" s="60"/>
    </row>
    <row r="1163" customFormat="false" ht="15" hidden="false" customHeight="true" outlineLevel="0" collapsed="false">
      <c r="A1163" s="58"/>
      <c r="B1163" s="58"/>
      <c r="C1163" s="59"/>
      <c r="D1163" s="60"/>
      <c r="E1163" s="60"/>
      <c r="F1163" s="60"/>
      <c r="G1163" s="60"/>
      <c r="H1163" s="60"/>
      <c r="I1163" s="60"/>
    </row>
    <row r="1164" customFormat="false" ht="15" hidden="false" customHeight="true" outlineLevel="0" collapsed="false">
      <c r="A1164" s="58"/>
      <c r="B1164" s="58"/>
      <c r="C1164" s="59"/>
      <c r="D1164" s="60"/>
      <c r="E1164" s="60"/>
      <c r="F1164" s="60"/>
      <c r="G1164" s="60"/>
      <c r="H1164" s="60"/>
      <c r="I1164" s="60"/>
    </row>
    <row r="1165" customFormat="false" ht="15" hidden="false" customHeight="true" outlineLevel="0" collapsed="false">
      <c r="A1165" s="58"/>
      <c r="B1165" s="58"/>
      <c r="C1165" s="59"/>
      <c r="D1165" s="60"/>
      <c r="E1165" s="60"/>
      <c r="F1165" s="60"/>
      <c r="G1165" s="60"/>
      <c r="H1165" s="60"/>
      <c r="I1165" s="60"/>
    </row>
    <row r="1166" customFormat="false" ht="15" hidden="false" customHeight="true" outlineLevel="0" collapsed="false">
      <c r="A1166" s="58"/>
      <c r="B1166" s="58"/>
      <c r="C1166" s="59"/>
      <c r="D1166" s="60"/>
      <c r="E1166" s="60"/>
      <c r="F1166" s="60"/>
      <c r="G1166" s="60"/>
      <c r="H1166" s="60"/>
      <c r="I1166" s="60"/>
    </row>
    <row r="1167" customFormat="false" ht="15" hidden="false" customHeight="true" outlineLevel="0" collapsed="false">
      <c r="A1167" s="58"/>
      <c r="B1167" s="58"/>
      <c r="C1167" s="59"/>
      <c r="D1167" s="60"/>
      <c r="E1167" s="60"/>
      <c r="F1167" s="60"/>
      <c r="G1167" s="60"/>
      <c r="H1167" s="60"/>
      <c r="I1167" s="60"/>
    </row>
    <row r="1168" customFormat="false" ht="15" hidden="false" customHeight="true" outlineLevel="0" collapsed="false">
      <c r="A1168" s="58"/>
      <c r="B1168" s="58"/>
      <c r="C1168" s="59"/>
      <c r="D1168" s="60"/>
      <c r="E1168" s="60"/>
      <c r="F1168" s="60"/>
      <c r="G1168" s="60"/>
      <c r="H1168" s="60"/>
      <c r="I1168" s="60"/>
    </row>
    <row r="1169" customFormat="false" ht="15" hidden="false" customHeight="true" outlineLevel="0" collapsed="false">
      <c r="A1169" s="58"/>
      <c r="B1169" s="58"/>
      <c r="C1169" s="59"/>
      <c r="D1169" s="60"/>
      <c r="E1169" s="60"/>
      <c r="F1169" s="60"/>
      <c r="G1169" s="60"/>
      <c r="H1169" s="60"/>
      <c r="I1169" s="60"/>
    </row>
    <row r="1170" customFormat="false" ht="15" hidden="false" customHeight="true" outlineLevel="0" collapsed="false">
      <c r="A1170" s="58"/>
      <c r="B1170" s="58"/>
      <c r="C1170" s="59"/>
      <c r="D1170" s="60"/>
      <c r="E1170" s="60"/>
      <c r="F1170" s="60"/>
      <c r="G1170" s="60"/>
      <c r="H1170" s="60"/>
      <c r="I1170" s="60"/>
    </row>
    <row r="1171" customFormat="false" ht="15" hidden="false" customHeight="true" outlineLevel="0" collapsed="false">
      <c r="A1171" s="58"/>
      <c r="B1171" s="58"/>
      <c r="C1171" s="59"/>
      <c r="D1171" s="60"/>
      <c r="E1171" s="60"/>
      <c r="F1171" s="60"/>
      <c r="G1171" s="60"/>
      <c r="H1171" s="60"/>
      <c r="I1171" s="60"/>
    </row>
    <row r="1172" customFormat="false" ht="15" hidden="false" customHeight="true" outlineLevel="0" collapsed="false">
      <c r="A1172" s="58"/>
      <c r="B1172" s="58"/>
      <c r="C1172" s="59"/>
      <c r="D1172" s="60"/>
      <c r="E1172" s="60"/>
      <c r="F1172" s="60"/>
      <c r="G1172" s="60"/>
      <c r="H1172" s="60"/>
      <c r="I1172" s="60"/>
    </row>
    <row r="1173" customFormat="false" ht="15" hidden="false" customHeight="true" outlineLevel="0" collapsed="false">
      <c r="A1173" s="58"/>
      <c r="B1173" s="58"/>
      <c r="C1173" s="59"/>
      <c r="D1173" s="60"/>
      <c r="E1173" s="60"/>
      <c r="F1173" s="60"/>
      <c r="G1173" s="60"/>
      <c r="H1173" s="60"/>
      <c r="I1173" s="60"/>
    </row>
    <row r="1174" customFormat="false" ht="15" hidden="false" customHeight="true" outlineLevel="0" collapsed="false">
      <c r="A1174" s="58"/>
      <c r="B1174" s="58"/>
      <c r="C1174" s="59"/>
      <c r="D1174" s="60"/>
      <c r="E1174" s="60"/>
      <c r="F1174" s="60"/>
      <c r="G1174" s="60"/>
      <c r="H1174" s="60"/>
      <c r="I1174" s="60"/>
    </row>
    <row r="1175" customFormat="false" ht="15" hidden="false" customHeight="true" outlineLevel="0" collapsed="false">
      <c r="A1175" s="58"/>
      <c r="B1175" s="58"/>
      <c r="C1175" s="59"/>
      <c r="D1175" s="60"/>
      <c r="E1175" s="60"/>
      <c r="F1175" s="60"/>
      <c r="G1175" s="60"/>
      <c r="H1175" s="60"/>
      <c r="I1175" s="60"/>
    </row>
    <row r="1176" customFormat="false" ht="15" hidden="false" customHeight="true" outlineLevel="0" collapsed="false">
      <c r="A1176" s="58"/>
      <c r="B1176" s="58"/>
      <c r="C1176" s="59"/>
      <c r="D1176" s="60"/>
      <c r="E1176" s="60"/>
      <c r="F1176" s="60"/>
      <c r="G1176" s="60"/>
      <c r="H1176" s="60"/>
      <c r="I1176" s="60"/>
    </row>
    <row r="1177" customFormat="false" ht="15" hidden="false" customHeight="true" outlineLevel="0" collapsed="false">
      <c r="A1177" s="58"/>
      <c r="B1177" s="58"/>
      <c r="C1177" s="59"/>
      <c r="D1177" s="60"/>
      <c r="E1177" s="60"/>
      <c r="F1177" s="60"/>
      <c r="G1177" s="60"/>
      <c r="H1177" s="60"/>
      <c r="I1177" s="60"/>
    </row>
    <row r="1178" customFormat="false" ht="15" hidden="false" customHeight="true" outlineLevel="0" collapsed="false">
      <c r="A1178" s="58"/>
      <c r="B1178" s="58"/>
      <c r="C1178" s="59"/>
      <c r="D1178" s="60"/>
      <c r="E1178" s="60"/>
      <c r="F1178" s="60"/>
      <c r="G1178" s="60"/>
      <c r="H1178" s="60"/>
      <c r="I1178" s="60"/>
    </row>
    <row r="1179" customFormat="false" ht="15" hidden="false" customHeight="true" outlineLevel="0" collapsed="false">
      <c r="A1179" s="58"/>
      <c r="B1179" s="58"/>
      <c r="C1179" s="59"/>
      <c r="D1179" s="60"/>
      <c r="E1179" s="60"/>
      <c r="F1179" s="60"/>
      <c r="G1179" s="60"/>
      <c r="H1179" s="60"/>
      <c r="I1179" s="60"/>
    </row>
    <row r="1180" customFormat="false" ht="15" hidden="false" customHeight="true" outlineLevel="0" collapsed="false">
      <c r="A1180" s="58"/>
      <c r="B1180" s="58"/>
      <c r="C1180" s="59"/>
      <c r="D1180" s="60"/>
      <c r="E1180" s="60"/>
      <c r="F1180" s="60"/>
      <c r="G1180" s="60"/>
      <c r="H1180" s="60"/>
      <c r="I1180" s="60"/>
    </row>
    <row r="1181" customFormat="false" ht="15" hidden="false" customHeight="true" outlineLevel="0" collapsed="false">
      <c r="A1181" s="58"/>
      <c r="B1181" s="58"/>
      <c r="C1181" s="59"/>
      <c r="D1181" s="60"/>
      <c r="E1181" s="60"/>
      <c r="F1181" s="60"/>
      <c r="G1181" s="60"/>
      <c r="H1181" s="60"/>
      <c r="I1181" s="60"/>
    </row>
    <row r="1182" customFormat="false" ht="15" hidden="false" customHeight="true" outlineLevel="0" collapsed="false">
      <c r="A1182" s="58"/>
      <c r="B1182" s="58"/>
      <c r="C1182" s="59"/>
      <c r="D1182" s="60"/>
      <c r="E1182" s="60"/>
      <c r="F1182" s="60"/>
      <c r="G1182" s="60"/>
      <c r="H1182" s="60"/>
      <c r="I1182" s="60"/>
    </row>
    <row r="1183" customFormat="false" ht="15" hidden="false" customHeight="true" outlineLevel="0" collapsed="false">
      <c r="A1183" s="58"/>
      <c r="B1183" s="58"/>
      <c r="C1183" s="59"/>
      <c r="D1183" s="60"/>
      <c r="E1183" s="60"/>
      <c r="F1183" s="60"/>
      <c r="G1183" s="60"/>
      <c r="H1183" s="60"/>
      <c r="I1183" s="60"/>
    </row>
    <row r="1184" customFormat="false" ht="15" hidden="false" customHeight="true" outlineLevel="0" collapsed="false">
      <c r="A1184" s="58"/>
      <c r="B1184" s="58"/>
      <c r="C1184" s="59"/>
      <c r="D1184" s="60"/>
      <c r="E1184" s="60"/>
      <c r="F1184" s="60"/>
      <c r="G1184" s="60"/>
      <c r="H1184" s="60"/>
      <c r="I1184" s="60"/>
    </row>
    <row r="1185" customFormat="false" ht="15" hidden="false" customHeight="true" outlineLevel="0" collapsed="false">
      <c r="A1185" s="58"/>
      <c r="B1185" s="58"/>
      <c r="C1185" s="59"/>
      <c r="D1185" s="60"/>
      <c r="E1185" s="60"/>
      <c r="F1185" s="60"/>
      <c r="G1185" s="60"/>
      <c r="H1185" s="60"/>
      <c r="I1185" s="60"/>
    </row>
    <row r="1186" customFormat="false" ht="15" hidden="false" customHeight="true" outlineLevel="0" collapsed="false">
      <c r="A1186" s="58"/>
      <c r="B1186" s="58"/>
      <c r="C1186" s="59"/>
      <c r="D1186" s="60"/>
      <c r="E1186" s="60"/>
      <c r="F1186" s="60"/>
      <c r="G1186" s="60"/>
      <c r="H1186" s="60"/>
      <c r="I1186" s="60"/>
    </row>
    <row r="1187" customFormat="false" ht="15" hidden="false" customHeight="true" outlineLevel="0" collapsed="false">
      <c r="A1187" s="58"/>
      <c r="B1187" s="58"/>
      <c r="C1187" s="59"/>
      <c r="D1187" s="60"/>
      <c r="E1187" s="60"/>
      <c r="F1187" s="60"/>
      <c r="G1187" s="60"/>
      <c r="H1187" s="60"/>
      <c r="I1187" s="60"/>
    </row>
    <row r="1188" customFormat="false" ht="15" hidden="false" customHeight="true" outlineLevel="0" collapsed="false">
      <c r="A1188" s="58"/>
      <c r="B1188" s="58"/>
      <c r="C1188" s="59"/>
      <c r="D1188" s="60"/>
      <c r="E1188" s="60"/>
      <c r="F1188" s="60"/>
      <c r="G1188" s="60"/>
      <c r="H1188" s="60"/>
      <c r="I1188" s="60"/>
    </row>
    <row r="1189" customFormat="false" ht="15" hidden="false" customHeight="true" outlineLevel="0" collapsed="false">
      <c r="A1189" s="58"/>
      <c r="B1189" s="58"/>
      <c r="C1189" s="59"/>
      <c r="D1189" s="60"/>
      <c r="E1189" s="60"/>
      <c r="F1189" s="60"/>
      <c r="G1189" s="60"/>
      <c r="H1189" s="60"/>
      <c r="I1189" s="60"/>
    </row>
    <row r="1190" customFormat="false" ht="15" hidden="false" customHeight="true" outlineLevel="0" collapsed="false">
      <c r="A1190" s="58"/>
      <c r="B1190" s="58"/>
      <c r="C1190" s="59"/>
      <c r="D1190" s="60"/>
      <c r="E1190" s="60"/>
      <c r="F1190" s="60"/>
      <c r="G1190" s="60"/>
      <c r="H1190" s="60"/>
      <c r="I1190" s="60"/>
    </row>
    <row r="1191" customFormat="false" ht="15" hidden="false" customHeight="true" outlineLevel="0" collapsed="false">
      <c r="A1191" s="58"/>
      <c r="B1191" s="58"/>
      <c r="C1191" s="59"/>
      <c r="D1191" s="60"/>
      <c r="E1191" s="60"/>
      <c r="F1191" s="60"/>
      <c r="G1191" s="60"/>
      <c r="H1191" s="60"/>
      <c r="I1191" s="60"/>
    </row>
    <row r="1192" customFormat="false" ht="15" hidden="false" customHeight="true" outlineLevel="0" collapsed="false">
      <c r="A1192" s="58"/>
      <c r="B1192" s="58"/>
      <c r="C1192" s="59"/>
      <c r="D1192" s="60"/>
      <c r="E1192" s="60"/>
      <c r="F1192" s="60"/>
      <c r="G1192" s="60"/>
      <c r="H1192" s="60"/>
      <c r="I1192" s="60"/>
    </row>
    <row r="1193" customFormat="false" ht="15" hidden="false" customHeight="true" outlineLevel="0" collapsed="false">
      <c r="A1193" s="58"/>
      <c r="B1193" s="58"/>
      <c r="C1193" s="59"/>
      <c r="D1193" s="60"/>
      <c r="E1193" s="60"/>
      <c r="F1193" s="60"/>
      <c r="G1193" s="60"/>
      <c r="H1193" s="60"/>
      <c r="I1193" s="60"/>
    </row>
    <row r="1194" customFormat="false" ht="15" hidden="false" customHeight="true" outlineLevel="0" collapsed="false">
      <c r="A1194" s="58"/>
      <c r="B1194" s="58"/>
      <c r="C1194" s="59"/>
      <c r="D1194" s="60"/>
      <c r="E1194" s="60"/>
      <c r="F1194" s="60"/>
      <c r="G1194" s="60"/>
      <c r="H1194" s="60"/>
      <c r="I1194" s="60"/>
    </row>
    <row r="1195" customFormat="false" ht="15" hidden="false" customHeight="true" outlineLevel="0" collapsed="false">
      <c r="A1195" s="58"/>
      <c r="B1195" s="58"/>
      <c r="C1195" s="59"/>
      <c r="D1195" s="60"/>
      <c r="E1195" s="60"/>
      <c r="F1195" s="60"/>
      <c r="G1195" s="60"/>
      <c r="H1195" s="60"/>
      <c r="I1195" s="60"/>
    </row>
    <row r="1196" customFormat="false" ht="15" hidden="false" customHeight="true" outlineLevel="0" collapsed="false">
      <c r="A1196" s="58"/>
      <c r="B1196" s="58"/>
      <c r="C1196" s="59"/>
      <c r="D1196" s="60"/>
      <c r="E1196" s="60"/>
      <c r="F1196" s="60"/>
      <c r="G1196" s="60"/>
      <c r="H1196" s="60"/>
      <c r="I1196" s="60"/>
    </row>
    <row r="1197" customFormat="false" ht="15" hidden="false" customHeight="true" outlineLevel="0" collapsed="false">
      <c r="A1197" s="58"/>
      <c r="B1197" s="58"/>
      <c r="C1197" s="59"/>
      <c r="D1197" s="60"/>
      <c r="E1197" s="60"/>
      <c r="F1197" s="60"/>
      <c r="G1197" s="60"/>
      <c r="H1197" s="60"/>
      <c r="I1197" s="60"/>
    </row>
    <row r="1198" customFormat="false" ht="15" hidden="false" customHeight="true" outlineLevel="0" collapsed="false">
      <c r="A1198" s="58"/>
      <c r="B1198" s="58"/>
      <c r="C1198" s="59"/>
      <c r="D1198" s="60"/>
      <c r="E1198" s="60"/>
      <c r="F1198" s="60"/>
      <c r="G1198" s="60"/>
      <c r="H1198" s="60"/>
      <c r="I1198" s="60"/>
    </row>
    <row r="1199" customFormat="false" ht="15" hidden="false" customHeight="true" outlineLevel="0" collapsed="false">
      <c r="A1199" s="58"/>
      <c r="B1199" s="58"/>
      <c r="C1199" s="59"/>
      <c r="D1199" s="60"/>
      <c r="E1199" s="60"/>
      <c r="F1199" s="60"/>
      <c r="G1199" s="60"/>
      <c r="H1199" s="60"/>
      <c r="I1199" s="60"/>
    </row>
    <row r="1200" customFormat="false" ht="15" hidden="false" customHeight="true" outlineLevel="0" collapsed="false">
      <c r="A1200" s="58"/>
      <c r="B1200" s="58"/>
      <c r="C1200" s="59"/>
      <c r="D1200" s="60"/>
      <c r="E1200" s="60"/>
      <c r="F1200" s="60"/>
      <c r="G1200" s="60"/>
      <c r="H1200" s="60"/>
      <c r="I1200" s="60"/>
    </row>
    <row r="1201" customFormat="false" ht="15" hidden="false" customHeight="true" outlineLevel="0" collapsed="false">
      <c r="A1201" s="58"/>
      <c r="B1201" s="58"/>
      <c r="C1201" s="59"/>
      <c r="D1201" s="60"/>
      <c r="E1201" s="60"/>
      <c r="F1201" s="60"/>
      <c r="G1201" s="60"/>
      <c r="H1201" s="60"/>
      <c r="I1201" s="60"/>
    </row>
    <row r="1202" customFormat="false" ht="15" hidden="false" customHeight="true" outlineLevel="0" collapsed="false">
      <c r="A1202" s="58"/>
      <c r="B1202" s="58"/>
      <c r="C1202" s="59"/>
      <c r="D1202" s="60"/>
      <c r="E1202" s="60"/>
      <c r="F1202" s="60"/>
      <c r="G1202" s="60"/>
      <c r="H1202" s="60"/>
      <c r="I1202" s="60"/>
    </row>
    <row r="1203" customFormat="false" ht="15" hidden="false" customHeight="true" outlineLevel="0" collapsed="false">
      <c r="A1203" s="58"/>
      <c r="B1203" s="58"/>
      <c r="C1203" s="59"/>
      <c r="D1203" s="60"/>
      <c r="E1203" s="60"/>
      <c r="F1203" s="60"/>
      <c r="G1203" s="60"/>
      <c r="H1203" s="60"/>
      <c r="I1203" s="60"/>
    </row>
    <row r="1204" customFormat="false" ht="15" hidden="false" customHeight="true" outlineLevel="0" collapsed="false">
      <c r="A1204" s="58"/>
      <c r="B1204" s="58"/>
      <c r="C1204" s="59"/>
      <c r="D1204" s="60"/>
      <c r="E1204" s="60"/>
      <c r="F1204" s="60"/>
      <c r="G1204" s="60"/>
      <c r="H1204" s="60"/>
      <c r="I1204" s="60"/>
    </row>
    <row r="1205" customFormat="false" ht="15" hidden="false" customHeight="true" outlineLevel="0" collapsed="false">
      <c r="A1205" s="58"/>
      <c r="B1205" s="58"/>
      <c r="C1205" s="59"/>
      <c r="D1205" s="60"/>
      <c r="E1205" s="60"/>
      <c r="F1205" s="60"/>
      <c r="G1205" s="60"/>
      <c r="H1205" s="60"/>
      <c r="I1205" s="60"/>
    </row>
    <row r="1206" customFormat="false" ht="15" hidden="false" customHeight="true" outlineLevel="0" collapsed="false">
      <c r="A1206" s="58"/>
      <c r="B1206" s="58"/>
      <c r="C1206" s="59"/>
      <c r="D1206" s="60"/>
      <c r="E1206" s="60"/>
      <c r="F1206" s="60"/>
      <c r="G1206" s="60"/>
      <c r="H1206" s="60"/>
      <c r="I1206" s="60"/>
    </row>
    <row r="1207" customFormat="false" ht="15" hidden="false" customHeight="true" outlineLevel="0" collapsed="false">
      <c r="A1207" s="58"/>
      <c r="B1207" s="58"/>
      <c r="C1207" s="59"/>
      <c r="D1207" s="60"/>
      <c r="E1207" s="60"/>
      <c r="F1207" s="60"/>
      <c r="G1207" s="60"/>
      <c r="H1207" s="60"/>
      <c r="I1207" s="60"/>
    </row>
    <row r="1208" customFormat="false" ht="15" hidden="false" customHeight="true" outlineLevel="0" collapsed="false">
      <c r="A1208" s="58"/>
      <c r="B1208" s="58"/>
      <c r="C1208" s="59"/>
      <c r="D1208" s="60"/>
      <c r="E1208" s="60"/>
      <c r="F1208" s="60"/>
      <c r="G1208" s="60"/>
      <c r="H1208" s="60"/>
      <c r="I1208" s="60"/>
    </row>
    <row r="1209" customFormat="false" ht="15" hidden="false" customHeight="true" outlineLevel="0" collapsed="false">
      <c r="A1209" s="58"/>
      <c r="B1209" s="58"/>
      <c r="C1209" s="59"/>
      <c r="D1209" s="60"/>
      <c r="E1209" s="60"/>
      <c r="F1209" s="60"/>
      <c r="G1209" s="60"/>
      <c r="H1209" s="60"/>
      <c r="I1209" s="60"/>
    </row>
    <row r="1210" customFormat="false" ht="15" hidden="false" customHeight="true" outlineLevel="0" collapsed="false">
      <c r="A1210" s="58"/>
      <c r="B1210" s="58"/>
      <c r="C1210" s="59"/>
      <c r="D1210" s="60"/>
      <c r="E1210" s="60"/>
      <c r="F1210" s="60"/>
      <c r="G1210" s="60"/>
      <c r="H1210" s="60"/>
      <c r="I1210" s="60"/>
    </row>
    <row r="1211" customFormat="false" ht="15" hidden="false" customHeight="true" outlineLevel="0" collapsed="false">
      <c r="A1211" s="58"/>
      <c r="B1211" s="58"/>
      <c r="C1211" s="59"/>
      <c r="D1211" s="60"/>
      <c r="E1211" s="60"/>
      <c r="F1211" s="60"/>
      <c r="G1211" s="60"/>
      <c r="H1211" s="60"/>
      <c r="I1211" s="60"/>
    </row>
    <row r="1212" customFormat="false" ht="15" hidden="false" customHeight="true" outlineLevel="0" collapsed="false">
      <c r="A1212" s="58"/>
      <c r="B1212" s="58"/>
      <c r="C1212" s="59"/>
      <c r="D1212" s="60"/>
      <c r="E1212" s="60"/>
      <c r="F1212" s="60"/>
      <c r="G1212" s="60"/>
      <c r="H1212" s="60"/>
      <c r="I1212" s="60"/>
    </row>
    <row r="1213" customFormat="false" ht="15" hidden="false" customHeight="true" outlineLevel="0" collapsed="false">
      <c r="A1213" s="58"/>
      <c r="B1213" s="58"/>
      <c r="C1213" s="59"/>
      <c r="D1213" s="60"/>
      <c r="E1213" s="60"/>
      <c r="F1213" s="60"/>
      <c r="G1213" s="60"/>
      <c r="H1213" s="60"/>
      <c r="I1213" s="60"/>
    </row>
    <row r="1214" customFormat="false" ht="15" hidden="false" customHeight="true" outlineLevel="0" collapsed="false">
      <c r="A1214" s="58"/>
      <c r="B1214" s="58"/>
      <c r="C1214" s="59"/>
      <c r="D1214" s="60"/>
      <c r="E1214" s="60"/>
      <c r="F1214" s="60"/>
      <c r="G1214" s="60"/>
      <c r="H1214" s="60"/>
      <c r="I1214" s="60"/>
    </row>
    <row r="1215" customFormat="false" ht="15" hidden="false" customHeight="true" outlineLevel="0" collapsed="false">
      <c r="A1215" s="58"/>
      <c r="B1215" s="58"/>
      <c r="C1215" s="59"/>
      <c r="D1215" s="60"/>
      <c r="E1215" s="60"/>
      <c r="F1215" s="60"/>
      <c r="G1215" s="60"/>
      <c r="H1215" s="60"/>
      <c r="I1215" s="60"/>
    </row>
    <row r="1216" customFormat="false" ht="15" hidden="false" customHeight="true" outlineLevel="0" collapsed="false">
      <c r="A1216" s="58"/>
      <c r="B1216" s="58"/>
      <c r="C1216" s="59"/>
      <c r="D1216" s="60"/>
      <c r="E1216" s="60"/>
      <c r="F1216" s="60"/>
      <c r="G1216" s="60"/>
      <c r="H1216" s="60"/>
      <c r="I1216" s="60"/>
    </row>
    <row r="1217" customFormat="false" ht="15" hidden="false" customHeight="true" outlineLevel="0" collapsed="false">
      <c r="A1217" s="58"/>
      <c r="B1217" s="58"/>
      <c r="C1217" s="59"/>
      <c r="D1217" s="60"/>
      <c r="E1217" s="60"/>
      <c r="F1217" s="60"/>
      <c r="G1217" s="60"/>
      <c r="H1217" s="60"/>
      <c r="I1217" s="60"/>
    </row>
    <row r="1218" customFormat="false" ht="15" hidden="false" customHeight="true" outlineLevel="0" collapsed="false">
      <c r="A1218" s="58"/>
      <c r="B1218" s="58"/>
      <c r="C1218" s="59"/>
      <c r="D1218" s="60"/>
      <c r="E1218" s="60"/>
      <c r="F1218" s="60"/>
      <c r="G1218" s="60"/>
      <c r="H1218" s="60"/>
      <c r="I1218" s="60"/>
    </row>
    <row r="1219" customFormat="false" ht="15" hidden="false" customHeight="true" outlineLevel="0" collapsed="false">
      <c r="A1219" s="58"/>
      <c r="B1219" s="58"/>
      <c r="C1219" s="59"/>
      <c r="D1219" s="60"/>
      <c r="E1219" s="60"/>
      <c r="F1219" s="60"/>
      <c r="G1219" s="60"/>
      <c r="H1219" s="60"/>
      <c r="I1219" s="60"/>
    </row>
    <row r="1220" customFormat="false" ht="15" hidden="false" customHeight="true" outlineLevel="0" collapsed="false">
      <c r="A1220" s="58"/>
      <c r="B1220" s="58"/>
      <c r="C1220" s="59"/>
      <c r="D1220" s="60"/>
      <c r="E1220" s="60"/>
      <c r="F1220" s="60"/>
      <c r="G1220" s="60"/>
      <c r="H1220" s="60"/>
      <c r="I1220" s="60"/>
    </row>
    <row r="1221" customFormat="false" ht="15" hidden="false" customHeight="true" outlineLevel="0" collapsed="false">
      <c r="A1221" s="58"/>
      <c r="B1221" s="58"/>
      <c r="C1221" s="59"/>
      <c r="D1221" s="60"/>
      <c r="E1221" s="60"/>
      <c r="F1221" s="60"/>
      <c r="G1221" s="60"/>
      <c r="H1221" s="60"/>
      <c r="I1221" s="60"/>
    </row>
    <row r="1222" customFormat="false" ht="15" hidden="false" customHeight="true" outlineLevel="0" collapsed="false">
      <c r="A1222" s="58"/>
      <c r="B1222" s="58"/>
      <c r="C1222" s="59"/>
      <c r="D1222" s="60"/>
      <c r="E1222" s="60"/>
      <c r="F1222" s="60"/>
      <c r="G1222" s="60"/>
      <c r="H1222" s="60"/>
      <c r="I1222" s="60"/>
    </row>
    <row r="1223" customFormat="false" ht="15" hidden="false" customHeight="true" outlineLevel="0" collapsed="false">
      <c r="A1223" s="58"/>
      <c r="B1223" s="58"/>
      <c r="C1223" s="59"/>
      <c r="D1223" s="60"/>
      <c r="E1223" s="60"/>
      <c r="F1223" s="60"/>
      <c r="G1223" s="60"/>
      <c r="H1223" s="60"/>
      <c r="I1223" s="60"/>
    </row>
    <row r="1224" customFormat="false" ht="15" hidden="false" customHeight="true" outlineLevel="0" collapsed="false">
      <c r="A1224" s="58"/>
      <c r="B1224" s="58"/>
      <c r="C1224" s="59"/>
      <c r="D1224" s="60"/>
      <c r="E1224" s="60"/>
      <c r="F1224" s="60"/>
      <c r="G1224" s="60"/>
      <c r="H1224" s="60"/>
      <c r="I1224" s="60"/>
    </row>
    <row r="1225" customFormat="false" ht="15" hidden="false" customHeight="true" outlineLevel="0" collapsed="false">
      <c r="A1225" s="58"/>
      <c r="B1225" s="58"/>
      <c r="C1225" s="59"/>
      <c r="D1225" s="60"/>
      <c r="E1225" s="60"/>
      <c r="F1225" s="60"/>
      <c r="G1225" s="60"/>
      <c r="H1225" s="60"/>
      <c r="I1225" s="60"/>
    </row>
    <row r="1226" customFormat="false" ht="15" hidden="false" customHeight="true" outlineLevel="0" collapsed="false">
      <c r="A1226" s="58"/>
      <c r="B1226" s="58"/>
      <c r="C1226" s="59"/>
      <c r="D1226" s="60"/>
      <c r="E1226" s="60"/>
      <c r="F1226" s="60"/>
      <c r="G1226" s="60"/>
      <c r="H1226" s="60"/>
      <c r="I1226" s="60"/>
    </row>
    <row r="1227" customFormat="false" ht="15" hidden="false" customHeight="true" outlineLevel="0" collapsed="false">
      <c r="A1227" s="58"/>
      <c r="B1227" s="58"/>
      <c r="C1227" s="59"/>
      <c r="D1227" s="60"/>
      <c r="E1227" s="60"/>
      <c r="F1227" s="60"/>
      <c r="G1227" s="60"/>
      <c r="H1227" s="60"/>
      <c r="I1227" s="60"/>
    </row>
    <row r="1228" customFormat="false" ht="15" hidden="false" customHeight="true" outlineLevel="0" collapsed="false">
      <c r="A1228" s="58"/>
      <c r="B1228" s="58"/>
      <c r="C1228" s="59"/>
      <c r="D1228" s="60"/>
      <c r="E1228" s="60"/>
      <c r="F1228" s="60"/>
      <c r="G1228" s="60"/>
      <c r="H1228" s="60"/>
      <c r="I1228" s="60"/>
    </row>
    <row r="1229" customFormat="false" ht="15" hidden="false" customHeight="true" outlineLevel="0" collapsed="false">
      <c r="A1229" s="58"/>
      <c r="B1229" s="58"/>
      <c r="C1229" s="59"/>
      <c r="D1229" s="60"/>
      <c r="E1229" s="60"/>
      <c r="F1229" s="60"/>
      <c r="G1229" s="60"/>
      <c r="H1229" s="60"/>
      <c r="I1229" s="60"/>
    </row>
    <row r="1230" customFormat="false" ht="15" hidden="false" customHeight="true" outlineLevel="0" collapsed="false">
      <c r="A1230" s="58"/>
      <c r="B1230" s="58"/>
      <c r="C1230" s="59"/>
      <c r="D1230" s="60"/>
      <c r="E1230" s="60"/>
      <c r="F1230" s="60"/>
      <c r="G1230" s="60"/>
      <c r="H1230" s="60"/>
      <c r="I1230" s="60"/>
    </row>
    <row r="1231" customFormat="false" ht="15" hidden="false" customHeight="true" outlineLevel="0" collapsed="false">
      <c r="A1231" s="58"/>
      <c r="B1231" s="58"/>
      <c r="C1231" s="59"/>
      <c r="D1231" s="60"/>
      <c r="E1231" s="60"/>
      <c r="F1231" s="60"/>
      <c r="G1231" s="60"/>
      <c r="H1231" s="60"/>
      <c r="I1231" s="60"/>
    </row>
    <row r="1232" customFormat="false" ht="15" hidden="false" customHeight="true" outlineLevel="0" collapsed="false">
      <c r="A1232" s="58"/>
      <c r="B1232" s="58"/>
      <c r="C1232" s="59"/>
      <c r="D1232" s="60"/>
      <c r="E1232" s="60"/>
      <c r="F1232" s="60"/>
      <c r="G1232" s="60"/>
      <c r="H1232" s="60"/>
      <c r="I1232" s="60"/>
    </row>
    <row r="1233" customFormat="false" ht="15" hidden="false" customHeight="true" outlineLevel="0" collapsed="false">
      <c r="A1233" s="58"/>
      <c r="B1233" s="58"/>
      <c r="C1233" s="59"/>
      <c r="D1233" s="60"/>
      <c r="E1233" s="60"/>
      <c r="F1233" s="60"/>
      <c r="G1233" s="60"/>
      <c r="H1233" s="60"/>
      <c r="I1233" s="60"/>
    </row>
    <row r="1234" customFormat="false" ht="15" hidden="false" customHeight="true" outlineLevel="0" collapsed="false">
      <c r="A1234" s="58"/>
      <c r="B1234" s="58"/>
      <c r="C1234" s="59"/>
      <c r="D1234" s="60"/>
      <c r="E1234" s="60"/>
      <c r="F1234" s="60"/>
      <c r="G1234" s="60"/>
      <c r="H1234" s="60"/>
      <c r="I1234" s="60"/>
    </row>
    <row r="1235" customFormat="false" ht="15" hidden="false" customHeight="true" outlineLevel="0" collapsed="false">
      <c r="A1235" s="58"/>
      <c r="B1235" s="58"/>
      <c r="C1235" s="59"/>
      <c r="D1235" s="60"/>
      <c r="E1235" s="60"/>
      <c r="F1235" s="60"/>
      <c r="G1235" s="60"/>
      <c r="H1235" s="60"/>
      <c r="I1235" s="60"/>
    </row>
    <row r="1236" customFormat="false" ht="15" hidden="false" customHeight="true" outlineLevel="0" collapsed="false">
      <c r="A1236" s="58"/>
      <c r="B1236" s="58"/>
      <c r="C1236" s="59"/>
      <c r="D1236" s="60"/>
      <c r="E1236" s="60"/>
      <c r="F1236" s="60"/>
      <c r="G1236" s="60"/>
      <c r="H1236" s="60"/>
      <c r="I1236" s="60"/>
    </row>
    <row r="1237" customFormat="false" ht="15" hidden="false" customHeight="true" outlineLevel="0" collapsed="false">
      <c r="A1237" s="58"/>
      <c r="B1237" s="58"/>
      <c r="C1237" s="59"/>
      <c r="D1237" s="60"/>
      <c r="E1237" s="60"/>
      <c r="F1237" s="60"/>
      <c r="G1237" s="60"/>
      <c r="H1237" s="60"/>
      <c r="I1237" s="60"/>
    </row>
    <row r="1238" customFormat="false" ht="15" hidden="false" customHeight="true" outlineLevel="0" collapsed="false">
      <c r="A1238" s="58"/>
      <c r="B1238" s="58"/>
      <c r="C1238" s="59"/>
      <c r="D1238" s="60"/>
      <c r="E1238" s="60"/>
      <c r="F1238" s="60"/>
      <c r="G1238" s="60"/>
      <c r="H1238" s="60"/>
      <c r="I1238" s="60"/>
    </row>
    <row r="1239" customFormat="false" ht="15" hidden="false" customHeight="true" outlineLevel="0" collapsed="false">
      <c r="A1239" s="58"/>
      <c r="B1239" s="58"/>
      <c r="C1239" s="59"/>
      <c r="D1239" s="60"/>
      <c r="E1239" s="60"/>
      <c r="F1239" s="60"/>
      <c r="G1239" s="60"/>
      <c r="H1239" s="60"/>
      <c r="I1239" s="60"/>
    </row>
    <row r="1240" customFormat="false" ht="15" hidden="false" customHeight="true" outlineLevel="0" collapsed="false">
      <c r="A1240" s="58"/>
      <c r="B1240" s="58"/>
      <c r="C1240" s="59"/>
      <c r="D1240" s="60"/>
      <c r="E1240" s="60"/>
      <c r="F1240" s="60"/>
      <c r="G1240" s="60"/>
      <c r="H1240" s="60"/>
      <c r="I1240" s="60"/>
    </row>
    <row r="1241" customFormat="false" ht="15" hidden="false" customHeight="true" outlineLevel="0" collapsed="false">
      <c r="A1241" s="58"/>
      <c r="B1241" s="58"/>
      <c r="C1241" s="59"/>
      <c r="D1241" s="60"/>
      <c r="E1241" s="60"/>
      <c r="F1241" s="60"/>
      <c r="G1241" s="60"/>
      <c r="H1241" s="60"/>
      <c r="I1241" s="60"/>
    </row>
    <row r="1242" customFormat="false" ht="15" hidden="false" customHeight="true" outlineLevel="0" collapsed="false">
      <c r="A1242" s="58"/>
      <c r="B1242" s="58"/>
      <c r="C1242" s="59"/>
      <c r="D1242" s="60"/>
      <c r="E1242" s="60"/>
      <c r="F1242" s="60"/>
      <c r="G1242" s="60"/>
      <c r="H1242" s="60"/>
      <c r="I1242" s="60"/>
    </row>
    <row r="1243" customFormat="false" ht="15" hidden="false" customHeight="true" outlineLevel="0" collapsed="false">
      <c r="A1243" s="58"/>
      <c r="B1243" s="58"/>
      <c r="C1243" s="59"/>
      <c r="D1243" s="60"/>
      <c r="E1243" s="60"/>
      <c r="F1243" s="60"/>
      <c r="G1243" s="60"/>
      <c r="H1243" s="60"/>
      <c r="I1243" s="60"/>
    </row>
    <row r="1244" customFormat="false" ht="15" hidden="false" customHeight="true" outlineLevel="0" collapsed="false">
      <c r="A1244" s="58"/>
      <c r="B1244" s="58"/>
      <c r="C1244" s="59"/>
      <c r="D1244" s="60"/>
      <c r="E1244" s="60"/>
      <c r="F1244" s="60"/>
      <c r="G1244" s="60"/>
      <c r="H1244" s="60"/>
      <c r="I1244" s="60"/>
    </row>
    <row r="1245" customFormat="false" ht="15" hidden="false" customHeight="true" outlineLevel="0" collapsed="false">
      <c r="A1245" s="58"/>
      <c r="B1245" s="58"/>
      <c r="C1245" s="59"/>
      <c r="D1245" s="60"/>
      <c r="E1245" s="60"/>
      <c r="F1245" s="60"/>
      <c r="G1245" s="60"/>
      <c r="H1245" s="60"/>
      <c r="I1245" s="60"/>
    </row>
    <row r="1246" customFormat="false" ht="15" hidden="false" customHeight="true" outlineLevel="0" collapsed="false">
      <c r="A1246" s="58"/>
      <c r="B1246" s="58"/>
      <c r="C1246" s="59"/>
      <c r="D1246" s="60"/>
      <c r="E1246" s="60"/>
      <c r="F1246" s="60"/>
      <c r="G1246" s="60"/>
      <c r="H1246" s="60"/>
      <c r="I1246" s="60"/>
    </row>
    <row r="1247" customFormat="false" ht="15" hidden="false" customHeight="true" outlineLevel="0" collapsed="false">
      <c r="A1247" s="58"/>
      <c r="B1247" s="58"/>
      <c r="C1247" s="59"/>
      <c r="D1247" s="60"/>
      <c r="E1247" s="60"/>
      <c r="F1247" s="60"/>
      <c r="G1247" s="60"/>
      <c r="H1247" s="60"/>
      <c r="I1247" s="60"/>
    </row>
    <row r="1248" customFormat="false" ht="15" hidden="false" customHeight="true" outlineLevel="0" collapsed="false">
      <c r="A1248" s="58"/>
      <c r="B1248" s="58"/>
      <c r="C1248" s="59"/>
      <c r="D1248" s="60"/>
      <c r="E1248" s="60"/>
      <c r="F1248" s="60"/>
      <c r="G1248" s="60"/>
      <c r="H1248" s="60"/>
      <c r="I1248" s="60"/>
    </row>
    <row r="1249" customFormat="false" ht="15" hidden="false" customHeight="true" outlineLevel="0" collapsed="false">
      <c r="A1249" s="58"/>
      <c r="B1249" s="58"/>
      <c r="C1249" s="59"/>
      <c r="D1249" s="60"/>
      <c r="E1249" s="60"/>
      <c r="F1249" s="60"/>
      <c r="G1249" s="60"/>
      <c r="H1249" s="60"/>
      <c r="I1249" s="60"/>
    </row>
    <row r="1250" customFormat="false" ht="15" hidden="false" customHeight="true" outlineLevel="0" collapsed="false">
      <c r="A1250" s="58"/>
      <c r="B1250" s="58"/>
      <c r="C1250" s="59"/>
      <c r="D1250" s="60"/>
      <c r="E1250" s="60"/>
      <c r="F1250" s="60"/>
      <c r="G1250" s="60"/>
      <c r="H1250" s="60"/>
      <c r="I1250" s="60"/>
    </row>
    <row r="1251" customFormat="false" ht="15" hidden="false" customHeight="true" outlineLevel="0" collapsed="false">
      <c r="A1251" s="58"/>
      <c r="B1251" s="58"/>
      <c r="C1251" s="59"/>
      <c r="D1251" s="60"/>
      <c r="E1251" s="60"/>
      <c r="F1251" s="60"/>
      <c r="G1251" s="60"/>
      <c r="H1251" s="60"/>
      <c r="I1251" s="60"/>
    </row>
    <row r="1252" customFormat="false" ht="15" hidden="false" customHeight="true" outlineLevel="0" collapsed="false">
      <c r="A1252" s="58"/>
      <c r="B1252" s="58"/>
      <c r="C1252" s="59"/>
      <c r="D1252" s="60"/>
      <c r="E1252" s="60"/>
      <c r="F1252" s="60"/>
      <c r="G1252" s="60"/>
      <c r="H1252" s="60"/>
      <c r="I1252" s="60"/>
    </row>
    <row r="1253" customFormat="false" ht="15" hidden="false" customHeight="true" outlineLevel="0" collapsed="false">
      <c r="A1253" s="58"/>
      <c r="B1253" s="58"/>
      <c r="C1253" s="59"/>
      <c r="D1253" s="60"/>
      <c r="E1253" s="60"/>
      <c r="F1253" s="60"/>
      <c r="G1253" s="60"/>
      <c r="H1253" s="60"/>
      <c r="I1253" s="60"/>
    </row>
    <row r="1254" customFormat="false" ht="15" hidden="false" customHeight="true" outlineLevel="0" collapsed="false">
      <c r="A1254" s="58"/>
      <c r="B1254" s="58"/>
      <c r="C1254" s="59"/>
      <c r="D1254" s="60"/>
      <c r="E1254" s="60"/>
      <c r="F1254" s="60"/>
      <c r="G1254" s="60"/>
      <c r="H1254" s="60"/>
      <c r="I1254" s="60"/>
    </row>
    <row r="1255" customFormat="false" ht="15" hidden="false" customHeight="true" outlineLevel="0" collapsed="false">
      <c r="A1255" s="58"/>
      <c r="B1255" s="58"/>
      <c r="C1255" s="59"/>
      <c r="D1255" s="60"/>
      <c r="E1255" s="60"/>
      <c r="F1255" s="60"/>
      <c r="G1255" s="60"/>
      <c r="H1255" s="60"/>
      <c r="I1255" s="60"/>
    </row>
    <row r="1256" customFormat="false" ht="15" hidden="false" customHeight="true" outlineLevel="0" collapsed="false">
      <c r="A1256" s="58"/>
      <c r="B1256" s="58"/>
      <c r="C1256" s="59"/>
      <c r="D1256" s="60"/>
      <c r="E1256" s="60"/>
      <c r="F1256" s="60"/>
      <c r="G1256" s="60"/>
      <c r="H1256" s="60"/>
      <c r="I1256" s="60"/>
    </row>
    <row r="1257" customFormat="false" ht="15" hidden="false" customHeight="true" outlineLevel="0" collapsed="false">
      <c r="A1257" s="58"/>
      <c r="B1257" s="58"/>
      <c r="C1257" s="59"/>
      <c r="D1257" s="60"/>
      <c r="E1257" s="60"/>
      <c r="F1257" s="60"/>
      <c r="G1257" s="60"/>
      <c r="H1257" s="60"/>
      <c r="I1257" s="60"/>
    </row>
    <row r="1258" customFormat="false" ht="15" hidden="false" customHeight="true" outlineLevel="0" collapsed="false">
      <c r="A1258" s="58"/>
      <c r="B1258" s="58"/>
      <c r="C1258" s="59"/>
      <c r="D1258" s="60"/>
      <c r="E1258" s="60"/>
      <c r="F1258" s="60"/>
      <c r="G1258" s="60"/>
      <c r="H1258" s="60"/>
      <c r="I1258" s="60"/>
    </row>
    <row r="1259" customFormat="false" ht="15" hidden="false" customHeight="true" outlineLevel="0" collapsed="false">
      <c r="A1259" s="58"/>
      <c r="B1259" s="58"/>
      <c r="C1259" s="59"/>
      <c r="D1259" s="60"/>
      <c r="E1259" s="60"/>
      <c r="F1259" s="60"/>
      <c r="G1259" s="60"/>
      <c r="H1259" s="60"/>
      <c r="I1259" s="60"/>
    </row>
    <row r="1260" customFormat="false" ht="15" hidden="false" customHeight="true" outlineLevel="0" collapsed="false">
      <c r="A1260" s="58"/>
      <c r="B1260" s="58"/>
      <c r="C1260" s="59"/>
      <c r="D1260" s="60"/>
      <c r="E1260" s="60"/>
      <c r="F1260" s="60"/>
      <c r="G1260" s="60"/>
      <c r="H1260" s="60"/>
      <c r="I1260" s="60"/>
    </row>
    <row r="1261" customFormat="false" ht="15" hidden="false" customHeight="true" outlineLevel="0" collapsed="false">
      <c r="A1261" s="58"/>
      <c r="B1261" s="58"/>
      <c r="C1261" s="59"/>
      <c r="D1261" s="60"/>
      <c r="E1261" s="60"/>
      <c r="F1261" s="60"/>
      <c r="G1261" s="60"/>
      <c r="H1261" s="60"/>
      <c r="I1261" s="60"/>
    </row>
    <row r="1262" customFormat="false" ht="15" hidden="false" customHeight="true" outlineLevel="0" collapsed="false">
      <c r="A1262" s="58"/>
      <c r="B1262" s="58"/>
      <c r="C1262" s="59"/>
      <c r="D1262" s="60"/>
      <c r="E1262" s="60"/>
      <c r="F1262" s="60"/>
      <c r="G1262" s="60"/>
      <c r="H1262" s="60"/>
      <c r="I1262" s="60"/>
    </row>
    <row r="1263" customFormat="false" ht="15" hidden="false" customHeight="true" outlineLevel="0" collapsed="false">
      <c r="A1263" s="58"/>
      <c r="B1263" s="58"/>
      <c r="C1263" s="59"/>
      <c r="D1263" s="60"/>
      <c r="E1263" s="60"/>
      <c r="F1263" s="60"/>
      <c r="G1263" s="60"/>
      <c r="H1263" s="60"/>
      <c r="I1263" s="60"/>
    </row>
    <row r="1264" customFormat="false" ht="15" hidden="false" customHeight="true" outlineLevel="0" collapsed="false">
      <c r="A1264" s="58"/>
      <c r="B1264" s="58"/>
      <c r="C1264" s="59"/>
      <c r="D1264" s="60"/>
      <c r="E1264" s="60"/>
      <c r="F1264" s="60"/>
      <c r="G1264" s="60"/>
      <c r="H1264" s="60"/>
      <c r="I1264" s="60"/>
    </row>
    <row r="1265" customFormat="false" ht="15" hidden="false" customHeight="true" outlineLevel="0" collapsed="false">
      <c r="A1265" s="58"/>
      <c r="B1265" s="58"/>
      <c r="C1265" s="59"/>
      <c r="D1265" s="60"/>
      <c r="E1265" s="60"/>
      <c r="F1265" s="60"/>
      <c r="G1265" s="60"/>
      <c r="H1265" s="60"/>
      <c r="I1265" s="60"/>
    </row>
    <row r="1266" customFormat="false" ht="15" hidden="false" customHeight="true" outlineLevel="0" collapsed="false">
      <c r="A1266" s="58"/>
      <c r="B1266" s="58"/>
      <c r="C1266" s="59"/>
      <c r="D1266" s="60"/>
      <c r="E1266" s="60"/>
      <c r="F1266" s="60"/>
      <c r="G1266" s="60"/>
      <c r="H1266" s="60"/>
      <c r="I1266" s="60"/>
    </row>
    <row r="1267" customFormat="false" ht="15" hidden="false" customHeight="true" outlineLevel="0" collapsed="false">
      <c r="A1267" s="58"/>
      <c r="B1267" s="58"/>
      <c r="C1267" s="59"/>
      <c r="D1267" s="60"/>
      <c r="E1267" s="60"/>
      <c r="F1267" s="60"/>
      <c r="G1267" s="60"/>
      <c r="H1267" s="60"/>
      <c r="I1267" s="60"/>
    </row>
    <row r="1268" customFormat="false" ht="15" hidden="false" customHeight="true" outlineLevel="0" collapsed="false">
      <c r="A1268" s="58"/>
      <c r="B1268" s="58"/>
      <c r="C1268" s="59"/>
      <c r="D1268" s="60"/>
      <c r="E1268" s="60"/>
      <c r="F1268" s="60"/>
      <c r="G1268" s="60"/>
      <c r="H1268" s="60"/>
      <c r="I1268" s="60"/>
    </row>
    <row r="1269" customFormat="false" ht="15" hidden="false" customHeight="true" outlineLevel="0" collapsed="false">
      <c r="A1269" s="58"/>
      <c r="B1269" s="58"/>
      <c r="C1269" s="59"/>
      <c r="D1269" s="60"/>
      <c r="E1269" s="60"/>
      <c r="F1269" s="60"/>
      <c r="G1269" s="60"/>
      <c r="H1269" s="60"/>
      <c r="I1269" s="60"/>
    </row>
    <row r="1270" customFormat="false" ht="15" hidden="false" customHeight="true" outlineLevel="0" collapsed="false">
      <c r="A1270" s="58"/>
      <c r="B1270" s="58"/>
      <c r="C1270" s="59"/>
      <c r="D1270" s="60"/>
      <c r="E1270" s="60"/>
      <c r="F1270" s="60"/>
      <c r="G1270" s="60"/>
      <c r="H1270" s="60"/>
      <c r="I1270" s="60"/>
    </row>
    <row r="1271" customFormat="false" ht="15" hidden="false" customHeight="true" outlineLevel="0" collapsed="false">
      <c r="A1271" s="58"/>
      <c r="B1271" s="58"/>
      <c r="C1271" s="59"/>
      <c r="D1271" s="60"/>
      <c r="E1271" s="60"/>
      <c r="F1271" s="60"/>
      <c r="G1271" s="60"/>
      <c r="H1271" s="60"/>
      <c r="I1271" s="60"/>
    </row>
    <row r="1272" customFormat="false" ht="15" hidden="false" customHeight="true" outlineLevel="0" collapsed="false">
      <c r="A1272" s="58"/>
      <c r="B1272" s="58"/>
      <c r="C1272" s="59"/>
      <c r="D1272" s="60"/>
      <c r="E1272" s="60"/>
      <c r="F1272" s="60"/>
      <c r="G1272" s="60"/>
      <c r="H1272" s="60"/>
      <c r="I1272" s="60"/>
    </row>
    <row r="1273" customFormat="false" ht="15" hidden="false" customHeight="true" outlineLevel="0" collapsed="false">
      <c r="A1273" s="58"/>
      <c r="B1273" s="58"/>
      <c r="C1273" s="59"/>
      <c r="D1273" s="60"/>
      <c r="E1273" s="60"/>
      <c r="F1273" s="60"/>
      <c r="G1273" s="60"/>
      <c r="H1273" s="60"/>
      <c r="I1273" s="60"/>
    </row>
    <row r="1274" customFormat="false" ht="15" hidden="false" customHeight="true" outlineLevel="0" collapsed="false">
      <c r="A1274" s="58"/>
      <c r="B1274" s="58"/>
      <c r="C1274" s="59"/>
      <c r="D1274" s="60"/>
      <c r="E1274" s="60"/>
      <c r="F1274" s="60"/>
      <c r="G1274" s="60"/>
      <c r="H1274" s="60"/>
      <c r="I1274" s="60"/>
    </row>
    <row r="1275" customFormat="false" ht="15" hidden="false" customHeight="true" outlineLevel="0" collapsed="false">
      <c r="A1275" s="58"/>
      <c r="B1275" s="58"/>
      <c r="C1275" s="59"/>
      <c r="D1275" s="60"/>
      <c r="E1275" s="60"/>
      <c r="F1275" s="60"/>
      <c r="G1275" s="60"/>
      <c r="H1275" s="60"/>
      <c r="I1275" s="60"/>
    </row>
    <row r="1276" customFormat="false" ht="15" hidden="false" customHeight="true" outlineLevel="0" collapsed="false">
      <c r="A1276" s="58"/>
      <c r="B1276" s="58"/>
      <c r="C1276" s="59"/>
      <c r="D1276" s="60"/>
      <c r="E1276" s="60"/>
      <c r="F1276" s="60"/>
      <c r="G1276" s="60"/>
      <c r="H1276" s="60"/>
      <c r="I1276" s="60"/>
    </row>
    <row r="1277" customFormat="false" ht="15" hidden="false" customHeight="true" outlineLevel="0" collapsed="false">
      <c r="A1277" s="58"/>
      <c r="B1277" s="58"/>
      <c r="C1277" s="59"/>
      <c r="D1277" s="60"/>
      <c r="E1277" s="60"/>
      <c r="F1277" s="60"/>
      <c r="G1277" s="60"/>
      <c r="H1277" s="60"/>
      <c r="I1277" s="60"/>
    </row>
    <row r="1278" customFormat="false" ht="15" hidden="false" customHeight="true" outlineLevel="0" collapsed="false">
      <c r="A1278" s="58"/>
      <c r="B1278" s="58"/>
      <c r="C1278" s="59"/>
      <c r="D1278" s="60"/>
      <c r="E1278" s="60"/>
      <c r="F1278" s="60"/>
      <c r="G1278" s="60"/>
      <c r="H1278" s="60"/>
      <c r="I1278" s="60"/>
    </row>
    <row r="1279" customFormat="false" ht="15" hidden="false" customHeight="true" outlineLevel="0" collapsed="false">
      <c r="A1279" s="58"/>
      <c r="B1279" s="58"/>
      <c r="C1279" s="59"/>
      <c r="D1279" s="60"/>
      <c r="E1279" s="60"/>
      <c r="F1279" s="60"/>
      <c r="G1279" s="60"/>
      <c r="H1279" s="60"/>
      <c r="I1279" s="60"/>
    </row>
    <row r="1280" customFormat="false" ht="15" hidden="false" customHeight="true" outlineLevel="0" collapsed="false">
      <c r="A1280" s="58"/>
      <c r="B1280" s="58"/>
      <c r="C1280" s="59"/>
      <c r="D1280" s="60"/>
      <c r="E1280" s="60"/>
      <c r="F1280" s="60"/>
      <c r="G1280" s="60"/>
      <c r="H1280" s="60"/>
      <c r="I1280" s="60"/>
    </row>
    <row r="1281" customFormat="false" ht="15" hidden="false" customHeight="true" outlineLevel="0" collapsed="false">
      <c r="A1281" s="58"/>
      <c r="B1281" s="58"/>
      <c r="C1281" s="59"/>
      <c r="D1281" s="60"/>
      <c r="E1281" s="60"/>
      <c r="F1281" s="60"/>
      <c r="G1281" s="60"/>
      <c r="H1281" s="60"/>
      <c r="I1281" s="60"/>
    </row>
    <row r="1282" customFormat="false" ht="15" hidden="false" customHeight="true" outlineLevel="0" collapsed="false">
      <c r="A1282" s="58"/>
      <c r="B1282" s="58"/>
      <c r="C1282" s="59"/>
      <c r="D1282" s="60"/>
      <c r="E1282" s="60"/>
      <c r="F1282" s="60"/>
      <c r="G1282" s="60"/>
      <c r="H1282" s="60"/>
      <c r="I1282" s="60"/>
    </row>
    <row r="1283" customFormat="false" ht="15" hidden="false" customHeight="true" outlineLevel="0" collapsed="false">
      <c r="A1283" s="58"/>
      <c r="B1283" s="58"/>
      <c r="C1283" s="59"/>
      <c r="D1283" s="60"/>
      <c r="E1283" s="60"/>
      <c r="F1283" s="60"/>
      <c r="G1283" s="60"/>
      <c r="H1283" s="60"/>
      <c r="I1283" s="60"/>
    </row>
    <row r="1284" customFormat="false" ht="15" hidden="false" customHeight="true" outlineLevel="0" collapsed="false">
      <c r="A1284" s="58"/>
      <c r="B1284" s="58"/>
      <c r="C1284" s="59"/>
      <c r="D1284" s="60"/>
      <c r="E1284" s="60"/>
      <c r="F1284" s="60"/>
      <c r="G1284" s="60"/>
      <c r="H1284" s="60"/>
      <c r="I1284" s="60"/>
    </row>
    <row r="1285" customFormat="false" ht="15" hidden="false" customHeight="true" outlineLevel="0" collapsed="false">
      <c r="A1285" s="58"/>
      <c r="B1285" s="58"/>
      <c r="C1285" s="59"/>
      <c r="D1285" s="60"/>
      <c r="E1285" s="60"/>
      <c r="F1285" s="60"/>
      <c r="G1285" s="60"/>
      <c r="H1285" s="60"/>
      <c r="I1285" s="60"/>
    </row>
    <row r="1286" customFormat="false" ht="15" hidden="false" customHeight="true" outlineLevel="0" collapsed="false">
      <c r="A1286" s="58"/>
      <c r="B1286" s="58"/>
      <c r="C1286" s="59"/>
      <c r="D1286" s="60"/>
      <c r="E1286" s="60"/>
      <c r="F1286" s="60"/>
      <c r="G1286" s="60"/>
      <c r="H1286" s="60"/>
      <c r="I1286" s="60"/>
    </row>
    <row r="1287" customFormat="false" ht="15" hidden="false" customHeight="true" outlineLevel="0" collapsed="false">
      <c r="A1287" s="58"/>
      <c r="B1287" s="58"/>
      <c r="C1287" s="59"/>
      <c r="D1287" s="60"/>
      <c r="E1287" s="60"/>
      <c r="F1287" s="60"/>
      <c r="G1287" s="60"/>
      <c r="H1287" s="60"/>
      <c r="I1287" s="60"/>
    </row>
    <row r="1288" customFormat="false" ht="15" hidden="false" customHeight="true" outlineLevel="0" collapsed="false">
      <c r="A1288" s="58"/>
      <c r="B1288" s="58"/>
      <c r="C1288" s="59"/>
      <c r="D1288" s="60"/>
      <c r="E1288" s="60"/>
      <c r="F1288" s="60"/>
      <c r="G1288" s="60"/>
      <c r="H1288" s="60"/>
      <c r="I1288" s="60"/>
    </row>
    <row r="1289" customFormat="false" ht="15" hidden="false" customHeight="true" outlineLevel="0" collapsed="false">
      <c r="A1289" s="58"/>
      <c r="B1289" s="58"/>
      <c r="C1289" s="59"/>
      <c r="D1289" s="60"/>
      <c r="E1289" s="60"/>
      <c r="F1289" s="60"/>
      <c r="G1289" s="60"/>
      <c r="H1289" s="60"/>
      <c r="I1289" s="60"/>
    </row>
    <row r="1290" customFormat="false" ht="15" hidden="false" customHeight="true" outlineLevel="0" collapsed="false">
      <c r="A1290" s="58"/>
      <c r="B1290" s="58"/>
      <c r="C1290" s="59"/>
      <c r="D1290" s="60"/>
      <c r="E1290" s="60"/>
      <c r="F1290" s="60"/>
      <c r="G1290" s="60"/>
      <c r="H1290" s="60"/>
      <c r="I1290" s="60"/>
    </row>
    <row r="1291" customFormat="false" ht="15" hidden="false" customHeight="true" outlineLevel="0" collapsed="false">
      <c r="A1291" s="58"/>
      <c r="B1291" s="58"/>
      <c r="C1291" s="59"/>
      <c r="D1291" s="60"/>
      <c r="E1291" s="60"/>
      <c r="F1291" s="60"/>
      <c r="G1291" s="60"/>
      <c r="H1291" s="60"/>
      <c r="I1291" s="60"/>
    </row>
    <row r="1292" customFormat="false" ht="15" hidden="false" customHeight="true" outlineLevel="0" collapsed="false">
      <c r="A1292" s="58"/>
      <c r="B1292" s="58"/>
      <c r="C1292" s="59"/>
      <c r="D1292" s="60"/>
      <c r="E1292" s="60"/>
      <c r="F1292" s="60"/>
      <c r="G1292" s="60"/>
      <c r="H1292" s="60"/>
      <c r="I1292" s="60"/>
    </row>
    <row r="1293" customFormat="false" ht="15" hidden="false" customHeight="true" outlineLevel="0" collapsed="false">
      <c r="A1293" s="58"/>
      <c r="B1293" s="58"/>
      <c r="C1293" s="59"/>
      <c r="D1293" s="60"/>
      <c r="E1293" s="60"/>
      <c r="F1293" s="60"/>
      <c r="G1293" s="60"/>
      <c r="H1293" s="60"/>
      <c r="I1293" s="60"/>
    </row>
    <row r="1294" customFormat="false" ht="15" hidden="false" customHeight="true" outlineLevel="0" collapsed="false">
      <c r="A1294" s="58"/>
      <c r="B1294" s="58"/>
      <c r="C1294" s="59"/>
      <c r="D1294" s="60"/>
      <c r="E1294" s="60"/>
      <c r="F1294" s="60"/>
      <c r="G1294" s="60"/>
      <c r="H1294" s="60"/>
      <c r="I1294" s="60"/>
    </row>
    <row r="1295" customFormat="false" ht="15" hidden="false" customHeight="true" outlineLevel="0" collapsed="false">
      <c r="A1295" s="58"/>
      <c r="B1295" s="58"/>
      <c r="C1295" s="59"/>
      <c r="D1295" s="60"/>
      <c r="E1295" s="60"/>
      <c r="F1295" s="60"/>
      <c r="G1295" s="60"/>
      <c r="H1295" s="60"/>
      <c r="I1295" s="60"/>
    </row>
    <row r="1296" customFormat="false" ht="15" hidden="false" customHeight="true" outlineLevel="0" collapsed="false">
      <c r="A1296" s="58"/>
      <c r="B1296" s="58"/>
      <c r="C1296" s="59"/>
      <c r="D1296" s="60"/>
      <c r="E1296" s="60"/>
      <c r="F1296" s="60"/>
      <c r="G1296" s="60"/>
      <c r="H1296" s="60"/>
      <c r="I1296" s="60"/>
    </row>
    <row r="1297" customFormat="false" ht="15" hidden="false" customHeight="true" outlineLevel="0" collapsed="false">
      <c r="A1297" s="58"/>
      <c r="B1297" s="58"/>
      <c r="C1297" s="59"/>
      <c r="D1297" s="60"/>
      <c r="E1297" s="60"/>
      <c r="F1297" s="60"/>
      <c r="G1297" s="60"/>
      <c r="H1297" s="60"/>
      <c r="I1297" s="60"/>
    </row>
    <row r="1298" customFormat="false" ht="15" hidden="false" customHeight="true" outlineLevel="0" collapsed="false">
      <c r="A1298" s="58"/>
      <c r="B1298" s="58"/>
      <c r="C1298" s="59"/>
      <c r="D1298" s="60"/>
      <c r="E1298" s="60"/>
      <c r="F1298" s="60"/>
      <c r="G1298" s="60"/>
      <c r="H1298" s="60"/>
      <c r="I1298" s="60"/>
    </row>
    <row r="1299" customFormat="false" ht="15" hidden="false" customHeight="true" outlineLevel="0" collapsed="false">
      <c r="A1299" s="58"/>
      <c r="B1299" s="58"/>
      <c r="C1299" s="59"/>
      <c r="D1299" s="60"/>
      <c r="E1299" s="60"/>
      <c r="F1299" s="60"/>
      <c r="G1299" s="60"/>
      <c r="H1299" s="60"/>
      <c r="I1299" s="60"/>
    </row>
    <row r="1300" customFormat="false" ht="15" hidden="false" customHeight="true" outlineLevel="0" collapsed="false">
      <c r="A1300" s="58"/>
      <c r="B1300" s="58"/>
      <c r="C1300" s="59"/>
      <c r="D1300" s="60"/>
      <c r="E1300" s="60"/>
      <c r="F1300" s="60"/>
      <c r="G1300" s="60"/>
      <c r="H1300" s="60"/>
      <c r="I1300" s="60"/>
    </row>
    <row r="1301" customFormat="false" ht="15" hidden="false" customHeight="true" outlineLevel="0" collapsed="false">
      <c r="A1301" s="58"/>
      <c r="B1301" s="58"/>
      <c r="C1301" s="59"/>
      <c r="D1301" s="60"/>
      <c r="E1301" s="60"/>
      <c r="F1301" s="60"/>
      <c r="G1301" s="60"/>
      <c r="H1301" s="60"/>
      <c r="I1301" s="60"/>
    </row>
    <row r="1302" customFormat="false" ht="15" hidden="false" customHeight="true" outlineLevel="0" collapsed="false">
      <c r="A1302" s="58"/>
      <c r="B1302" s="58"/>
      <c r="C1302" s="59"/>
      <c r="D1302" s="60"/>
      <c r="E1302" s="60"/>
      <c r="F1302" s="60"/>
      <c r="G1302" s="60"/>
      <c r="H1302" s="60"/>
      <c r="I1302" s="60"/>
    </row>
    <row r="1303" customFormat="false" ht="15" hidden="false" customHeight="true" outlineLevel="0" collapsed="false">
      <c r="A1303" s="58"/>
      <c r="B1303" s="58"/>
      <c r="C1303" s="59"/>
      <c r="D1303" s="60"/>
      <c r="E1303" s="60"/>
      <c r="F1303" s="60"/>
      <c r="G1303" s="60"/>
      <c r="H1303" s="60"/>
      <c r="I1303" s="60"/>
    </row>
    <row r="1304" customFormat="false" ht="15" hidden="false" customHeight="true" outlineLevel="0" collapsed="false">
      <c r="A1304" s="58"/>
      <c r="B1304" s="58"/>
      <c r="C1304" s="59"/>
      <c r="D1304" s="60"/>
      <c r="E1304" s="60"/>
      <c r="F1304" s="60"/>
      <c r="G1304" s="60"/>
      <c r="H1304" s="60"/>
      <c r="I1304" s="60"/>
    </row>
    <row r="1305" customFormat="false" ht="15" hidden="false" customHeight="true" outlineLevel="0" collapsed="false">
      <c r="A1305" s="58"/>
      <c r="B1305" s="58"/>
      <c r="C1305" s="59"/>
      <c r="D1305" s="60"/>
      <c r="E1305" s="60"/>
      <c r="F1305" s="60"/>
      <c r="G1305" s="60"/>
      <c r="H1305" s="60"/>
      <c r="I1305" s="60"/>
    </row>
    <row r="1306" customFormat="false" ht="15" hidden="false" customHeight="true" outlineLevel="0" collapsed="false">
      <c r="A1306" s="58"/>
      <c r="B1306" s="58"/>
      <c r="C1306" s="59"/>
      <c r="D1306" s="60"/>
      <c r="E1306" s="60"/>
      <c r="F1306" s="60"/>
      <c r="G1306" s="60"/>
      <c r="H1306" s="60"/>
      <c r="I1306" s="60"/>
    </row>
    <row r="1307" customFormat="false" ht="15" hidden="false" customHeight="true" outlineLevel="0" collapsed="false">
      <c r="A1307" s="58"/>
      <c r="B1307" s="58"/>
      <c r="C1307" s="59"/>
      <c r="D1307" s="60"/>
      <c r="E1307" s="60"/>
      <c r="F1307" s="60"/>
      <c r="G1307" s="60"/>
      <c r="H1307" s="60"/>
      <c r="I1307" s="60"/>
    </row>
    <row r="1308" customFormat="false" ht="15" hidden="false" customHeight="true" outlineLevel="0" collapsed="false">
      <c r="A1308" s="58"/>
      <c r="B1308" s="58"/>
      <c r="C1308" s="59"/>
      <c r="D1308" s="60"/>
      <c r="E1308" s="60"/>
      <c r="F1308" s="60"/>
      <c r="G1308" s="60"/>
      <c r="H1308" s="60"/>
      <c r="I1308" s="60"/>
    </row>
    <row r="1309" customFormat="false" ht="15" hidden="false" customHeight="true" outlineLevel="0" collapsed="false">
      <c r="A1309" s="58"/>
      <c r="B1309" s="58"/>
      <c r="C1309" s="59"/>
      <c r="D1309" s="60"/>
      <c r="E1309" s="60"/>
      <c r="F1309" s="60"/>
      <c r="G1309" s="60"/>
      <c r="H1309" s="60"/>
      <c r="I1309" s="60"/>
    </row>
    <row r="1310" customFormat="false" ht="15" hidden="false" customHeight="true" outlineLevel="0" collapsed="false">
      <c r="A1310" s="58"/>
      <c r="B1310" s="58"/>
      <c r="C1310" s="59"/>
      <c r="D1310" s="60"/>
      <c r="E1310" s="60"/>
      <c r="F1310" s="60"/>
      <c r="G1310" s="60"/>
      <c r="H1310" s="60"/>
      <c r="I1310" s="60"/>
    </row>
    <row r="1311" customFormat="false" ht="15" hidden="false" customHeight="true" outlineLevel="0" collapsed="false">
      <c r="A1311" s="58"/>
      <c r="B1311" s="58"/>
      <c r="C1311" s="59"/>
      <c r="D1311" s="60"/>
      <c r="E1311" s="60"/>
      <c r="F1311" s="60"/>
      <c r="G1311" s="60"/>
      <c r="H1311" s="60"/>
      <c r="I1311" s="60"/>
    </row>
    <row r="1312" customFormat="false" ht="15" hidden="false" customHeight="true" outlineLevel="0" collapsed="false">
      <c r="A1312" s="58"/>
      <c r="B1312" s="58"/>
      <c r="C1312" s="59"/>
      <c r="D1312" s="60"/>
      <c r="E1312" s="60"/>
      <c r="F1312" s="60"/>
      <c r="G1312" s="60"/>
      <c r="H1312" s="60"/>
      <c r="I1312" s="60"/>
    </row>
    <row r="1313" customFormat="false" ht="15" hidden="false" customHeight="true" outlineLevel="0" collapsed="false">
      <c r="A1313" s="58"/>
      <c r="B1313" s="58"/>
      <c r="C1313" s="59"/>
      <c r="D1313" s="60"/>
      <c r="E1313" s="60"/>
      <c r="F1313" s="60"/>
      <c r="G1313" s="60"/>
      <c r="H1313" s="60"/>
      <c r="I1313" s="60"/>
    </row>
    <row r="1314" customFormat="false" ht="15" hidden="false" customHeight="true" outlineLevel="0" collapsed="false">
      <c r="A1314" s="58"/>
      <c r="B1314" s="58"/>
      <c r="C1314" s="59"/>
      <c r="D1314" s="60"/>
      <c r="E1314" s="60"/>
      <c r="F1314" s="60"/>
      <c r="G1314" s="60"/>
      <c r="H1314" s="60"/>
      <c r="I1314" s="60"/>
    </row>
    <row r="1315" customFormat="false" ht="15" hidden="false" customHeight="true" outlineLevel="0" collapsed="false">
      <c r="A1315" s="58"/>
      <c r="B1315" s="58"/>
      <c r="C1315" s="59"/>
      <c r="D1315" s="60"/>
      <c r="E1315" s="60"/>
      <c r="F1315" s="60"/>
      <c r="G1315" s="60"/>
      <c r="H1315" s="60"/>
      <c r="I1315" s="60"/>
    </row>
    <row r="1316" customFormat="false" ht="15" hidden="false" customHeight="true" outlineLevel="0" collapsed="false">
      <c r="A1316" s="58"/>
      <c r="B1316" s="58"/>
      <c r="C1316" s="59"/>
      <c r="D1316" s="60"/>
      <c r="E1316" s="60"/>
      <c r="F1316" s="60"/>
      <c r="G1316" s="60"/>
      <c r="H1316" s="60"/>
      <c r="I1316" s="60"/>
    </row>
    <row r="1317" customFormat="false" ht="15" hidden="false" customHeight="true" outlineLevel="0" collapsed="false">
      <c r="A1317" s="58"/>
      <c r="B1317" s="58"/>
      <c r="C1317" s="59"/>
      <c r="D1317" s="60"/>
      <c r="E1317" s="60"/>
      <c r="F1317" s="60"/>
      <c r="G1317" s="60"/>
      <c r="H1317" s="60"/>
      <c r="I1317" s="60"/>
    </row>
    <row r="1318" customFormat="false" ht="15" hidden="false" customHeight="true" outlineLevel="0" collapsed="false">
      <c r="A1318" s="58"/>
      <c r="B1318" s="58"/>
      <c r="C1318" s="59"/>
      <c r="D1318" s="60"/>
      <c r="E1318" s="60"/>
      <c r="F1318" s="60"/>
      <c r="G1318" s="60"/>
      <c r="H1318" s="60"/>
      <c r="I1318" s="60"/>
    </row>
    <row r="1319" customFormat="false" ht="15" hidden="false" customHeight="true" outlineLevel="0" collapsed="false">
      <c r="A1319" s="58"/>
      <c r="B1319" s="58"/>
      <c r="C1319" s="59"/>
      <c r="D1319" s="60"/>
      <c r="E1319" s="60"/>
      <c r="F1319" s="60"/>
      <c r="G1319" s="60"/>
      <c r="H1319" s="60"/>
      <c r="I1319" s="60"/>
    </row>
    <row r="1320" customFormat="false" ht="15" hidden="false" customHeight="true" outlineLevel="0" collapsed="false">
      <c r="A1320" s="58"/>
      <c r="B1320" s="58"/>
      <c r="C1320" s="59"/>
      <c r="D1320" s="60"/>
      <c r="E1320" s="60"/>
      <c r="F1320" s="60"/>
      <c r="G1320" s="60"/>
      <c r="H1320" s="60"/>
      <c r="I1320" s="60"/>
    </row>
    <row r="1321" customFormat="false" ht="15" hidden="false" customHeight="true" outlineLevel="0" collapsed="false">
      <c r="A1321" s="58"/>
      <c r="B1321" s="58"/>
      <c r="C1321" s="59"/>
      <c r="D1321" s="60"/>
      <c r="E1321" s="60"/>
      <c r="F1321" s="60"/>
      <c r="G1321" s="60"/>
      <c r="H1321" s="60"/>
      <c r="I1321" s="60"/>
    </row>
    <row r="1322" customFormat="false" ht="15" hidden="false" customHeight="true" outlineLevel="0" collapsed="false">
      <c r="A1322" s="58"/>
      <c r="B1322" s="58"/>
      <c r="C1322" s="59"/>
      <c r="D1322" s="60"/>
      <c r="E1322" s="60"/>
      <c r="F1322" s="60"/>
      <c r="G1322" s="60"/>
      <c r="H1322" s="60"/>
      <c r="I1322" s="60"/>
    </row>
    <row r="1323" customFormat="false" ht="15" hidden="false" customHeight="true" outlineLevel="0" collapsed="false">
      <c r="A1323" s="58"/>
      <c r="B1323" s="58"/>
      <c r="C1323" s="59"/>
      <c r="D1323" s="60"/>
      <c r="E1323" s="60"/>
      <c r="F1323" s="60"/>
      <c r="G1323" s="60"/>
      <c r="H1323" s="60"/>
      <c r="I1323" s="60"/>
    </row>
    <row r="1324" customFormat="false" ht="15" hidden="false" customHeight="true" outlineLevel="0" collapsed="false">
      <c r="A1324" s="58"/>
      <c r="B1324" s="58"/>
      <c r="C1324" s="59"/>
      <c r="D1324" s="60"/>
      <c r="E1324" s="60"/>
      <c r="F1324" s="60"/>
      <c r="G1324" s="60"/>
      <c r="H1324" s="60"/>
      <c r="I1324" s="60"/>
    </row>
    <row r="1325" customFormat="false" ht="15" hidden="false" customHeight="true" outlineLevel="0" collapsed="false">
      <c r="A1325" s="58"/>
      <c r="B1325" s="58"/>
      <c r="C1325" s="59"/>
      <c r="D1325" s="60"/>
      <c r="E1325" s="60"/>
      <c r="F1325" s="60"/>
      <c r="G1325" s="60"/>
      <c r="H1325" s="60"/>
      <c r="I1325" s="60"/>
    </row>
    <row r="1326" customFormat="false" ht="15" hidden="false" customHeight="true" outlineLevel="0" collapsed="false">
      <c r="A1326" s="58"/>
      <c r="B1326" s="58"/>
      <c r="C1326" s="59"/>
      <c r="D1326" s="60"/>
      <c r="E1326" s="60"/>
      <c r="F1326" s="60"/>
      <c r="G1326" s="60"/>
      <c r="H1326" s="60"/>
      <c r="I1326" s="60"/>
    </row>
    <row r="1327" customFormat="false" ht="15" hidden="false" customHeight="true" outlineLevel="0" collapsed="false">
      <c r="A1327" s="58"/>
      <c r="B1327" s="58"/>
      <c r="C1327" s="59"/>
      <c r="D1327" s="60"/>
      <c r="E1327" s="60"/>
      <c r="F1327" s="60"/>
      <c r="G1327" s="60"/>
      <c r="H1327" s="60"/>
      <c r="I1327" s="60"/>
    </row>
    <row r="1328" customFormat="false" ht="15" hidden="false" customHeight="true" outlineLevel="0" collapsed="false">
      <c r="A1328" s="58"/>
      <c r="B1328" s="58"/>
      <c r="C1328" s="59"/>
      <c r="D1328" s="60"/>
      <c r="E1328" s="60"/>
      <c r="F1328" s="60"/>
      <c r="G1328" s="60"/>
      <c r="H1328" s="60"/>
      <c r="I1328" s="60"/>
    </row>
    <row r="1329" customFormat="false" ht="15" hidden="false" customHeight="true" outlineLevel="0" collapsed="false">
      <c r="A1329" s="58"/>
      <c r="B1329" s="58"/>
      <c r="C1329" s="59"/>
      <c r="D1329" s="60"/>
      <c r="E1329" s="60"/>
      <c r="F1329" s="60"/>
      <c r="G1329" s="60"/>
      <c r="H1329" s="60"/>
      <c r="I1329" s="60"/>
    </row>
    <row r="1330" customFormat="false" ht="15" hidden="false" customHeight="true" outlineLevel="0" collapsed="false">
      <c r="A1330" s="58"/>
      <c r="B1330" s="58"/>
      <c r="C1330" s="59"/>
      <c r="D1330" s="60"/>
      <c r="E1330" s="60"/>
      <c r="F1330" s="60"/>
      <c r="G1330" s="60"/>
      <c r="H1330" s="60"/>
      <c r="I1330" s="60"/>
    </row>
    <row r="1331" customFormat="false" ht="15" hidden="false" customHeight="true" outlineLevel="0" collapsed="false">
      <c r="A1331" s="58"/>
      <c r="B1331" s="58"/>
      <c r="C1331" s="59"/>
      <c r="D1331" s="60"/>
      <c r="E1331" s="60"/>
      <c r="F1331" s="60"/>
      <c r="G1331" s="60"/>
      <c r="H1331" s="60"/>
      <c r="I1331" s="60"/>
    </row>
    <row r="1332" customFormat="false" ht="15" hidden="false" customHeight="true" outlineLevel="0" collapsed="false">
      <c r="A1332" s="58"/>
      <c r="B1332" s="58"/>
      <c r="C1332" s="59"/>
      <c r="D1332" s="60"/>
      <c r="E1332" s="60"/>
      <c r="F1332" s="60"/>
      <c r="G1332" s="60"/>
      <c r="H1332" s="60"/>
      <c r="I1332" s="60"/>
    </row>
    <row r="1333" customFormat="false" ht="15" hidden="false" customHeight="true" outlineLevel="0" collapsed="false">
      <c r="A1333" s="58"/>
      <c r="B1333" s="58"/>
      <c r="C1333" s="59"/>
      <c r="D1333" s="60"/>
      <c r="E1333" s="60"/>
      <c r="F1333" s="60"/>
      <c r="G1333" s="60"/>
      <c r="H1333" s="60"/>
      <c r="I1333" s="60"/>
    </row>
    <row r="1334" customFormat="false" ht="15" hidden="false" customHeight="true" outlineLevel="0" collapsed="false">
      <c r="A1334" s="58"/>
      <c r="B1334" s="58"/>
      <c r="C1334" s="59"/>
      <c r="D1334" s="60"/>
      <c r="E1334" s="60"/>
      <c r="F1334" s="60"/>
      <c r="G1334" s="60"/>
      <c r="H1334" s="60"/>
      <c r="I1334" s="60"/>
    </row>
    <row r="1335" customFormat="false" ht="15" hidden="false" customHeight="true" outlineLevel="0" collapsed="false">
      <c r="A1335" s="58"/>
      <c r="B1335" s="58"/>
      <c r="C1335" s="59"/>
      <c r="D1335" s="60"/>
      <c r="E1335" s="60"/>
      <c r="F1335" s="60"/>
      <c r="G1335" s="60"/>
      <c r="H1335" s="60"/>
      <c r="I1335" s="60"/>
    </row>
    <row r="1336" customFormat="false" ht="15" hidden="false" customHeight="true" outlineLevel="0" collapsed="false">
      <c r="A1336" s="58"/>
      <c r="B1336" s="58"/>
      <c r="C1336" s="59"/>
      <c r="D1336" s="60"/>
      <c r="E1336" s="60"/>
      <c r="F1336" s="60"/>
      <c r="G1336" s="60"/>
      <c r="H1336" s="60"/>
      <c r="I1336" s="60"/>
    </row>
    <row r="1337" customFormat="false" ht="15" hidden="false" customHeight="true" outlineLevel="0" collapsed="false">
      <c r="A1337" s="58"/>
      <c r="B1337" s="58"/>
      <c r="C1337" s="59"/>
      <c r="D1337" s="60"/>
      <c r="E1337" s="60"/>
      <c r="F1337" s="60"/>
      <c r="G1337" s="60"/>
      <c r="H1337" s="60"/>
      <c r="I1337" s="60"/>
    </row>
    <row r="1338" customFormat="false" ht="15" hidden="false" customHeight="true" outlineLevel="0" collapsed="false">
      <c r="A1338" s="58"/>
      <c r="B1338" s="58"/>
      <c r="C1338" s="59"/>
      <c r="D1338" s="60"/>
      <c r="E1338" s="60"/>
      <c r="F1338" s="60"/>
      <c r="G1338" s="60"/>
      <c r="H1338" s="60"/>
      <c r="I1338" s="60"/>
    </row>
    <row r="1339" customFormat="false" ht="15" hidden="false" customHeight="true" outlineLevel="0" collapsed="false">
      <c r="A1339" s="58"/>
      <c r="B1339" s="58"/>
      <c r="C1339" s="59"/>
      <c r="D1339" s="60"/>
      <c r="E1339" s="60"/>
      <c r="F1339" s="60"/>
      <c r="G1339" s="60"/>
      <c r="H1339" s="60"/>
      <c r="I1339" s="60"/>
    </row>
    <row r="1340" customFormat="false" ht="15" hidden="false" customHeight="true" outlineLevel="0" collapsed="false">
      <c r="A1340" s="58"/>
      <c r="B1340" s="58"/>
      <c r="C1340" s="59"/>
      <c r="D1340" s="60"/>
      <c r="E1340" s="60"/>
      <c r="F1340" s="60"/>
      <c r="G1340" s="60"/>
      <c r="H1340" s="60"/>
      <c r="I1340" s="60"/>
    </row>
    <row r="1341" customFormat="false" ht="15" hidden="false" customHeight="true" outlineLevel="0" collapsed="false">
      <c r="A1341" s="58"/>
      <c r="B1341" s="58"/>
      <c r="C1341" s="59"/>
      <c r="D1341" s="60"/>
      <c r="E1341" s="60"/>
      <c r="F1341" s="60"/>
      <c r="G1341" s="60"/>
      <c r="H1341" s="60"/>
      <c r="I1341" s="60"/>
    </row>
    <row r="1342" customFormat="false" ht="15" hidden="false" customHeight="true" outlineLevel="0" collapsed="false">
      <c r="A1342" s="58"/>
      <c r="B1342" s="58"/>
      <c r="C1342" s="59"/>
      <c r="D1342" s="60"/>
      <c r="E1342" s="60"/>
      <c r="F1342" s="60"/>
      <c r="G1342" s="60"/>
      <c r="H1342" s="60"/>
      <c r="I1342" s="60"/>
    </row>
    <row r="1343" customFormat="false" ht="15" hidden="false" customHeight="true" outlineLevel="0" collapsed="false">
      <c r="A1343" s="58"/>
      <c r="B1343" s="58"/>
      <c r="C1343" s="59"/>
      <c r="D1343" s="60"/>
      <c r="E1343" s="60"/>
      <c r="F1343" s="60"/>
      <c r="G1343" s="60"/>
      <c r="H1343" s="60"/>
      <c r="I1343" s="60"/>
    </row>
    <row r="1344" customFormat="false" ht="15" hidden="false" customHeight="true" outlineLevel="0" collapsed="false">
      <c r="A1344" s="58"/>
      <c r="B1344" s="58"/>
      <c r="C1344" s="59"/>
      <c r="D1344" s="60"/>
      <c r="E1344" s="60"/>
      <c r="F1344" s="60"/>
      <c r="G1344" s="60"/>
      <c r="H1344" s="60"/>
      <c r="I1344" s="60"/>
    </row>
    <row r="1345" customFormat="false" ht="15" hidden="false" customHeight="true" outlineLevel="0" collapsed="false">
      <c r="A1345" s="58"/>
      <c r="B1345" s="58"/>
      <c r="C1345" s="59"/>
      <c r="D1345" s="60"/>
      <c r="E1345" s="60"/>
      <c r="F1345" s="60"/>
      <c r="G1345" s="60"/>
      <c r="H1345" s="60"/>
      <c r="I1345" s="60"/>
    </row>
    <row r="1346" customFormat="false" ht="15" hidden="false" customHeight="true" outlineLevel="0" collapsed="false">
      <c r="A1346" s="58"/>
      <c r="B1346" s="58"/>
      <c r="C1346" s="59"/>
      <c r="D1346" s="60"/>
      <c r="E1346" s="60"/>
      <c r="F1346" s="60"/>
      <c r="G1346" s="60"/>
      <c r="H1346" s="60"/>
      <c r="I1346" s="60"/>
    </row>
    <row r="1347" customFormat="false" ht="15" hidden="false" customHeight="true" outlineLevel="0" collapsed="false">
      <c r="A1347" s="58"/>
      <c r="B1347" s="58"/>
      <c r="C1347" s="59"/>
      <c r="D1347" s="60"/>
      <c r="E1347" s="60"/>
      <c r="F1347" s="60"/>
      <c r="G1347" s="60"/>
      <c r="H1347" s="60"/>
      <c r="I1347" s="60"/>
    </row>
    <row r="1348" customFormat="false" ht="15" hidden="false" customHeight="true" outlineLevel="0" collapsed="false">
      <c r="A1348" s="58"/>
      <c r="B1348" s="58"/>
      <c r="C1348" s="59"/>
      <c r="D1348" s="60"/>
      <c r="E1348" s="60"/>
      <c r="F1348" s="60"/>
      <c r="G1348" s="60"/>
      <c r="H1348" s="60"/>
      <c r="I1348" s="60"/>
    </row>
    <row r="1349" customFormat="false" ht="15" hidden="false" customHeight="true" outlineLevel="0" collapsed="false">
      <c r="A1349" s="58"/>
      <c r="B1349" s="58"/>
      <c r="C1349" s="59"/>
      <c r="D1349" s="60"/>
      <c r="E1349" s="60"/>
      <c r="F1349" s="60"/>
      <c r="G1349" s="60"/>
      <c r="H1349" s="60"/>
      <c r="I1349" s="60"/>
    </row>
    <row r="1350" customFormat="false" ht="15" hidden="false" customHeight="true" outlineLevel="0" collapsed="false">
      <c r="A1350" s="58"/>
      <c r="B1350" s="58"/>
      <c r="C1350" s="59"/>
      <c r="D1350" s="60"/>
      <c r="E1350" s="60"/>
      <c r="F1350" s="60"/>
      <c r="G1350" s="60"/>
      <c r="H1350" s="60"/>
      <c r="I1350" s="60"/>
    </row>
    <row r="1351" customFormat="false" ht="15" hidden="false" customHeight="true" outlineLevel="0" collapsed="false">
      <c r="A1351" s="58"/>
      <c r="B1351" s="58"/>
      <c r="C1351" s="59"/>
      <c r="D1351" s="60"/>
      <c r="E1351" s="60"/>
      <c r="F1351" s="60"/>
      <c r="G1351" s="60"/>
      <c r="H1351" s="60"/>
      <c r="I1351" s="60"/>
    </row>
    <row r="1352" customFormat="false" ht="15" hidden="false" customHeight="true" outlineLevel="0" collapsed="false">
      <c r="A1352" s="58"/>
      <c r="B1352" s="58"/>
      <c r="C1352" s="59"/>
      <c r="D1352" s="60"/>
      <c r="E1352" s="60"/>
      <c r="F1352" s="60"/>
      <c r="G1352" s="60"/>
      <c r="H1352" s="60"/>
      <c r="I1352" s="60"/>
    </row>
    <row r="1353" customFormat="false" ht="15" hidden="false" customHeight="true" outlineLevel="0" collapsed="false">
      <c r="A1353" s="58"/>
      <c r="B1353" s="58"/>
      <c r="C1353" s="59"/>
      <c r="D1353" s="60"/>
      <c r="E1353" s="60"/>
      <c r="F1353" s="60"/>
      <c r="G1353" s="60"/>
      <c r="H1353" s="60"/>
      <c r="I1353" s="60"/>
    </row>
    <row r="1354" customFormat="false" ht="15" hidden="false" customHeight="true" outlineLevel="0" collapsed="false">
      <c r="A1354" s="58"/>
      <c r="B1354" s="58"/>
      <c r="C1354" s="59"/>
      <c r="D1354" s="60"/>
      <c r="E1354" s="60"/>
      <c r="F1354" s="60"/>
      <c r="G1354" s="60"/>
      <c r="H1354" s="60"/>
      <c r="I1354" s="60"/>
    </row>
    <row r="1355" customFormat="false" ht="15" hidden="false" customHeight="true" outlineLevel="0" collapsed="false">
      <c r="A1355" s="58"/>
      <c r="B1355" s="58"/>
      <c r="C1355" s="59"/>
      <c r="D1355" s="60"/>
      <c r="E1355" s="60"/>
      <c r="F1355" s="60"/>
      <c r="G1355" s="60"/>
      <c r="H1355" s="60"/>
      <c r="I1355" s="60"/>
    </row>
    <row r="1356" customFormat="false" ht="15" hidden="false" customHeight="true" outlineLevel="0" collapsed="false">
      <c r="A1356" s="58"/>
      <c r="B1356" s="58"/>
      <c r="C1356" s="59"/>
      <c r="D1356" s="60"/>
      <c r="E1356" s="60"/>
      <c r="F1356" s="60"/>
      <c r="G1356" s="60"/>
      <c r="H1356" s="60"/>
      <c r="I1356" s="60"/>
    </row>
    <row r="1357" customFormat="false" ht="15" hidden="false" customHeight="true" outlineLevel="0" collapsed="false">
      <c r="A1357" s="58"/>
      <c r="B1357" s="58"/>
      <c r="C1357" s="59"/>
      <c r="D1357" s="60"/>
      <c r="E1357" s="60"/>
      <c r="F1357" s="60"/>
      <c r="G1357" s="60"/>
      <c r="H1357" s="60"/>
      <c r="I1357" s="60"/>
    </row>
    <row r="1358" customFormat="false" ht="15" hidden="false" customHeight="true" outlineLevel="0" collapsed="false">
      <c r="A1358" s="58"/>
      <c r="B1358" s="58"/>
      <c r="C1358" s="59"/>
      <c r="D1358" s="60"/>
      <c r="E1358" s="60"/>
      <c r="F1358" s="60"/>
      <c r="G1358" s="60"/>
      <c r="H1358" s="60"/>
      <c r="I1358" s="60"/>
    </row>
    <row r="1359" customFormat="false" ht="15" hidden="false" customHeight="true" outlineLevel="0" collapsed="false">
      <c r="A1359" s="58"/>
      <c r="B1359" s="58"/>
      <c r="C1359" s="59"/>
      <c r="D1359" s="60"/>
      <c r="E1359" s="60"/>
      <c r="F1359" s="60"/>
      <c r="G1359" s="60"/>
      <c r="H1359" s="60"/>
      <c r="I1359" s="60"/>
    </row>
    <row r="1360" customFormat="false" ht="15" hidden="false" customHeight="true" outlineLevel="0" collapsed="false">
      <c r="A1360" s="58"/>
      <c r="B1360" s="58"/>
      <c r="C1360" s="59"/>
      <c r="D1360" s="60"/>
      <c r="E1360" s="60"/>
      <c r="F1360" s="60"/>
      <c r="G1360" s="60"/>
      <c r="H1360" s="60"/>
      <c r="I1360" s="60"/>
    </row>
    <row r="1361" customFormat="false" ht="15" hidden="false" customHeight="true" outlineLevel="0" collapsed="false">
      <c r="A1361" s="58"/>
      <c r="B1361" s="58"/>
      <c r="C1361" s="59"/>
      <c r="D1361" s="60"/>
      <c r="E1361" s="60"/>
      <c r="F1361" s="60"/>
      <c r="G1361" s="60"/>
      <c r="H1361" s="60"/>
      <c r="I1361" s="60"/>
    </row>
    <row r="1362" customFormat="false" ht="15" hidden="false" customHeight="true" outlineLevel="0" collapsed="false">
      <c r="A1362" s="58"/>
      <c r="B1362" s="58"/>
      <c r="C1362" s="59"/>
      <c r="D1362" s="60"/>
      <c r="E1362" s="60"/>
      <c r="F1362" s="60"/>
      <c r="G1362" s="60"/>
      <c r="H1362" s="60"/>
      <c r="I1362" s="60"/>
    </row>
    <row r="1363" customFormat="false" ht="15" hidden="false" customHeight="true" outlineLevel="0" collapsed="false">
      <c r="A1363" s="58"/>
      <c r="B1363" s="58"/>
      <c r="C1363" s="59"/>
      <c r="D1363" s="60"/>
      <c r="E1363" s="60"/>
      <c r="F1363" s="60"/>
      <c r="G1363" s="60"/>
      <c r="H1363" s="60"/>
      <c r="I1363" s="60"/>
    </row>
    <row r="1364" customFormat="false" ht="15" hidden="false" customHeight="true" outlineLevel="0" collapsed="false">
      <c r="A1364" s="58"/>
      <c r="B1364" s="58"/>
      <c r="C1364" s="59"/>
      <c r="D1364" s="60"/>
      <c r="E1364" s="60"/>
      <c r="F1364" s="60"/>
      <c r="G1364" s="60"/>
      <c r="H1364" s="60"/>
      <c r="I1364" s="60"/>
    </row>
    <row r="1365" customFormat="false" ht="15" hidden="false" customHeight="true" outlineLevel="0" collapsed="false">
      <c r="A1365" s="58"/>
      <c r="B1365" s="58"/>
      <c r="C1365" s="59"/>
      <c r="D1365" s="60"/>
      <c r="E1365" s="60"/>
      <c r="F1365" s="60"/>
      <c r="G1365" s="60"/>
      <c r="H1365" s="60"/>
      <c r="I1365" s="60"/>
    </row>
    <row r="1366" customFormat="false" ht="15" hidden="false" customHeight="true" outlineLevel="0" collapsed="false">
      <c r="A1366" s="58"/>
      <c r="B1366" s="58"/>
      <c r="C1366" s="59"/>
      <c r="D1366" s="60"/>
      <c r="E1366" s="60"/>
      <c r="F1366" s="60"/>
      <c r="G1366" s="60"/>
      <c r="H1366" s="60"/>
      <c r="I1366" s="60"/>
    </row>
    <row r="1367" customFormat="false" ht="15" hidden="false" customHeight="true" outlineLevel="0" collapsed="false">
      <c r="A1367" s="58"/>
      <c r="B1367" s="58"/>
      <c r="C1367" s="59"/>
      <c r="D1367" s="60"/>
      <c r="E1367" s="60"/>
      <c r="F1367" s="60"/>
      <c r="G1367" s="60"/>
      <c r="H1367" s="60"/>
      <c r="I1367" s="60"/>
    </row>
    <row r="1368" customFormat="false" ht="15" hidden="false" customHeight="true" outlineLevel="0" collapsed="false">
      <c r="A1368" s="58"/>
      <c r="B1368" s="58"/>
      <c r="C1368" s="59"/>
      <c r="D1368" s="60"/>
      <c r="E1368" s="60"/>
      <c r="F1368" s="60"/>
      <c r="G1368" s="60"/>
      <c r="H1368" s="60"/>
      <c r="I1368" s="60"/>
    </row>
    <row r="1369" customFormat="false" ht="15" hidden="false" customHeight="true" outlineLevel="0" collapsed="false">
      <c r="A1369" s="58"/>
      <c r="B1369" s="58"/>
      <c r="C1369" s="59"/>
      <c r="D1369" s="60"/>
      <c r="E1369" s="60"/>
      <c r="F1369" s="60"/>
      <c r="G1369" s="60"/>
      <c r="H1369" s="60"/>
      <c r="I1369" s="60"/>
    </row>
    <row r="1370" customFormat="false" ht="15" hidden="false" customHeight="true" outlineLevel="0" collapsed="false">
      <c r="A1370" s="58"/>
      <c r="B1370" s="58"/>
      <c r="C1370" s="59"/>
      <c r="D1370" s="60"/>
      <c r="E1370" s="60"/>
      <c r="F1370" s="60"/>
      <c r="G1370" s="60"/>
      <c r="H1370" s="60"/>
      <c r="I1370" s="60"/>
    </row>
    <row r="1371" customFormat="false" ht="15" hidden="false" customHeight="true" outlineLevel="0" collapsed="false">
      <c r="A1371" s="58"/>
      <c r="B1371" s="58"/>
      <c r="C1371" s="59"/>
      <c r="D1371" s="60"/>
      <c r="E1371" s="60"/>
      <c r="F1371" s="60"/>
      <c r="G1371" s="60"/>
      <c r="H1371" s="60"/>
      <c r="I1371" s="60"/>
    </row>
    <row r="1372" customFormat="false" ht="15" hidden="false" customHeight="true" outlineLevel="0" collapsed="false">
      <c r="A1372" s="58"/>
      <c r="B1372" s="58"/>
      <c r="C1372" s="59"/>
      <c r="D1372" s="60"/>
      <c r="E1372" s="60"/>
      <c r="F1372" s="60"/>
      <c r="G1372" s="60"/>
      <c r="H1372" s="60"/>
      <c r="I1372" s="60"/>
    </row>
    <row r="1373" customFormat="false" ht="15" hidden="false" customHeight="true" outlineLevel="0" collapsed="false">
      <c r="A1373" s="58"/>
      <c r="B1373" s="58"/>
      <c r="C1373" s="59"/>
      <c r="D1373" s="60"/>
      <c r="E1373" s="60"/>
      <c r="F1373" s="60"/>
      <c r="G1373" s="60"/>
      <c r="H1373" s="60"/>
      <c r="I1373" s="60"/>
    </row>
    <row r="1374" customFormat="false" ht="15" hidden="false" customHeight="true" outlineLevel="0" collapsed="false">
      <c r="A1374" s="58"/>
      <c r="B1374" s="58"/>
      <c r="C1374" s="59"/>
      <c r="D1374" s="60"/>
      <c r="E1374" s="60"/>
      <c r="F1374" s="60"/>
      <c r="G1374" s="60"/>
      <c r="H1374" s="60"/>
      <c r="I1374" s="60"/>
    </row>
    <row r="1375" customFormat="false" ht="15" hidden="false" customHeight="true" outlineLevel="0" collapsed="false">
      <c r="A1375" s="58"/>
      <c r="B1375" s="58"/>
      <c r="C1375" s="59"/>
      <c r="D1375" s="60"/>
      <c r="E1375" s="60"/>
      <c r="F1375" s="60"/>
      <c r="G1375" s="60"/>
      <c r="H1375" s="60"/>
      <c r="I1375" s="60"/>
    </row>
    <row r="1376" customFormat="false" ht="15" hidden="false" customHeight="true" outlineLevel="0" collapsed="false">
      <c r="A1376" s="58"/>
      <c r="B1376" s="58"/>
      <c r="C1376" s="59"/>
      <c r="D1376" s="60"/>
      <c r="E1376" s="60"/>
      <c r="F1376" s="60"/>
      <c r="G1376" s="60"/>
      <c r="H1376" s="60"/>
      <c r="I1376" s="60"/>
    </row>
    <row r="1377" customFormat="false" ht="15" hidden="false" customHeight="true" outlineLevel="0" collapsed="false">
      <c r="A1377" s="58"/>
      <c r="B1377" s="58"/>
      <c r="C1377" s="59"/>
      <c r="D1377" s="60"/>
      <c r="E1377" s="60"/>
      <c r="F1377" s="60"/>
      <c r="G1377" s="60"/>
      <c r="H1377" s="60"/>
      <c r="I1377" s="60"/>
    </row>
    <row r="1378" customFormat="false" ht="15" hidden="false" customHeight="true" outlineLevel="0" collapsed="false">
      <c r="A1378" s="58"/>
      <c r="B1378" s="58"/>
      <c r="C1378" s="59"/>
      <c r="D1378" s="60"/>
      <c r="E1378" s="60"/>
      <c r="F1378" s="60"/>
      <c r="G1378" s="60"/>
      <c r="H1378" s="60"/>
      <c r="I1378" s="60"/>
    </row>
    <row r="1379" customFormat="false" ht="15" hidden="false" customHeight="true" outlineLevel="0" collapsed="false">
      <c r="A1379" s="58"/>
      <c r="B1379" s="58"/>
      <c r="C1379" s="59"/>
      <c r="D1379" s="60"/>
      <c r="E1379" s="60"/>
      <c r="F1379" s="60"/>
      <c r="G1379" s="60"/>
      <c r="H1379" s="60"/>
      <c r="I1379" s="60"/>
    </row>
    <row r="1380" customFormat="false" ht="15" hidden="false" customHeight="true" outlineLevel="0" collapsed="false">
      <c r="A1380" s="58"/>
      <c r="B1380" s="58"/>
      <c r="C1380" s="59"/>
      <c r="D1380" s="60"/>
      <c r="E1380" s="60"/>
      <c r="F1380" s="60"/>
      <c r="G1380" s="60"/>
      <c r="H1380" s="60"/>
      <c r="I1380" s="60"/>
    </row>
    <row r="1381" customFormat="false" ht="15" hidden="false" customHeight="true" outlineLevel="0" collapsed="false">
      <c r="A1381" s="58"/>
      <c r="B1381" s="58"/>
      <c r="C1381" s="59"/>
      <c r="D1381" s="60"/>
      <c r="E1381" s="60"/>
      <c r="F1381" s="60"/>
      <c r="G1381" s="60"/>
      <c r="H1381" s="60"/>
      <c r="I1381" s="60"/>
    </row>
    <row r="1382" customFormat="false" ht="15" hidden="false" customHeight="true" outlineLevel="0" collapsed="false">
      <c r="A1382" s="58"/>
      <c r="B1382" s="58"/>
      <c r="C1382" s="59"/>
      <c r="D1382" s="60"/>
      <c r="E1382" s="60"/>
      <c r="F1382" s="60"/>
      <c r="G1382" s="60"/>
      <c r="H1382" s="60"/>
      <c r="I1382" s="60"/>
    </row>
    <row r="1383" customFormat="false" ht="15" hidden="false" customHeight="true" outlineLevel="0" collapsed="false">
      <c r="A1383" s="58"/>
      <c r="B1383" s="58"/>
      <c r="C1383" s="59"/>
      <c r="D1383" s="60"/>
      <c r="E1383" s="60"/>
      <c r="F1383" s="60"/>
      <c r="G1383" s="60"/>
      <c r="H1383" s="60"/>
      <c r="I1383" s="60"/>
    </row>
    <row r="1384" customFormat="false" ht="15" hidden="false" customHeight="true" outlineLevel="0" collapsed="false">
      <c r="A1384" s="58"/>
      <c r="B1384" s="58"/>
      <c r="C1384" s="59"/>
      <c r="D1384" s="60"/>
      <c r="E1384" s="60"/>
      <c r="F1384" s="60"/>
      <c r="G1384" s="60"/>
      <c r="H1384" s="60"/>
      <c r="I1384" s="60"/>
    </row>
    <row r="1385" customFormat="false" ht="15" hidden="false" customHeight="true" outlineLevel="0" collapsed="false">
      <c r="A1385" s="58"/>
      <c r="B1385" s="58"/>
      <c r="C1385" s="59"/>
      <c r="D1385" s="60"/>
      <c r="E1385" s="60"/>
      <c r="F1385" s="60"/>
      <c r="G1385" s="60"/>
      <c r="H1385" s="60"/>
      <c r="I1385" s="60"/>
    </row>
    <row r="1386" customFormat="false" ht="15" hidden="false" customHeight="true" outlineLevel="0" collapsed="false">
      <c r="A1386" s="58"/>
      <c r="B1386" s="58"/>
      <c r="C1386" s="59"/>
      <c r="D1386" s="60"/>
      <c r="E1386" s="60"/>
      <c r="F1386" s="60"/>
      <c r="G1386" s="60"/>
      <c r="H1386" s="60"/>
      <c r="I1386" s="60"/>
    </row>
    <row r="1387" customFormat="false" ht="15" hidden="false" customHeight="true" outlineLevel="0" collapsed="false">
      <c r="A1387" s="58"/>
      <c r="B1387" s="58"/>
      <c r="C1387" s="59"/>
      <c r="D1387" s="60"/>
      <c r="E1387" s="60"/>
      <c r="F1387" s="60"/>
      <c r="G1387" s="60"/>
      <c r="H1387" s="60"/>
      <c r="I1387" s="60"/>
    </row>
    <row r="1388" customFormat="false" ht="15" hidden="false" customHeight="true" outlineLevel="0" collapsed="false">
      <c r="A1388" s="58"/>
      <c r="B1388" s="58"/>
      <c r="C1388" s="59"/>
      <c r="D1388" s="60"/>
      <c r="E1388" s="60"/>
      <c r="F1388" s="60"/>
      <c r="G1388" s="60"/>
      <c r="H1388" s="60"/>
      <c r="I1388" s="60"/>
    </row>
    <row r="1389" customFormat="false" ht="15" hidden="false" customHeight="true" outlineLevel="0" collapsed="false">
      <c r="A1389" s="58"/>
      <c r="B1389" s="58"/>
      <c r="C1389" s="59"/>
      <c r="D1389" s="60"/>
      <c r="E1389" s="60"/>
      <c r="F1389" s="60"/>
      <c r="G1389" s="60"/>
      <c r="H1389" s="60"/>
      <c r="I1389" s="60"/>
    </row>
    <row r="1390" customFormat="false" ht="15" hidden="false" customHeight="true" outlineLevel="0" collapsed="false">
      <c r="A1390" s="58"/>
      <c r="B1390" s="58"/>
      <c r="C1390" s="59"/>
      <c r="D1390" s="60"/>
      <c r="E1390" s="60"/>
      <c r="F1390" s="60"/>
      <c r="G1390" s="60"/>
      <c r="H1390" s="60"/>
      <c r="I1390" s="60"/>
    </row>
    <row r="1391" customFormat="false" ht="15" hidden="false" customHeight="true" outlineLevel="0" collapsed="false">
      <c r="A1391" s="58"/>
      <c r="B1391" s="58"/>
      <c r="C1391" s="59"/>
      <c r="D1391" s="60"/>
      <c r="E1391" s="60"/>
      <c r="F1391" s="60"/>
      <c r="G1391" s="60"/>
      <c r="H1391" s="60"/>
      <c r="I1391" s="60"/>
    </row>
    <row r="1392" customFormat="false" ht="15" hidden="false" customHeight="true" outlineLevel="0" collapsed="false">
      <c r="A1392" s="58"/>
      <c r="B1392" s="58"/>
      <c r="C1392" s="59"/>
      <c r="D1392" s="60"/>
      <c r="E1392" s="60"/>
      <c r="F1392" s="60"/>
      <c r="G1392" s="60"/>
      <c r="H1392" s="60"/>
      <c r="I1392" s="60"/>
    </row>
    <row r="1393" customFormat="false" ht="15" hidden="false" customHeight="true" outlineLevel="0" collapsed="false">
      <c r="A1393" s="58"/>
      <c r="B1393" s="58"/>
      <c r="C1393" s="59"/>
      <c r="D1393" s="60"/>
      <c r="E1393" s="60"/>
      <c r="F1393" s="60"/>
      <c r="G1393" s="60"/>
      <c r="H1393" s="60"/>
      <c r="I1393" s="60"/>
    </row>
    <row r="1394" customFormat="false" ht="15" hidden="false" customHeight="true" outlineLevel="0" collapsed="false">
      <c r="A1394" s="58"/>
      <c r="B1394" s="58"/>
      <c r="C1394" s="59"/>
      <c r="D1394" s="60"/>
      <c r="E1394" s="60"/>
      <c r="F1394" s="60"/>
      <c r="G1394" s="60"/>
      <c r="H1394" s="60"/>
      <c r="I1394" s="60"/>
    </row>
    <row r="1395" customFormat="false" ht="15" hidden="false" customHeight="true" outlineLevel="0" collapsed="false">
      <c r="A1395" s="58"/>
      <c r="B1395" s="58"/>
      <c r="C1395" s="59"/>
      <c r="D1395" s="60"/>
      <c r="E1395" s="60"/>
      <c r="F1395" s="60"/>
      <c r="G1395" s="60"/>
      <c r="H1395" s="60"/>
      <c r="I1395" s="60"/>
    </row>
    <row r="1396" customFormat="false" ht="15" hidden="false" customHeight="true" outlineLevel="0" collapsed="false">
      <c r="A1396" s="58"/>
      <c r="B1396" s="58"/>
      <c r="C1396" s="59"/>
      <c r="D1396" s="60"/>
      <c r="E1396" s="60"/>
      <c r="F1396" s="60"/>
      <c r="G1396" s="60"/>
      <c r="H1396" s="60"/>
      <c r="I1396" s="60"/>
    </row>
    <row r="1397" customFormat="false" ht="15" hidden="false" customHeight="true" outlineLevel="0" collapsed="false">
      <c r="A1397" s="58"/>
      <c r="B1397" s="58"/>
      <c r="C1397" s="59"/>
      <c r="D1397" s="60"/>
      <c r="E1397" s="60"/>
      <c r="F1397" s="60"/>
      <c r="G1397" s="60"/>
      <c r="H1397" s="60"/>
      <c r="I1397" s="60"/>
    </row>
    <row r="1398" customFormat="false" ht="15" hidden="false" customHeight="true" outlineLevel="0" collapsed="false">
      <c r="A1398" s="58"/>
      <c r="B1398" s="58"/>
      <c r="C1398" s="59"/>
      <c r="D1398" s="60"/>
      <c r="E1398" s="60"/>
      <c r="F1398" s="60"/>
      <c r="G1398" s="60"/>
      <c r="H1398" s="60"/>
      <c r="I1398" s="60"/>
    </row>
    <row r="1399" customFormat="false" ht="15" hidden="false" customHeight="true" outlineLevel="0" collapsed="false">
      <c r="A1399" s="58"/>
      <c r="B1399" s="58"/>
      <c r="C1399" s="59"/>
      <c r="D1399" s="60"/>
      <c r="E1399" s="60"/>
      <c r="F1399" s="60"/>
      <c r="G1399" s="60"/>
      <c r="H1399" s="60"/>
      <c r="I1399" s="60"/>
    </row>
    <row r="1400" customFormat="false" ht="15" hidden="false" customHeight="true" outlineLevel="0" collapsed="false">
      <c r="A1400" s="58"/>
      <c r="B1400" s="58"/>
      <c r="C1400" s="59"/>
      <c r="D1400" s="60"/>
      <c r="E1400" s="60"/>
      <c r="F1400" s="60"/>
      <c r="G1400" s="60"/>
      <c r="H1400" s="60"/>
      <c r="I1400" s="60"/>
    </row>
    <row r="1401" customFormat="false" ht="15" hidden="false" customHeight="true" outlineLevel="0" collapsed="false">
      <c r="A1401" s="58"/>
      <c r="B1401" s="58"/>
      <c r="C1401" s="59"/>
      <c r="D1401" s="60"/>
      <c r="E1401" s="60"/>
      <c r="F1401" s="60"/>
      <c r="G1401" s="60"/>
      <c r="H1401" s="60"/>
      <c r="I1401" s="60"/>
    </row>
    <row r="1402" customFormat="false" ht="15" hidden="false" customHeight="true" outlineLevel="0" collapsed="false">
      <c r="A1402" s="58"/>
      <c r="B1402" s="58"/>
      <c r="C1402" s="59"/>
      <c r="D1402" s="60"/>
      <c r="E1402" s="60"/>
      <c r="F1402" s="60"/>
      <c r="G1402" s="60"/>
      <c r="H1402" s="60"/>
      <c r="I1402" s="60"/>
    </row>
    <row r="1403" customFormat="false" ht="15" hidden="false" customHeight="true" outlineLevel="0" collapsed="false">
      <c r="A1403" s="58"/>
      <c r="B1403" s="58"/>
      <c r="C1403" s="59"/>
      <c r="D1403" s="60"/>
      <c r="E1403" s="60"/>
      <c r="F1403" s="60"/>
      <c r="G1403" s="60"/>
      <c r="H1403" s="60"/>
      <c r="I1403" s="60"/>
    </row>
    <row r="1404" customFormat="false" ht="15" hidden="false" customHeight="true" outlineLevel="0" collapsed="false">
      <c r="A1404" s="58"/>
      <c r="B1404" s="58"/>
      <c r="C1404" s="59"/>
      <c r="D1404" s="60"/>
      <c r="E1404" s="60"/>
      <c r="F1404" s="60"/>
      <c r="G1404" s="60"/>
      <c r="H1404" s="60"/>
      <c r="I1404" s="60"/>
    </row>
    <row r="1405" customFormat="false" ht="15" hidden="false" customHeight="true" outlineLevel="0" collapsed="false">
      <c r="A1405" s="58"/>
      <c r="B1405" s="58"/>
      <c r="C1405" s="59"/>
      <c r="D1405" s="60"/>
      <c r="E1405" s="60"/>
      <c r="F1405" s="60"/>
      <c r="G1405" s="60"/>
      <c r="H1405" s="60"/>
      <c r="I1405" s="60"/>
    </row>
    <row r="1406" customFormat="false" ht="15" hidden="false" customHeight="true" outlineLevel="0" collapsed="false">
      <c r="A1406" s="58"/>
      <c r="B1406" s="58"/>
      <c r="C1406" s="59"/>
      <c r="D1406" s="60"/>
      <c r="E1406" s="60"/>
      <c r="F1406" s="60"/>
      <c r="G1406" s="60"/>
      <c r="H1406" s="60"/>
      <c r="I1406" s="60"/>
    </row>
    <row r="1407" customFormat="false" ht="15" hidden="false" customHeight="true" outlineLevel="0" collapsed="false">
      <c r="A1407" s="58"/>
      <c r="B1407" s="58"/>
      <c r="C1407" s="59"/>
      <c r="D1407" s="60"/>
      <c r="E1407" s="60"/>
      <c r="F1407" s="60"/>
      <c r="G1407" s="60"/>
      <c r="H1407" s="60"/>
      <c r="I1407" s="60"/>
    </row>
    <row r="1408" customFormat="false" ht="15" hidden="false" customHeight="true" outlineLevel="0" collapsed="false">
      <c r="A1408" s="58"/>
      <c r="B1408" s="58"/>
      <c r="C1408" s="59"/>
      <c r="D1408" s="60"/>
      <c r="E1408" s="60"/>
      <c r="F1408" s="60"/>
      <c r="G1408" s="60"/>
      <c r="H1408" s="60"/>
      <c r="I1408" s="60"/>
    </row>
    <row r="1409" customFormat="false" ht="15" hidden="false" customHeight="true" outlineLevel="0" collapsed="false">
      <c r="A1409" s="58"/>
      <c r="B1409" s="58"/>
      <c r="C1409" s="59"/>
      <c r="D1409" s="60"/>
      <c r="E1409" s="60"/>
      <c r="F1409" s="60"/>
      <c r="G1409" s="60"/>
      <c r="H1409" s="60"/>
      <c r="I1409" s="60"/>
    </row>
    <row r="1410" customFormat="false" ht="15" hidden="false" customHeight="true" outlineLevel="0" collapsed="false">
      <c r="A1410" s="58"/>
      <c r="B1410" s="58"/>
      <c r="C1410" s="59"/>
      <c r="D1410" s="60"/>
      <c r="E1410" s="60"/>
      <c r="F1410" s="60"/>
      <c r="G1410" s="60"/>
      <c r="H1410" s="60"/>
      <c r="I1410" s="60"/>
    </row>
    <row r="1411" customFormat="false" ht="15" hidden="false" customHeight="true" outlineLevel="0" collapsed="false">
      <c r="A1411" s="58"/>
      <c r="B1411" s="58"/>
      <c r="C1411" s="59"/>
      <c r="D1411" s="60"/>
      <c r="E1411" s="60"/>
      <c r="F1411" s="60"/>
      <c r="G1411" s="60"/>
      <c r="H1411" s="60"/>
      <c r="I1411" s="60"/>
    </row>
    <row r="1412" customFormat="false" ht="15" hidden="false" customHeight="true" outlineLevel="0" collapsed="false">
      <c r="A1412" s="58"/>
      <c r="B1412" s="58"/>
      <c r="C1412" s="59"/>
      <c r="D1412" s="60"/>
      <c r="E1412" s="60"/>
      <c r="F1412" s="60"/>
      <c r="G1412" s="60"/>
      <c r="H1412" s="60"/>
      <c r="I1412" s="60"/>
    </row>
    <row r="1413" customFormat="false" ht="15" hidden="false" customHeight="true" outlineLevel="0" collapsed="false">
      <c r="A1413" s="58"/>
      <c r="B1413" s="58"/>
      <c r="C1413" s="59"/>
      <c r="D1413" s="60"/>
      <c r="E1413" s="60"/>
      <c r="F1413" s="60"/>
      <c r="G1413" s="60"/>
      <c r="H1413" s="60"/>
      <c r="I1413" s="60"/>
    </row>
    <row r="1414" customFormat="false" ht="15" hidden="false" customHeight="true" outlineLevel="0" collapsed="false">
      <c r="A1414" s="58"/>
      <c r="B1414" s="58"/>
      <c r="C1414" s="59"/>
      <c r="D1414" s="60"/>
      <c r="E1414" s="60"/>
      <c r="F1414" s="60"/>
      <c r="G1414" s="60"/>
      <c r="H1414" s="60"/>
      <c r="I1414" s="60"/>
    </row>
    <row r="1415" customFormat="false" ht="15" hidden="false" customHeight="true" outlineLevel="0" collapsed="false">
      <c r="A1415" s="58"/>
      <c r="B1415" s="58"/>
      <c r="C1415" s="59"/>
      <c r="D1415" s="60"/>
      <c r="E1415" s="60"/>
      <c r="F1415" s="60"/>
      <c r="G1415" s="60"/>
      <c r="H1415" s="60"/>
      <c r="I1415" s="60"/>
    </row>
    <row r="1416" customFormat="false" ht="15" hidden="false" customHeight="true" outlineLevel="0" collapsed="false">
      <c r="A1416" s="58"/>
      <c r="B1416" s="58"/>
      <c r="C1416" s="59"/>
      <c r="D1416" s="60"/>
      <c r="E1416" s="60"/>
      <c r="F1416" s="60"/>
      <c r="G1416" s="60"/>
      <c r="H1416" s="60"/>
      <c r="I1416" s="60"/>
    </row>
    <row r="1417" customFormat="false" ht="15" hidden="false" customHeight="true" outlineLevel="0" collapsed="false">
      <c r="A1417" s="58"/>
      <c r="B1417" s="58"/>
      <c r="C1417" s="59"/>
      <c r="D1417" s="60"/>
      <c r="E1417" s="60"/>
      <c r="F1417" s="60"/>
      <c r="G1417" s="60"/>
      <c r="H1417" s="60"/>
      <c r="I1417" s="60"/>
    </row>
    <row r="1418" customFormat="false" ht="15" hidden="false" customHeight="true" outlineLevel="0" collapsed="false">
      <c r="A1418" s="58"/>
      <c r="B1418" s="58"/>
      <c r="C1418" s="59"/>
      <c r="D1418" s="60"/>
      <c r="E1418" s="60"/>
      <c r="F1418" s="60"/>
      <c r="G1418" s="60"/>
      <c r="H1418" s="60"/>
      <c r="I1418" s="60"/>
    </row>
    <row r="1419" customFormat="false" ht="15" hidden="false" customHeight="true" outlineLevel="0" collapsed="false">
      <c r="A1419" s="58"/>
      <c r="B1419" s="58"/>
      <c r="C1419" s="59"/>
      <c r="D1419" s="60"/>
      <c r="E1419" s="60"/>
      <c r="F1419" s="60"/>
      <c r="G1419" s="60"/>
      <c r="H1419" s="60"/>
      <c r="I1419" s="60"/>
    </row>
    <row r="1420" customFormat="false" ht="15" hidden="false" customHeight="true" outlineLevel="0" collapsed="false">
      <c r="A1420" s="58"/>
      <c r="B1420" s="58"/>
      <c r="C1420" s="59"/>
      <c r="D1420" s="60"/>
      <c r="E1420" s="60"/>
      <c r="F1420" s="60"/>
      <c r="G1420" s="60"/>
      <c r="H1420" s="60"/>
      <c r="I1420" s="60"/>
    </row>
    <row r="1421" customFormat="false" ht="15" hidden="false" customHeight="true" outlineLevel="0" collapsed="false">
      <c r="A1421" s="58"/>
      <c r="B1421" s="58"/>
      <c r="C1421" s="59"/>
      <c r="D1421" s="60"/>
      <c r="E1421" s="60"/>
      <c r="F1421" s="60"/>
      <c r="G1421" s="60"/>
      <c r="H1421" s="60"/>
      <c r="I1421" s="60"/>
    </row>
    <row r="1422" customFormat="false" ht="15" hidden="false" customHeight="true" outlineLevel="0" collapsed="false">
      <c r="A1422" s="58"/>
      <c r="B1422" s="58"/>
      <c r="C1422" s="59"/>
      <c r="D1422" s="60"/>
      <c r="E1422" s="60"/>
      <c r="F1422" s="60"/>
      <c r="G1422" s="60"/>
      <c r="H1422" s="60"/>
      <c r="I1422" s="60"/>
    </row>
    <row r="1423" customFormat="false" ht="15" hidden="false" customHeight="true" outlineLevel="0" collapsed="false">
      <c r="A1423" s="58"/>
      <c r="B1423" s="58"/>
      <c r="C1423" s="59"/>
      <c r="D1423" s="60"/>
      <c r="E1423" s="60"/>
      <c r="F1423" s="60"/>
      <c r="G1423" s="60"/>
      <c r="H1423" s="60"/>
      <c r="I1423" s="60"/>
    </row>
    <row r="1424" customFormat="false" ht="15" hidden="false" customHeight="true" outlineLevel="0" collapsed="false">
      <c r="A1424" s="58"/>
      <c r="B1424" s="58"/>
      <c r="C1424" s="59"/>
      <c r="D1424" s="60"/>
      <c r="E1424" s="60"/>
      <c r="F1424" s="60"/>
      <c r="G1424" s="60"/>
      <c r="H1424" s="60"/>
      <c r="I1424" s="60"/>
    </row>
    <row r="1425" customFormat="false" ht="15" hidden="false" customHeight="true" outlineLevel="0" collapsed="false">
      <c r="A1425" s="58"/>
      <c r="B1425" s="58"/>
      <c r="C1425" s="59"/>
      <c r="D1425" s="60"/>
      <c r="E1425" s="60"/>
      <c r="F1425" s="60"/>
      <c r="G1425" s="60"/>
      <c r="H1425" s="60"/>
      <c r="I1425" s="60"/>
    </row>
    <row r="1426" customFormat="false" ht="15" hidden="false" customHeight="true" outlineLevel="0" collapsed="false">
      <c r="A1426" s="58"/>
      <c r="B1426" s="58"/>
      <c r="C1426" s="59"/>
      <c r="D1426" s="60"/>
      <c r="E1426" s="60"/>
      <c r="F1426" s="60"/>
      <c r="G1426" s="60"/>
      <c r="H1426" s="60"/>
      <c r="I1426" s="60"/>
    </row>
    <row r="1427" customFormat="false" ht="15" hidden="false" customHeight="true" outlineLevel="0" collapsed="false">
      <c r="A1427" s="58"/>
      <c r="B1427" s="58"/>
      <c r="C1427" s="59"/>
      <c r="D1427" s="60"/>
      <c r="E1427" s="60"/>
      <c r="F1427" s="60"/>
      <c r="G1427" s="60"/>
      <c r="H1427" s="60"/>
      <c r="I1427" s="60"/>
    </row>
    <row r="1428" customFormat="false" ht="15" hidden="false" customHeight="true" outlineLevel="0" collapsed="false">
      <c r="A1428" s="58"/>
      <c r="B1428" s="58"/>
      <c r="C1428" s="59"/>
      <c r="D1428" s="60"/>
      <c r="E1428" s="60"/>
      <c r="F1428" s="60"/>
      <c r="G1428" s="60"/>
      <c r="H1428" s="60"/>
      <c r="I1428" s="60"/>
    </row>
    <row r="1429" customFormat="false" ht="15" hidden="false" customHeight="true" outlineLevel="0" collapsed="false">
      <c r="A1429" s="58"/>
      <c r="B1429" s="58"/>
      <c r="C1429" s="59"/>
      <c r="D1429" s="60"/>
      <c r="E1429" s="60"/>
      <c r="F1429" s="60"/>
      <c r="G1429" s="60"/>
      <c r="H1429" s="60"/>
      <c r="I1429" s="60"/>
    </row>
    <row r="1430" customFormat="false" ht="15" hidden="false" customHeight="true" outlineLevel="0" collapsed="false">
      <c r="A1430" s="58"/>
      <c r="B1430" s="58"/>
      <c r="C1430" s="59"/>
      <c r="D1430" s="60"/>
      <c r="E1430" s="60"/>
      <c r="F1430" s="60"/>
      <c r="G1430" s="60"/>
      <c r="H1430" s="60"/>
      <c r="I1430" s="60"/>
    </row>
    <row r="1431" customFormat="false" ht="15" hidden="false" customHeight="true" outlineLevel="0" collapsed="false">
      <c r="A1431" s="58"/>
      <c r="B1431" s="58"/>
      <c r="C1431" s="59"/>
      <c r="D1431" s="60"/>
      <c r="E1431" s="60"/>
      <c r="F1431" s="60"/>
      <c r="G1431" s="60"/>
      <c r="H1431" s="60"/>
      <c r="I1431" s="60"/>
    </row>
    <row r="1432" customFormat="false" ht="15" hidden="false" customHeight="true" outlineLevel="0" collapsed="false">
      <c r="A1432" s="58"/>
      <c r="B1432" s="58"/>
      <c r="C1432" s="59"/>
      <c r="D1432" s="60"/>
      <c r="E1432" s="60"/>
      <c r="F1432" s="60"/>
      <c r="G1432" s="60"/>
      <c r="H1432" s="60"/>
      <c r="I1432" s="60"/>
    </row>
    <row r="1433" customFormat="false" ht="15" hidden="false" customHeight="true" outlineLevel="0" collapsed="false">
      <c r="A1433" s="58"/>
      <c r="B1433" s="58"/>
      <c r="C1433" s="59"/>
      <c r="D1433" s="60"/>
      <c r="E1433" s="60"/>
      <c r="F1433" s="60"/>
      <c r="G1433" s="60"/>
      <c r="H1433" s="60"/>
      <c r="I1433" s="60"/>
    </row>
    <row r="1434" customFormat="false" ht="15" hidden="false" customHeight="true" outlineLevel="0" collapsed="false">
      <c r="A1434" s="58"/>
      <c r="B1434" s="58"/>
      <c r="C1434" s="59"/>
      <c r="D1434" s="60"/>
      <c r="E1434" s="60"/>
      <c r="F1434" s="60"/>
      <c r="G1434" s="60"/>
      <c r="H1434" s="60"/>
      <c r="I1434" s="60"/>
    </row>
    <row r="1435" customFormat="false" ht="15" hidden="false" customHeight="true" outlineLevel="0" collapsed="false">
      <c r="A1435" s="58"/>
      <c r="B1435" s="58"/>
      <c r="C1435" s="59"/>
      <c r="D1435" s="60"/>
      <c r="E1435" s="60"/>
      <c r="F1435" s="60"/>
      <c r="G1435" s="60"/>
      <c r="H1435" s="60"/>
      <c r="I1435" s="60"/>
    </row>
    <row r="1436" customFormat="false" ht="15" hidden="false" customHeight="true" outlineLevel="0" collapsed="false">
      <c r="A1436" s="58"/>
      <c r="B1436" s="58"/>
      <c r="C1436" s="59"/>
      <c r="D1436" s="60"/>
      <c r="E1436" s="60"/>
      <c r="F1436" s="60"/>
      <c r="G1436" s="60"/>
      <c r="H1436" s="60"/>
      <c r="I1436" s="60"/>
    </row>
    <row r="1437" customFormat="false" ht="15" hidden="false" customHeight="true" outlineLevel="0" collapsed="false">
      <c r="A1437" s="58"/>
      <c r="B1437" s="58"/>
      <c r="C1437" s="59"/>
      <c r="D1437" s="60"/>
      <c r="E1437" s="60"/>
      <c r="F1437" s="60"/>
      <c r="G1437" s="60"/>
      <c r="H1437" s="60"/>
      <c r="I1437" s="60"/>
    </row>
    <row r="1438" customFormat="false" ht="15" hidden="false" customHeight="true" outlineLevel="0" collapsed="false">
      <c r="A1438" s="58"/>
      <c r="B1438" s="58"/>
      <c r="C1438" s="59"/>
      <c r="D1438" s="60"/>
      <c r="E1438" s="60"/>
      <c r="F1438" s="60"/>
      <c r="G1438" s="60"/>
      <c r="H1438" s="60"/>
      <c r="I1438" s="60"/>
    </row>
    <row r="1439" customFormat="false" ht="15" hidden="false" customHeight="true" outlineLevel="0" collapsed="false">
      <c r="A1439" s="58"/>
      <c r="B1439" s="58"/>
      <c r="C1439" s="59"/>
      <c r="D1439" s="60"/>
      <c r="E1439" s="60"/>
      <c r="F1439" s="60"/>
      <c r="G1439" s="60"/>
      <c r="H1439" s="60"/>
      <c r="I1439" s="60"/>
    </row>
    <row r="1440" customFormat="false" ht="15" hidden="false" customHeight="true" outlineLevel="0" collapsed="false">
      <c r="A1440" s="58"/>
      <c r="B1440" s="58"/>
      <c r="C1440" s="59"/>
      <c r="D1440" s="60"/>
      <c r="E1440" s="60"/>
      <c r="F1440" s="60"/>
      <c r="G1440" s="60"/>
      <c r="H1440" s="60"/>
      <c r="I1440" s="60"/>
    </row>
    <row r="1441" customFormat="false" ht="15" hidden="false" customHeight="true" outlineLevel="0" collapsed="false">
      <c r="A1441" s="58"/>
      <c r="B1441" s="58"/>
      <c r="C1441" s="59"/>
      <c r="D1441" s="60"/>
      <c r="E1441" s="60"/>
      <c r="F1441" s="60"/>
      <c r="G1441" s="60"/>
      <c r="H1441" s="60"/>
      <c r="I1441" s="60"/>
    </row>
    <row r="1442" customFormat="false" ht="15" hidden="false" customHeight="true" outlineLevel="0" collapsed="false">
      <c r="A1442" s="58"/>
      <c r="B1442" s="58"/>
      <c r="C1442" s="59"/>
      <c r="D1442" s="60"/>
      <c r="E1442" s="60"/>
      <c r="F1442" s="60"/>
      <c r="G1442" s="60"/>
      <c r="H1442" s="60"/>
      <c r="I1442" s="60"/>
    </row>
    <row r="1443" customFormat="false" ht="15" hidden="false" customHeight="true" outlineLevel="0" collapsed="false">
      <c r="A1443" s="58"/>
      <c r="B1443" s="58"/>
      <c r="C1443" s="59"/>
      <c r="D1443" s="60"/>
      <c r="E1443" s="60"/>
      <c r="F1443" s="60"/>
      <c r="G1443" s="60"/>
      <c r="H1443" s="60"/>
      <c r="I1443" s="60"/>
    </row>
    <row r="1444" customFormat="false" ht="15" hidden="false" customHeight="true" outlineLevel="0" collapsed="false">
      <c r="A1444" s="58"/>
      <c r="B1444" s="58"/>
      <c r="C1444" s="59"/>
      <c r="D1444" s="60"/>
      <c r="E1444" s="60"/>
      <c r="F1444" s="60"/>
      <c r="G1444" s="60"/>
      <c r="H1444" s="60"/>
      <c r="I1444" s="60"/>
    </row>
    <row r="1445" customFormat="false" ht="15" hidden="false" customHeight="true" outlineLevel="0" collapsed="false">
      <c r="A1445" s="58"/>
      <c r="B1445" s="58"/>
      <c r="C1445" s="59"/>
      <c r="D1445" s="60"/>
      <c r="E1445" s="60"/>
      <c r="F1445" s="60"/>
      <c r="G1445" s="60"/>
      <c r="H1445" s="60"/>
      <c r="I1445" s="60"/>
    </row>
    <row r="1446" customFormat="false" ht="15" hidden="false" customHeight="true" outlineLevel="0" collapsed="false">
      <c r="A1446" s="58"/>
      <c r="B1446" s="58"/>
      <c r="C1446" s="59"/>
      <c r="D1446" s="60"/>
      <c r="E1446" s="60"/>
      <c r="F1446" s="60"/>
      <c r="G1446" s="60"/>
      <c r="H1446" s="60"/>
      <c r="I1446" s="60"/>
    </row>
    <row r="1447" customFormat="false" ht="15" hidden="false" customHeight="true" outlineLevel="0" collapsed="false">
      <c r="A1447" s="58"/>
      <c r="B1447" s="58"/>
      <c r="C1447" s="59"/>
      <c r="D1447" s="60"/>
      <c r="E1447" s="60"/>
      <c r="F1447" s="60"/>
      <c r="G1447" s="60"/>
      <c r="H1447" s="60"/>
      <c r="I1447" s="60"/>
    </row>
    <row r="1448" customFormat="false" ht="15" hidden="false" customHeight="true" outlineLevel="0" collapsed="false">
      <c r="A1448" s="58"/>
      <c r="B1448" s="58"/>
      <c r="C1448" s="59"/>
      <c r="D1448" s="60"/>
      <c r="E1448" s="60"/>
      <c r="F1448" s="60"/>
      <c r="G1448" s="60"/>
      <c r="H1448" s="60"/>
      <c r="I1448" s="60"/>
    </row>
    <row r="1449" customFormat="false" ht="15" hidden="false" customHeight="true" outlineLevel="0" collapsed="false">
      <c r="A1449" s="58"/>
      <c r="B1449" s="58"/>
      <c r="C1449" s="59"/>
      <c r="D1449" s="60"/>
      <c r="E1449" s="60"/>
      <c r="F1449" s="60"/>
      <c r="G1449" s="60"/>
      <c r="H1449" s="60"/>
      <c r="I1449" s="60"/>
    </row>
    <row r="1450" customFormat="false" ht="15" hidden="false" customHeight="true" outlineLevel="0" collapsed="false">
      <c r="A1450" s="58"/>
      <c r="B1450" s="58"/>
      <c r="C1450" s="59"/>
      <c r="D1450" s="60"/>
      <c r="E1450" s="60"/>
      <c r="F1450" s="60"/>
      <c r="G1450" s="60"/>
      <c r="H1450" s="60"/>
      <c r="I1450" s="60"/>
    </row>
    <row r="1451" customFormat="false" ht="15" hidden="false" customHeight="true" outlineLevel="0" collapsed="false">
      <c r="A1451" s="58"/>
      <c r="B1451" s="58"/>
      <c r="C1451" s="59"/>
      <c r="D1451" s="60"/>
      <c r="E1451" s="60"/>
      <c r="F1451" s="60"/>
      <c r="G1451" s="60"/>
      <c r="H1451" s="60"/>
      <c r="I1451" s="60"/>
    </row>
  </sheetData>
  <conditionalFormatting sqref="K3:DK3">
    <cfRule type="cellIs" priority="2" operator="equal" aboveAverage="0" equalAverage="0" bottom="0" percent="0" rank="0" text="" dxfId="65">
      <formula>"Post-forecast"</formula>
    </cfRule>
  </conditionalFormatting>
  <conditionalFormatting sqref="K3:DK3">
    <cfRule type="cellIs" priority="3" operator="equal" aboveAverage="0" equalAverage="0" bottom="0" percent="0" rank="0" text="" dxfId="66">
      <formula>"Forecast"</formula>
    </cfRule>
  </conditionalFormatting>
  <conditionalFormatting sqref="K3:DK3">
    <cfRule type="cellIs" priority="4" operator="equal" aboveAverage="0" equalAverage="0" bottom="0" percent="0" rank="0" text="" dxfId="67">
      <formula>"Pre-forecast"</formula>
    </cfRule>
  </conditionalFormatting>
  <conditionalFormatting sqref="J3:DK3">
    <cfRule type="cellIs" priority="5" operator="equal" aboveAverage="0" equalAverage="0" bottom="0" percent="0" rank="0" text="" dxfId="68">
      <formula>"Post-forecast"</formula>
    </cfRule>
  </conditionalFormatting>
  <conditionalFormatting sqref="J3:DK3">
    <cfRule type="cellIs" priority="6" operator="equal" aboveAverage="0" equalAverage="0" bottom="0" percent="0" rank="0" text="" dxfId="69">
      <formula>"Forecast"</formula>
    </cfRule>
  </conditionalFormatting>
  <conditionalFormatting sqref="J3:DK3">
    <cfRule type="cellIs" priority="7" operator="equal" aboveAverage="0" equalAverage="0" bottom="0" percent="0" rank="0" text="" dxfId="70">
      <formula>"Pre-forecast"</formula>
    </cfRule>
  </conditionalFormatting>
  <conditionalFormatting sqref="F2">
    <cfRule type="cellIs" priority="8" operator="notEqual" aboveAverage="0" equalAverage="0" bottom="0" percent="0" rank="0" text="" dxfId="71">
      <formula>0</formula>
    </cfRule>
    <cfRule type="cellIs" priority="9" operator="equal" aboveAverage="0" equalAverage="0" bottom="0" percent="0" rank="0" text="" dxfId="72">
      <formula>""</formula>
    </cfRule>
  </conditionalFormatting>
  <conditionalFormatting sqref="F3">
    <cfRule type="cellIs" priority="10" operator="notEqual" aboveAverage="0" equalAverage="0" bottom="0" percent="0" rank="0" text="" dxfId="73">
      <formula>0</formula>
    </cfRule>
    <cfRule type="cellIs" priority="11" operator="equal" aboveAverage="0" equalAverage="0" bottom="0" percent="0" rank="0" text="" dxfId="74">
      <formula>""</formula>
    </cfRule>
  </conditionalFormatting>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drawing r:id="rId1"/>
  <legacyDrawing r:id="rId2"/>
  <mc:AlternateContent xmlns:mc="http://schemas.openxmlformats.org/markup-compatibility/2006">
    <mc:Choice Requires="x14">
      <controls>
        <mc:AlternateContent xmlns:mc="http://schemas.openxmlformats.org/markup-compatibility/2006">
          <mc:Choice Requires="x14">
            <control shapeId="1001" r:id="rId3" name="Button 1">
              <controlPr defaultSize="0" print="false" autoFill="0" autoPict="0" macro="Module1.Run_Scenarios">
                <anchor moveWithCells="true" sizeWithCells="false">
                  <from>
                    <xdr:col>5</xdr:col>
                    <xdr:colOff>19080</xdr:colOff>
                    <xdr:row>7</xdr:row>
                    <xdr:rowOff>9360</xdr:rowOff>
                  </from>
                  <to>
                    <xdr:col>7</xdr:col>
                    <xdr:colOff>1019160</xdr:colOff>
                    <xdr:row>11</xdr:row>
                    <xdr:rowOff>161640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I793"/>
  <sheetViews>
    <sheetView showFormulas="false" showGridLines="true" showRowColHeaders="true" showZeros="true" rightToLeft="false" tabSelected="false" showOutlineSymbols="true" defaultGridColor="true" view="normal" topLeftCell="A1" colorId="64" zoomScale="100" zoomScaleNormal="100" zoomScalePageLayoutView="60" workbookViewId="0">
      <selection pane="topLeft" activeCell="A1" activeCellId="0" sqref="A1"/>
    </sheetView>
  </sheetViews>
  <sheetFormatPr defaultColWidth="14.4453125" defaultRowHeight="15" zeroHeight="false" outlineLevelRow="0" outlineLevelCol="0"/>
  <cols>
    <col collapsed="false" customWidth="true" hidden="false" outlineLevel="0" max="2" min="1" style="53" width="2.71"/>
    <col collapsed="false" customWidth="true" hidden="false" outlineLevel="0" max="3" min="3" style="54" width="2.71"/>
    <col collapsed="false" customWidth="true" hidden="false" outlineLevel="0" max="4" min="4" style="55" width="2.71"/>
    <col collapsed="false" customWidth="true" hidden="false" outlineLevel="0" max="5" min="5" style="55" width="90.7"/>
    <col collapsed="false" customWidth="true" hidden="false" outlineLevel="0" max="8" min="6" style="55" width="15.71"/>
    <col collapsed="false" customWidth="true" hidden="false" outlineLevel="0" max="9" min="9" style="56" width="3.71"/>
    <col collapsed="false" customWidth="true" hidden="true" outlineLevel="0" max="70" min="10" style="55" width="11.52"/>
    <col collapsed="false" customWidth="false" hidden="true" outlineLevel="0" max="1024" min="71" style="55" width="14.43"/>
  </cols>
  <sheetData>
    <row r="1" customFormat="false" ht="26.25" hidden="false" customHeight="false" outlineLevel="0" collapsed="false">
      <c r="A1" s="57" t="s">
        <v>1092</v>
      </c>
      <c r="B1" s="58"/>
      <c r="C1" s="59"/>
      <c r="D1" s="60"/>
      <c r="E1" s="60"/>
      <c r="F1" s="61" t="str">
        <f aca="false">InpC!$F$9</f>
        <v>Base Case</v>
      </c>
      <c r="H1" s="60"/>
      <c r="I1" s="62"/>
    </row>
    <row r="2" s="107" customFormat="true" ht="15" hidden="false" customHeight="true" outlineLevel="0" collapsed="false">
      <c r="A2" s="116"/>
      <c r="B2" s="116"/>
      <c r="C2" s="117"/>
      <c r="E2" s="116"/>
      <c r="F2" s="63" t="n">
        <f aca="false">$F$9</f>
        <v>0</v>
      </c>
      <c r="G2" s="230" t="s">
        <v>1093</v>
      </c>
      <c r="I2" s="110"/>
    </row>
    <row r="3" s="107" customFormat="true" ht="15" hidden="false" customHeight="true" outlineLevel="0" collapsed="false">
      <c r="A3" s="116"/>
      <c r="B3" s="116"/>
      <c r="C3" s="117"/>
      <c r="F3" s="63" t="n">
        <f aca="false">$F$21</f>
        <v>0</v>
      </c>
      <c r="G3" s="230" t="s">
        <v>1094</v>
      </c>
      <c r="I3" s="110"/>
    </row>
    <row r="4" s="107" customFormat="true" ht="15" hidden="false" customHeight="true" outlineLevel="0" collapsed="false">
      <c r="A4" s="116"/>
      <c r="B4" s="116"/>
      <c r="C4" s="117"/>
      <c r="F4" s="65"/>
      <c r="G4" s="230"/>
      <c r="I4" s="110"/>
    </row>
    <row r="5" customFormat="false" ht="15" hidden="false" customHeight="true" outlineLevel="0" collapsed="false">
      <c r="A5" s="58"/>
      <c r="B5" s="58"/>
      <c r="C5" s="59"/>
      <c r="D5" s="60"/>
      <c r="F5" s="66" t="s">
        <v>65</v>
      </c>
      <c r="G5" s="66" t="s">
        <v>43</v>
      </c>
      <c r="H5" s="66" t="s">
        <v>1</v>
      </c>
      <c r="I5" s="62"/>
    </row>
    <row r="6" customFormat="false" ht="15" hidden="false" customHeight="true" outlineLevel="0" collapsed="false">
      <c r="A6" s="58"/>
      <c r="B6" s="58"/>
      <c r="C6" s="59"/>
      <c r="D6" s="60"/>
      <c r="E6" s="60"/>
      <c r="F6" s="66"/>
      <c r="G6" s="66"/>
      <c r="H6" s="66"/>
      <c r="I6" s="62"/>
    </row>
    <row r="7" s="167" customFormat="true" ht="15" hidden="false" customHeight="true" outlineLevel="0" collapsed="false">
      <c r="A7" s="67" t="s">
        <v>1095</v>
      </c>
      <c r="B7" s="67"/>
      <c r="C7" s="150"/>
      <c r="D7" s="67"/>
      <c r="E7" s="67"/>
      <c r="F7" s="67"/>
      <c r="G7" s="67"/>
      <c r="H7" s="67"/>
      <c r="I7" s="231"/>
    </row>
    <row r="8" customFormat="false" ht="15" hidden="false" customHeight="true" outlineLevel="0" collapsed="false">
      <c r="A8" s="58"/>
      <c r="B8" s="58"/>
      <c r="C8" s="59"/>
      <c r="D8" s="60"/>
      <c r="E8" s="76"/>
      <c r="F8" s="76"/>
      <c r="G8" s="76"/>
      <c r="H8" s="60"/>
      <c r="I8" s="62"/>
    </row>
    <row r="9" s="81" customFormat="true" ht="15" hidden="false" customHeight="true" outlineLevel="0" collapsed="false">
      <c r="A9" s="79"/>
      <c r="B9" s="79"/>
      <c r="C9" s="80"/>
      <c r="E9" s="81" t="s">
        <v>1096</v>
      </c>
      <c r="F9" s="232" t="n">
        <f aca="false">SUM(F11:F16)</f>
        <v>0</v>
      </c>
      <c r="G9" s="81" t="s">
        <v>1097</v>
      </c>
      <c r="I9" s="84"/>
    </row>
    <row r="10" customFormat="false" ht="15" hidden="false" customHeight="true" outlineLevel="0" collapsed="false">
      <c r="A10" s="58"/>
      <c r="B10" s="58"/>
      <c r="C10" s="59"/>
      <c r="D10" s="60"/>
      <c r="E10" s="233"/>
      <c r="F10" s="233"/>
      <c r="G10" s="233"/>
      <c r="H10" s="60"/>
      <c r="I10" s="62"/>
    </row>
    <row r="11" s="81" customFormat="true" ht="15" hidden="false" customHeight="true" outlineLevel="0" collapsed="false">
      <c r="A11" s="79"/>
      <c r="B11" s="79"/>
      <c r="C11" s="80"/>
      <c r="E11" s="234" t="s">
        <v>1098</v>
      </c>
      <c r="F11" s="235"/>
      <c r="G11" s="236"/>
      <c r="H11" s="84"/>
      <c r="I11" s="84"/>
    </row>
    <row r="12" customFormat="false" ht="15" hidden="false" customHeight="true" outlineLevel="0" collapsed="false">
      <c r="A12" s="58"/>
      <c r="B12" s="58"/>
      <c r="C12" s="59"/>
      <c r="D12" s="60"/>
      <c r="E12" s="237"/>
      <c r="F12" s="237"/>
      <c r="G12" s="237"/>
      <c r="H12" s="60"/>
      <c r="I12" s="62"/>
    </row>
    <row r="13" s="81" customFormat="true" ht="15" hidden="false" customHeight="true" outlineLevel="0" collapsed="false">
      <c r="A13" s="79"/>
      <c r="B13" s="79"/>
      <c r="C13" s="80"/>
      <c r="E13" s="176" t="s">
        <v>1099</v>
      </c>
      <c r="F13" s="238" t="n">
        <v>0</v>
      </c>
      <c r="G13" s="176" t="s">
        <v>1100</v>
      </c>
      <c r="I13" s="84"/>
    </row>
    <row r="14" s="81" customFormat="true" ht="15" hidden="false" customHeight="true" outlineLevel="0" collapsed="false">
      <c r="A14" s="79"/>
      <c r="B14" s="79"/>
      <c r="C14" s="80"/>
      <c r="E14" s="176" t="s">
        <v>1101</v>
      </c>
      <c r="F14" s="232" t="n">
        <v>0</v>
      </c>
      <c r="G14" s="176" t="s">
        <v>1100</v>
      </c>
      <c r="I14" s="84"/>
    </row>
    <row r="15" s="81" customFormat="true" ht="15" hidden="false" customHeight="true" outlineLevel="0" collapsed="false">
      <c r="A15" s="79"/>
      <c r="B15" s="79"/>
      <c r="C15" s="80"/>
      <c r="E15" s="176"/>
      <c r="F15" s="176"/>
      <c r="G15" s="176"/>
      <c r="I15" s="84"/>
    </row>
    <row r="16" s="81" customFormat="true" ht="15" hidden="false" customHeight="true" outlineLevel="0" collapsed="false">
      <c r="A16" s="79"/>
      <c r="B16" s="79"/>
      <c r="C16" s="80"/>
      <c r="E16" s="234" t="s">
        <v>1098</v>
      </c>
      <c r="F16" s="235"/>
      <c r="G16" s="84"/>
      <c r="H16" s="84"/>
      <c r="I16" s="84"/>
    </row>
    <row r="17" s="81" customFormat="true" ht="15" hidden="false" customHeight="true" outlineLevel="0" collapsed="false">
      <c r="A17" s="79"/>
      <c r="B17" s="79"/>
      <c r="C17" s="80"/>
      <c r="I17" s="84"/>
    </row>
    <row r="18" s="81" customFormat="true" ht="15" hidden="false" customHeight="true" outlineLevel="0" collapsed="false">
      <c r="A18" s="79"/>
      <c r="B18" s="79"/>
      <c r="C18" s="80"/>
      <c r="I18" s="84"/>
    </row>
    <row r="19" s="81" customFormat="true" ht="15" hidden="false" customHeight="true" outlineLevel="0" collapsed="false">
      <c r="A19" s="67" t="s">
        <v>1102</v>
      </c>
      <c r="B19" s="67"/>
      <c r="C19" s="150"/>
      <c r="D19" s="67"/>
      <c r="E19" s="67"/>
      <c r="F19" s="67"/>
      <c r="G19" s="67"/>
      <c r="H19" s="67"/>
      <c r="I19" s="231"/>
    </row>
    <row r="20" s="81" customFormat="true" ht="15" hidden="false" customHeight="true" outlineLevel="0" collapsed="false">
      <c r="A20" s="79"/>
      <c r="B20" s="79"/>
      <c r="C20" s="80"/>
      <c r="I20" s="84"/>
    </row>
    <row r="21" s="81" customFormat="true" ht="15" hidden="false" customHeight="true" outlineLevel="0" collapsed="false">
      <c r="A21" s="79"/>
      <c r="B21" s="79"/>
      <c r="C21" s="80"/>
      <c r="E21" s="81" t="s">
        <v>1103</v>
      </c>
      <c r="F21" s="232" t="n">
        <f aca="false">SUM(F23:F28)</f>
        <v>0</v>
      </c>
      <c r="G21" s="81" t="s">
        <v>1104</v>
      </c>
      <c r="I21" s="84"/>
    </row>
    <row r="22" s="81" customFormat="true" ht="15" hidden="false" customHeight="true" outlineLevel="0" collapsed="false">
      <c r="A22" s="79"/>
      <c r="B22" s="79"/>
      <c r="C22" s="80"/>
      <c r="I22" s="84"/>
    </row>
    <row r="23" s="107" customFormat="true" ht="15" hidden="false" customHeight="true" outlineLevel="0" collapsed="false">
      <c r="A23" s="116"/>
      <c r="B23" s="116"/>
      <c r="C23" s="117"/>
      <c r="E23" s="234" t="s">
        <v>1098</v>
      </c>
      <c r="F23" s="239"/>
      <c r="G23" s="110"/>
      <c r="H23" s="110"/>
      <c r="I23" s="110"/>
    </row>
    <row r="24" s="81" customFormat="true" ht="15" hidden="false" customHeight="true" outlineLevel="0" collapsed="false">
      <c r="A24" s="79"/>
      <c r="B24" s="79"/>
      <c r="C24" s="80"/>
      <c r="E24" s="82"/>
      <c r="F24" s="82"/>
      <c r="G24" s="82"/>
      <c r="H24" s="82"/>
      <c r="I24" s="236"/>
    </row>
    <row r="25" s="81" customFormat="true" ht="15" hidden="false" customHeight="true" outlineLevel="0" collapsed="false">
      <c r="A25" s="79"/>
      <c r="B25" s="79"/>
      <c r="C25" s="80"/>
      <c r="E25" s="176" t="s">
        <v>1105</v>
      </c>
      <c r="F25" s="238" t="n">
        <v>0</v>
      </c>
      <c r="G25" s="176" t="s">
        <v>1106</v>
      </c>
      <c r="H25" s="176"/>
      <c r="I25" s="240"/>
    </row>
    <row r="26" s="81" customFormat="true" ht="15" hidden="false" customHeight="true" outlineLevel="0" collapsed="false">
      <c r="A26" s="79"/>
      <c r="B26" s="79"/>
      <c r="C26" s="80"/>
      <c r="E26" s="176" t="s">
        <v>1107</v>
      </c>
      <c r="F26" s="238" t="n">
        <v>0</v>
      </c>
      <c r="G26" s="176" t="s">
        <v>1106</v>
      </c>
      <c r="H26" s="176"/>
      <c r="I26" s="240"/>
    </row>
    <row r="27" s="81" customFormat="true" ht="15" hidden="false" customHeight="true" outlineLevel="0" collapsed="false">
      <c r="A27" s="79"/>
      <c r="B27" s="79"/>
      <c r="C27" s="80"/>
      <c r="E27" s="176"/>
      <c r="F27" s="176"/>
      <c r="G27" s="176"/>
      <c r="H27" s="176"/>
      <c r="I27" s="240"/>
    </row>
    <row r="28" s="107" customFormat="true" ht="15" hidden="false" customHeight="true" outlineLevel="0" collapsed="false">
      <c r="A28" s="116"/>
      <c r="B28" s="116"/>
      <c r="C28" s="117"/>
      <c r="E28" s="234" t="s">
        <v>1098</v>
      </c>
      <c r="F28" s="241"/>
      <c r="G28" s="110"/>
      <c r="H28" s="110"/>
      <c r="I28" s="110"/>
    </row>
    <row r="29" s="81" customFormat="true" ht="15" hidden="false" customHeight="true" outlineLevel="0" collapsed="false">
      <c r="A29" s="79"/>
      <c r="B29" s="79"/>
      <c r="C29" s="80"/>
      <c r="I29" s="84"/>
    </row>
    <row r="30" s="81" customFormat="true" ht="15" hidden="false" customHeight="true" outlineLevel="0" collapsed="false">
      <c r="A30" s="79"/>
      <c r="B30" s="79"/>
      <c r="C30" s="80"/>
      <c r="I30" s="84"/>
    </row>
    <row r="31" s="81" customFormat="true" ht="15" hidden="false" customHeight="true" outlineLevel="0" collapsed="false">
      <c r="A31" s="79"/>
      <c r="B31" s="79"/>
      <c r="C31" s="80"/>
      <c r="I31" s="84"/>
    </row>
    <row r="32" s="81" customFormat="true" ht="15" hidden="false" customHeight="true" outlineLevel="0" collapsed="false">
      <c r="A32" s="79"/>
      <c r="B32" s="79"/>
      <c r="C32" s="80"/>
      <c r="I32" s="84"/>
    </row>
    <row r="33" customFormat="false" ht="15" hidden="false" customHeight="true" outlineLevel="0" collapsed="false">
      <c r="A33" s="58"/>
      <c r="B33" s="58"/>
      <c r="C33" s="59"/>
      <c r="D33" s="60"/>
      <c r="E33" s="60"/>
      <c r="F33" s="60"/>
      <c r="G33" s="60"/>
      <c r="H33" s="60"/>
      <c r="I33" s="62"/>
    </row>
    <row r="34" customFormat="false" ht="15" hidden="false" customHeight="true" outlineLevel="0" collapsed="false">
      <c r="A34" s="58"/>
      <c r="B34" s="58"/>
      <c r="C34" s="59"/>
      <c r="D34" s="60"/>
      <c r="E34" s="60"/>
      <c r="F34" s="60"/>
      <c r="G34" s="60"/>
      <c r="H34" s="60"/>
      <c r="I34" s="62"/>
    </row>
    <row r="35" customFormat="false" ht="15" hidden="false" customHeight="true" outlineLevel="0" collapsed="false">
      <c r="A35" s="58"/>
      <c r="B35" s="58"/>
      <c r="C35" s="59"/>
      <c r="D35" s="60"/>
      <c r="E35" s="60"/>
      <c r="F35" s="60"/>
      <c r="G35" s="60"/>
      <c r="H35" s="60"/>
      <c r="I35" s="62"/>
    </row>
    <row r="36" customFormat="false" ht="15" hidden="false" customHeight="true" outlineLevel="0" collapsed="false">
      <c r="A36" s="58"/>
      <c r="B36" s="58"/>
      <c r="C36" s="59"/>
      <c r="D36" s="60"/>
      <c r="E36" s="60"/>
      <c r="F36" s="60"/>
      <c r="G36" s="60"/>
      <c r="H36" s="60"/>
      <c r="I36" s="62"/>
    </row>
    <row r="37" customFormat="false" ht="15" hidden="false" customHeight="true" outlineLevel="0" collapsed="false">
      <c r="A37" s="58"/>
      <c r="B37" s="58"/>
      <c r="C37" s="59"/>
      <c r="D37" s="60"/>
      <c r="E37" s="60"/>
      <c r="F37" s="60"/>
      <c r="G37" s="60"/>
      <c r="H37" s="60"/>
      <c r="I37" s="62"/>
    </row>
    <row r="38" customFormat="false" ht="15" hidden="false" customHeight="true" outlineLevel="0" collapsed="false">
      <c r="A38" s="58"/>
      <c r="B38" s="58"/>
      <c r="C38" s="59"/>
      <c r="D38" s="60"/>
      <c r="E38" s="60"/>
      <c r="F38" s="60"/>
      <c r="G38" s="60"/>
      <c r="H38" s="60"/>
      <c r="I38" s="62"/>
    </row>
    <row r="39" customFormat="false" ht="15" hidden="false" customHeight="true" outlineLevel="0" collapsed="false">
      <c r="A39" s="58"/>
      <c r="B39" s="58"/>
      <c r="C39" s="59"/>
      <c r="D39" s="60"/>
      <c r="E39" s="60"/>
      <c r="F39" s="60"/>
      <c r="G39" s="60"/>
      <c r="H39" s="60"/>
      <c r="I39" s="62"/>
    </row>
    <row r="40" customFormat="false" ht="15" hidden="false" customHeight="true" outlineLevel="0" collapsed="false">
      <c r="A40" s="58"/>
      <c r="B40" s="58"/>
      <c r="C40" s="59"/>
      <c r="D40" s="60"/>
      <c r="E40" s="60"/>
      <c r="F40" s="60"/>
      <c r="G40" s="60"/>
      <c r="H40" s="60"/>
      <c r="I40" s="62"/>
    </row>
    <row r="41" customFormat="false" ht="15" hidden="false" customHeight="true" outlineLevel="0" collapsed="false">
      <c r="A41" s="58"/>
      <c r="B41" s="58"/>
      <c r="C41" s="59"/>
      <c r="D41" s="60"/>
      <c r="E41" s="60"/>
      <c r="F41" s="60"/>
      <c r="G41" s="60"/>
      <c r="H41" s="60"/>
      <c r="I41" s="62"/>
    </row>
    <row r="42" customFormat="false" ht="15" hidden="false" customHeight="true" outlineLevel="0" collapsed="false">
      <c r="A42" s="58"/>
      <c r="B42" s="58"/>
      <c r="C42" s="59"/>
      <c r="D42" s="60"/>
      <c r="E42" s="60"/>
      <c r="F42" s="60"/>
      <c r="G42" s="60"/>
      <c r="H42" s="60"/>
      <c r="I42" s="62"/>
    </row>
    <row r="43" customFormat="false" ht="15" hidden="false" customHeight="true" outlineLevel="0" collapsed="false">
      <c r="A43" s="58"/>
      <c r="B43" s="58"/>
      <c r="C43" s="59"/>
      <c r="D43" s="60"/>
      <c r="E43" s="60"/>
      <c r="F43" s="60"/>
      <c r="G43" s="60"/>
      <c r="H43" s="60"/>
      <c r="I43" s="62"/>
    </row>
    <row r="44" customFormat="false" ht="15" hidden="false" customHeight="true" outlineLevel="0" collapsed="false">
      <c r="A44" s="58"/>
      <c r="B44" s="58"/>
      <c r="C44" s="59"/>
      <c r="D44" s="60"/>
      <c r="E44" s="60"/>
      <c r="F44" s="60"/>
      <c r="G44" s="60"/>
      <c r="H44" s="60"/>
      <c r="I44" s="62"/>
    </row>
    <row r="45" customFormat="false" ht="15" hidden="false" customHeight="true" outlineLevel="0" collapsed="false">
      <c r="A45" s="58"/>
      <c r="B45" s="58"/>
      <c r="C45" s="59"/>
      <c r="D45" s="60"/>
      <c r="E45" s="60"/>
      <c r="F45" s="60"/>
      <c r="G45" s="60"/>
      <c r="H45" s="60"/>
      <c r="I45" s="62"/>
    </row>
    <row r="46" customFormat="false" ht="15" hidden="false" customHeight="true" outlineLevel="0" collapsed="false">
      <c r="A46" s="58"/>
      <c r="B46" s="58"/>
      <c r="C46" s="59"/>
      <c r="D46" s="60"/>
      <c r="E46" s="60"/>
      <c r="F46" s="60"/>
      <c r="G46" s="60"/>
      <c r="H46" s="60"/>
      <c r="I46" s="62"/>
    </row>
    <row r="47" customFormat="false" ht="15" hidden="false" customHeight="true" outlineLevel="0" collapsed="false">
      <c r="A47" s="58"/>
      <c r="B47" s="58"/>
      <c r="C47" s="59"/>
      <c r="D47" s="60"/>
      <c r="E47" s="60"/>
      <c r="F47" s="60"/>
      <c r="G47" s="60"/>
      <c r="H47" s="60"/>
      <c r="I47" s="62"/>
    </row>
    <row r="48" customFormat="false" ht="15" hidden="false" customHeight="true" outlineLevel="0" collapsed="false">
      <c r="A48" s="58"/>
      <c r="B48" s="58"/>
      <c r="C48" s="59"/>
      <c r="D48" s="60"/>
      <c r="E48" s="60"/>
      <c r="F48" s="60"/>
      <c r="G48" s="60"/>
      <c r="H48" s="60"/>
      <c r="I48" s="62"/>
    </row>
    <row r="49" customFormat="false" ht="15" hidden="false" customHeight="true" outlineLevel="0" collapsed="false">
      <c r="A49" s="58"/>
      <c r="B49" s="58"/>
      <c r="C49" s="59"/>
      <c r="D49" s="60"/>
      <c r="E49" s="60"/>
      <c r="F49" s="60"/>
      <c r="G49" s="60"/>
      <c r="H49" s="60"/>
      <c r="I49" s="62"/>
    </row>
    <row r="50" customFormat="false" ht="15" hidden="false" customHeight="true" outlineLevel="0" collapsed="false">
      <c r="A50" s="58"/>
      <c r="B50" s="58"/>
      <c r="C50" s="59"/>
      <c r="D50" s="60"/>
      <c r="E50" s="60"/>
      <c r="F50" s="60"/>
      <c r="G50" s="60"/>
      <c r="H50" s="60"/>
      <c r="I50" s="62"/>
    </row>
    <row r="51" customFormat="false" ht="15" hidden="false" customHeight="true" outlineLevel="0" collapsed="false">
      <c r="A51" s="58"/>
      <c r="B51" s="58"/>
      <c r="C51" s="59"/>
      <c r="D51" s="60"/>
      <c r="E51" s="60"/>
      <c r="F51" s="60"/>
      <c r="G51" s="60"/>
      <c r="H51" s="60"/>
      <c r="I51" s="62"/>
    </row>
    <row r="52" customFormat="false" ht="15" hidden="false" customHeight="true" outlineLevel="0" collapsed="false">
      <c r="A52" s="58"/>
      <c r="B52" s="58"/>
      <c r="C52" s="59"/>
      <c r="D52" s="60"/>
      <c r="E52" s="60"/>
      <c r="F52" s="60"/>
      <c r="G52" s="60"/>
      <c r="H52" s="60"/>
      <c r="I52" s="62"/>
    </row>
    <row r="53" customFormat="false" ht="15" hidden="false" customHeight="true" outlineLevel="0" collapsed="false">
      <c r="A53" s="58"/>
      <c r="B53" s="58"/>
      <c r="C53" s="59"/>
      <c r="D53" s="60"/>
      <c r="E53" s="60"/>
      <c r="F53" s="60"/>
      <c r="G53" s="60"/>
      <c r="H53" s="60"/>
      <c r="I53" s="62"/>
    </row>
    <row r="54" customFormat="false" ht="15" hidden="false" customHeight="true" outlineLevel="0" collapsed="false">
      <c r="A54" s="58"/>
      <c r="B54" s="58"/>
      <c r="C54" s="59"/>
      <c r="D54" s="60"/>
      <c r="E54" s="60"/>
      <c r="F54" s="60"/>
      <c r="G54" s="60"/>
      <c r="H54" s="60"/>
      <c r="I54" s="62"/>
    </row>
    <row r="55" customFormat="false" ht="15" hidden="false" customHeight="true" outlineLevel="0" collapsed="false">
      <c r="A55" s="58"/>
      <c r="B55" s="58"/>
      <c r="C55" s="59"/>
      <c r="D55" s="60"/>
      <c r="E55" s="60"/>
      <c r="F55" s="60"/>
      <c r="G55" s="60"/>
      <c r="H55" s="60"/>
      <c r="I55" s="62"/>
    </row>
    <row r="56" customFormat="false" ht="15" hidden="false" customHeight="true" outlineLevel="0" collapsed="false">
      <c r="A56" s="58"/>
      <c r="B56" s="58"/>
      <c r="C56" s="59"/>
      <c r="D56" s="60"/>
      <c r="E56" s="60"/>
      <c r="F56" s="60"/>
      <c r="G56" s="60"/>
      <c r="H56" s="60"/>
      <c r="I56" s="62"/>
    </row>
    <row r="57" customFormat="false" ht="15" hidden="false" customHeight="true" outlineLevel="0" collapsed="false">
      <c r="A57" s="58"/>
      <c r="B57" s="58"/>
      <c r="C57" s="59"/>
      <c r="D57" s="60"/>
      <c r="E57" s="60"/>
      <c r="F57" s="60"/>
      <c r="G57" s="60"/>
      <c r="H57" s="60"/>
      <c r="I57" s="62"/>
    </row>
    <row r="58" customFormat="false" ht="15" hidden="false" customHeight="true" outlineLevel="0" collapsed="false">
      <c r="A58" s="58"/>
      <c r="B58" s="58"/>
      <c r="C58" s="59"/>
      <c r="D58" s="60"/>
      <c r="E58" s="60"/>
      <c r="F58" s="60"/>
      <c r="G58" s="60"/>
      <c r="H58" s="60"/>
      <c r="I58" s="62"/>
    </row>
    <row r="59" customFormat="false" ht="15" hidden="false" customHeight="true" outlineLevel="0" collapsed="false">
      <c r="A59" s="58"/>
      <c r="B59" s="58"/>
      <c r="C59" s="59"/>
      <c r="D59" s="60"/>
      <c r="E59" s="60"/>
      <c r="F59" s="60"/>
      <c r="G59" s="60"/>
      <c r="H59" s="60"/>
      <c r="I59" s="62"/>
    </row>
    <row r="60" customFormat="false" ht="15" hidden="false" customHeight="true" outlineLevel="0" collapsed="false">
      <c r="A60" s="58"/>
      <c r="B60" s="58"/>
      <c r="C60" s="59"/>
      <c r="D60" s="60"/>
      <c r="E60" s="60"/>
      <c r="F60" s="60"/>
      <c r="G60" s="60"/>
      <c r="H60" s="60"/>
      <c r="I60" s="62"/>
    </row>
    <row r="61" customFormat="false" ht="15" hidden="false" customHeight="true" outlineLevel="0" collapsed="false">
      <c r="A61" s="58"/>
      <c r="B61" s="58"/>
      <c r="C61" s="59"/>
      <c r="D61" s="60"/>
      <c r="E61" s="60"/>
      <c r="F61" s="60"/>
      <c r="G61" s="60"/>
      <c r="H61" s="60"/>
      <c r="I61" s="62"/>
    </row>
    <row r="62" customFormat="false" ht="15" hidden="false" customHeight="true" outlineLevel="0" collapsed="false">
      <c r="A62" s="58"/>
      <c r="B62" s="58"/>
      <c r="C62" s="59"/>
      <c r="D62" s="60"/>
      <c r="E62" s="60"/>
      <c r="F62" s="60"/>
      <c r="G62" s="60"/>
      <c r="H62" s="60"/>
      <c r="I62" s="62"/>
    </row>
    <row r="63" customFormat="false" ht="15" hidden="false" customHeight="true" outlineLevel="0" collapsed="false">
      <c r="A63" s="58"/>
      <c r="B63" s="58"/>
      <c r="C63" s="59"/>
      <c r="D63" s="60"/>
      <c r="E63" s="60"/>
      <c r="F63" s="60"/>
      <c r="G63" s="60"/>
      <c r="H63" s="60"/>
      <c r="I63" s="62"/>
    </row>
    <row r="64" customFormat="false" ht="15" hidden="false" customHeight="true" outlineLevel="0" collapsed="false">
      <c r="A64" s="58"/>
      <c r="B64" s="58"/>
      <c r="C64" s="59"/>
      <c r="D64" s="60"/>
      <c r="E64" s="60"/>
      <c r="F64" s="60"/>
      <c r="G64" s="60"/>
      <c r="H64" s="60"/>
      <c r="I64" s="62"/>
    </row>
    <row r="65" customFormat="false" ht="15" hidden="false" customHeight="true" outlineLevel="0" collapsed="false">
      <c r="A65" s="58"/>
      <c r="B65" s="58"/>
      <c r="C65" s="59"/>
      <c r="D65" s="60"/>
      <c r="E65" s="60"/>
      <c r="F65" s="60"/>
      <c r="G65" s="60"/>
      <c r="H65" s="60"/>
      <c r="I65" s="62"/>
    </row>
    <row r="66" customFormat="false" ht="15" hidden="false" customHeight="true" outlineLevel="0" collapsed="false">
      <c r="A66" s="58"/>
      <c r="B66" s="58"/>
      <c r="C66" s="59"/>
      <c r="D66" s="60"/>
      <c r="E66" s="60"/>
      <c r="F66" s="60"/>
      <c r="G66" s="60"/>
      <c r="H66" s="60"/>
      <c r="I66" s="62"/>
    </row>
    <row r="67" customFormat="false" ht="15" hidden="false" customHeight="true" outlineLevel="0" collapsed="false">
      <c r="A67" s="58"/>
      <c r="B67" s="58"/>
      <c r="C67" s="59"/>
      <c r="D67" s="60"/>
      <c r="E67" s="60"/>
      <c r="F67" s="60"/>
      <c r="G67" s="60"/>
      <c r="H67" s="60"/>
      <c r="I67" s="62"/>
    </row>
    <row r="68" customFormat="false" ht="15" hidden="false" customHeight="true" outlineLevel="0" collapsed="false">
      <c r="A68" s="58"/>
      <c r="B68" s="58"/>
      <c r="C68" s="59"/>
      <c r="D68" s="60"/>
      <c r="E68" s="60"/>
      <c r="F68" s="60"/>
      <c r="G68" s="60"/>
      <c r="H68" s="60"/>
      <c r="I68" s="62"/>
    </row>
    <row r="69" customFormat="false" ht="15" hidden="false" customHeight="true" outlineLevel="0" collapsed="false">
      <c r="A69" s="58"/>
      <c r="B69" s="58"/>
      <c r="C69" s="59"/>
      <c r="D69" s="60"/>
      <c r="E69" s="60"/>
      <c r="F69" s="60"/>
      <c r="G69" s="60"/>
      <c r="H69" s="60"/>
      <c r="I69" s="62"/>
    </row>
    <row r="70" customFormat="false" ht="15" hidden="false" customHeight="true" outlineLevel="0" collapsed="false">
      <c r="A70" s="58"/>
      <c r="B70" s="58"/>
      <c r="C70" s="59"/>
      <c r="D70" s="60"/>
      <c r="E70" s="60"/>
      <c r="F70" s="60"/>
      <c r="G70" s="60"/>
      <c r="H70" s="60"/>
      <c r="I70" s="62"/>
    </row>
    <row r="71" customFormat="false" ht="15" hidden="false" customHeight="true" outlineLevel="0" collapsed="false">
      <c r="A71" s="58"/>
      <c r="B71" s="58"/>
      <c r="C71" s="59"/>
      <c r="D71" s="60"/>
      <c r="E71" s="60"/>
      <c r="F71" s="60"/>
      <c r="G71" s="60"/>
      <c r="H71" s="60"/>
      <c r="I71" s="62"/>
    </row>
    <row r="72" customFormat="false" ht="15" hidden="false" customHeight="true" outlineLevel="0" collapsed="false">
      <c r="A72" s="58"/>
      <c r="B72" s="58"/>
      <c r="C72" s="59"/>
      <c r="D72" s="60"/>
      <c r="E72" s="60"/>
      <c r="F72" s="60"/>
      <c r="G72" s="60"/>
      <c r="H72" s="60"/>
      <c r="I72" s="62"/>
    </row>
    <row r="73" customFormat="false" ht="15" hidden="false" customHeight="true" outlineLevel="0" collapsed="false">
      <c r="A73" s="58"/>
      <c r="B73" s="58"/>
      <c r="C73" s="59"/>
      <c r="D73" s="60"/>
      <c r="E73" s="60"/>
      <c r="F73" s="60"/>
      <c r="G73" s="60"/>
      <c r="H73" s="60"/>
      <c r="I73" s="62"/>
    </row>
    <row r="74" customFormat="false" ht="15" hidden="false" customHeight="true" outlineLevel="0" collapsed="false">
      <c r="A74" s="58"/>
      <c r="B74" s="58"/>
      <c r="C74" s="59"/>
      <c r="D74" s="60"/>
      <c r="E74" s="60"/>
      <c r="F74" s="60"/>
      <c r="G74" s="60"/>
      <c r="H74" s="60"/>
      <c r="I74" s="62"/>
    </row>
    <row r="75" customFormat="false" ht="15" hidden="false" customHeight="true" outlineLevel="0" collapsed="false">
      <c r="A75" s="58"/>
      <c r="B75" s="58"/>
      <c r="C75" s="59"/>
      <c r="D75" s="60"/>
      <c r="E75" s="60"/>
      <c r="F75" s="60"/>
      <c r="G75" s="60"/>
      <c r="H75" s="60"/>
      <c r="I75" s="62"/>
    </row>
    <row r="76" customFormat="false" ht="15" hidden="false" customHeight="true" outlineLevel="0" collapsed="false">
      <c r="A76" s="58"/>
      <c r="B76" s="58"/>
      <c r="C76" s="59"/>
      <c r="D76" s="60"/>
      <c r="E76" s="60"/>
      <c r="F76" s="60"/>
      <c r="G76" s="60"/>
      <c r="H76" s="60"/>
      <c r="I76" s="62"/>
    </row>
    <row r="77" customFormat="false" ht="15" hidden="false" customHeight="true" outlineLevel="0" collapsed="false">
      <c r="A77" s="58"/>
      <c r="B77" s="58"/>
      <c r="C77" s="59"/>
      <c r="D77" s="60"/>
      <c r="E77" s="60"/>
      <c r="F77" s="60"/>
      <c r="G77" s="60"/>
      <c r="H77" s="60"/>
      <c r="I77" s="62"/>
    </row>
    <row r="78" customFormat="false" ht="15" hidden="false" customHeight="true" outlineLevel="0" collapsed="false">
      <c r="A78" s="58"/>
      <c r="B78" s="58"/>
      <c r="C78" s="59"/>
      <c r="D78" s="60"/>
      <c r="E78" s="60"/>
      <c r="F78" s="60"/>
      <c r="G78" s="60"/>
      <c r="H78" s="60"/>
      <c r="I78" s="62"/>
    </row>
    <row r="79" customFormat="false" ht="15" hidden="false" customHeight="true" outlineLevel="0" collapsed="false">
      <c r="A79" s="58"/>
      <c r="B79" s="58"/>
      <c r="C79" s="59"/>
      <c r="D79" s="60"/>
      <c r="E79" s="60"/>
      <c r="F79" s="60"/>
      <c r="G79" s="60"/>
      <c r="H79" s="60"/>
      <c r="I79" s="62"/>
    </row>
    <row r="80" customFormat="false" ht="15" hidden="false" customHeight="true" outlineLevel="0" collapsed="false">
      <c r="A80" s="58"/>
      <c r="B80" s="58"/>
      <c r="C80" s="59"/>
      <c r="D80" s="60"/>
      <c r="E80" s="60"/>
      <c r="F80" s="60"/>
      <c r="G80" s="60"/>
      <c r="H80" s="60"/>
      <c r="I80" s="62"/>
    </row>
    <row r="81" customFormat="false" ht="15" hidden="false" customHeight="true" outlineLevel="0" collapsed="false">
      <c r="A81" s="58"/>
      <c r="B81" s="58"/>
      <c r="C81" s="59"/>
      <c r="D81" s="60"/>
      <c r="E81" s="60"/>
      <c r="F81" s="60"/>
      <c r="G81" s="60"/>
      <c r="H81" s="60"/>
      <c r="I81" s="62"/>
    </row>
    <row r="82" customFormat="false" ht="15" hidden="false" customHeight="true" outlineLevel="0" collapsed="false">
      <c r="A82" s="58"/>
      <c r="B82" s="58"/>
      <c r="C82" s="59"/>
      <c r="D82" s="60"/>
      <c r="E82" s="60"/>
      <c r="F82" s="60"/>
      <c r="G82" s="60"/>
      <c r="H82" s="60"/>
      <c r="I82" s="62"/>
    </row>
    <row r="83" customFormat="false" ht="15" hidden="false" customHeight="true" outlineLevel="0" collapsed="false">
      <c r="A83" s="58"/>
      <c r="B83" s="58"/>
      <c r="C83" s="59"/>
      <c r="D83" s="60"/>
      <c r="E83" s="60"/>
      <c r="F83" s="60"/>
      <c r="G83" s="60"/>
      <c r="H83" s="60"/>
      <c r="I83" s="62"/>
    </row>
    <row r="84" customFormat="false" ht="15" hidden="false" customHeight="true" outlineLevel="0" collapsed="false">
      <c r="A84" s="58"/>
      <c r="B84" s="58"/>
      <c r="C84" s="59"/>
      <c r="D84" s="60"/>
      <c r="E84" s="60"/>
      <c r="F84" s="60"/>
      <c r="G84" s="60"/>
      <c r="H84" s="60"/>
      <c r="I84" s="62"/>
    </row>
    <row r="85" customFormat="false" ht="15" hidden="false" customHeight="true" outlineLevel="0" collapsed="false">
      <c r="A85" s="58"/>
      <c r="B85" s="58"/>
      <c r="C85" s="59"/>
      <c r="D85" s="60"/>
      <c r="E85" s="60"/>
      <c r="F85" s="60"/>
      <c r="G85" s="60"/>
      <c r="H85" s="60"/>
      <c r="I85" s="62"/>
    </row>
    <row r="86" customFormat="false" ht="15" hidden="false" customHeight="true" outlineLevel="0" collapsed="false">
      <c r="A86" s="58"/>
      <c r="B86" s="58"/>
      <c r="C86" s="59"/>
      <c r="D86" s="60"/>
      <c r="E86" s="60"/>
      <c r="F86" s="60"/>
      <c r="G86" s="60"/>
      <c r="H86" s="60"/>
      <c r="I86" s="62"/>
    </row>
    <row r="87" customFormat="false" ht="15" hidden="false" customHeight="true" outlineLevel="0" collapsed="false">
      <c r="A87" s="58"/>
      <c r="B87" s="58"/>
      <c r="C87" s="59"/>
      <c r="D87" s="60"/>
      <c r="E87" s="60"/>
      <c r="F87" s="60"/>
      <c r="G87" s="60"/>
      <c r="H87" s="60"/>
      <c r="I87" s="62"/>
    </row>
    <row r="88" customFormat="false" ht="15" hidden="false" customHeight="true" outlineLevel="0" collapsed="false">
      <c r="A88" s="58"/>
      <c r="B88" s="58"/>
      <c r="C88" s="59"/>
      <c r="D88" s="60"/>
      <c r="E88" s="60"/>
      <c r="F88" s="60"/>
      <c r="G88" s="60"/>
      <c r="H88" s="60"/>
      <c r="I88" s="62"/>
    </row>
    <row r="89" customFormat="false" ht="15" hidden="false" customHeight="true" outlineLevel="0" collapsed="false">
      <c r="A89" s="58"/>
      <c r="B89" s="58"/>
      <c r="C89" s="59"/>
      <c r="D89" s="60"/>
      <c r="E89" s="60"/>
      <c r="F89" s="60"/>
      <c r="G89" s="60"/>
      <c r="H89" s="60"/>
      <c r="I89" s="62"/>
    </row>
    <row r="90" customFormat="false" ht="15" hidden="false" customHeight="true" outlineLevel="0" collapsed="false">
      <c r="A90" s="58"/>
      <c r="B90" s="58"/>
      <c r="C90" s="59"/>
      <c r="D90" s="60"/>
      <c r="E90" s="60"/>
      <c r="F90" s="60"/>
      <c r="G90" s="60"/>
      <c r="H90" s="60"/>
      <c r="I90" s="62"/>
    </row>
    <row r="91" customFormat="false" ht="15" hidden="false" customHeight="true" outlineLevel="0" collapsed="false">
      <c r="A91" s="58"/>
      <c r="B91" s="58"/>
      <c r="C91" s="59"/>
      <c r="D91" s="60"/>
      <c r="E91" s="60"/>
      <c r="F91" s="60"/>
      <c r="G91" s="60"/>
      <c r="H91" s="60"/>
      <c r="I91" s="62"/>
    </row>
    <row r="92" customFormat="false" ht="15" hidden="false" customHeight="true" outlineLevel="0" collapsed="false">
      <c r="A92" s="58"/>
      <c r="B92" s="58"/>
      <c r="C92" s="59"/>
      <c r="D92" s="60"/>
      <c r="E92" s="60"/>
      <c r="F92" s="60"/>
      <c r="G92" s="60"/>
      <c r="H92" s="60"/>
      <c r="I92" s="62"/>
    </row>
    <row r="93" customFormat="false" ht="15" hidden="false" customHeight="true" outlineLevel="0" collapsed="false">
      <c r="A93" s="58"/>
      <c r="B93" s="58"/>
      <c r="C93" s="59"/>
      <c r="D93" s="60"/>
      <c r="E93" s="60"/>
      <c r="F93" s="60"/>
      <c r="G93" s="60"/>
      <c r="H93" s="60"/>
      <c r="I93" s="62"/>
    </row>
    <row r="94" customFormat="false" ht="15" hidden="false" customHeight="true" outlineLevel="0" collapsed="false">
      <c r="A94" s="58"/>
      <c r="B94" s="58"/>
      <c r="C94" s="59"/>
      <c r="D94" s="60"/>
      <c r="E94" s="60"/>
      <c r="F94" s="60"/>
      <c r="G94" s="60"/>
      <c r="H94" s="60"/>
      <c r="I94" s="62"/>
    </row>
    <row r="95" customFormat="false" ht="15" hidden="false" customHeight="true" outlineLevel="0" collapsed="false">
      <c r="A95" s="58"/>
      <c r="B95" s="58"/>
      <c r="C95" s="59"/>
      <c r="D95" s="60"/>
      <c r="E95" s="60"/>
      <c r="F95" s="60"/>
      <c r="G95" s="60"/>
      <c r="H95" s="60"/>
      <c r="I95" s="62"/>
    </row>
    <row r="96" customFormat="false" ht="15" hidden="false" customHeight="true" outlineLevel="0" collapsed="false">
      <c r="A96" s="58"/>
      <c r="B96" s="58"/>
      <c r="C96" s="59"/>
      <c r="D96" s="60"/>
      <c r="E96" s="60"/>
      <c r="F96" s="60"/>
      <c r="G96" s="60"/>
      <c r="H96" s="60"/>
      <c r="I96" s="62"/>
    </row>
    <row r="97" customFormat="false" ht="15" hidden="false" customHeight="true" outlineLevel="0" collapsed="false">
      <c r="A97" s="58"/>
      <c r="B97" s="58"/>
      <c r="C97" s="59"/>
      <c r="D97" s="60"/>
      <c r="E97" s="60"/>
      <c r="F97" s="60"/>
      <c r="G97" s="60"/>
      <c r="H97" s="60"/>
      <c r="I97" s="62"/>
    </row>
    <row r="98" customFormat="false" ht="15" hidden="false" customHeight="true" outlineLevel="0" collapsed="false">
      <c r="A98" s="58"/>
      <c r="B98" s="58"/>
      <c r="C98" s="59"/>
      <c r="D98" s="60"/>
      <c r="E98" s="60"/>
      <c r="F98" s="60"/>
      <c r="G98" s="60"/>
      <c r="H98" s="60"/>
      <c r="I98" s="62"/>
    </row>
    <row r="99" customFormat="false" ht="15" hidden="false" customHeight="true" outlineLevel="0" collapsed="false">
      <c r="A99" s="58"/>
      <c r="B99" s="58"/>
      <c r="C99" s="59"/>
      <c r="D99" s="60"/>
      <c r="E99" s="60"/>
      <c r="F99" s="60"/>
      <c r="G99" s="60"/>
      <c r="H99" s="60"/>
      <c r="I99" s="62"/>
    </row>
    <row r="100" customFormat="false" ht="15" hidden="false" customHeight="true" outlineLevel="0" collapsed="false">
      <c r="A100" s="58"/>
      <c r="B100" s="58"/>
      <c r="C100" s="59"/>
      <c r="D100" s="60"/>
      <c r="E100" s="60"/>
      <c r="F100" s="60"/>
      <c r="G100" s="60"/>
      <c r="H100" s="60"/>
      <c r="I100" s="62"/>
    </row>
    <row r="101" customFormat="false" ht="15" hidden="false" customHeight="true" outlineLevel="0" collapsed="false">
      <c r="A101" s="58"/>
      <c r="B101" s="58"/>
      <c r="C101" s="59"/>
      <c r="D101" s="60"/>
      <c r="E101" s="60"/>
      <c r="F101" s="60"/>
      <c r="G101" s="60"/>
      <c r="H101" s="60"/>
      <c r="I101" s="62"/>
    </row>
    <row r="102" customFormat="false" ht="15" hidden="false" customHeight="true" outlineLevel="0" collapsed="false">
      <c r="A102" s="58"/>
      <c r="B102" s="58"/>
      <c r="C102" s="59"/>
      <c r="D102" s="60"/>
      <c r="E102" s="60"/>
      <c r="F102" s="60"/>
      <c r="G102" s="60"/>
      <c r="H102" s="60"/>
      <c r="I102" s="62"/>
    </row>
    <row r="103" customFormat="false" ht="15" hidden="false" customHeight="true" outlineLevel="0" collapsed="false">
      <c r="A103" s="58"/>
      <c r="B103" s="58"/>
      <c r="C103" s="59"/>
      <c r="D103" s="60"/>
      <c r="E103" s="60"/>
      <c r="F103" s="60"/>
      <c r="G103" s="60"/>
      <c r="H103" s="60"/>
      <c r="I103" s="62"/>
    </row>
    <row r="104" customFormat="false" ht="15" hidden="false" customHeight="true" outlineLevel="0" collapsed="false">
      <c r="A104" s="58"/>
      <c r="B104" s="58"/>
      <c r="C104" s="59"/>
      <c r="D104" s="60"/>
      <c r="E104" s="60"/>
      <c r="F104" s="60"/>
      <c r="G104" s="60"/>
      <c r="H104" s="60"/>
      <c r="I104" s="62"/>
    </row>
    <row r="105" customFormat="false" ht="15" hidden="false" customHeight="true" outlineLevel="0" collapsed="false">
      <c r="A105" s="58"/>
      <c r="B105" s="58"/>
      <c r="C105" s="59"/>
      <c r="D105" s="60"/>
      <c r="E105" s="60"/>
      <c r="F105" s="60"/>
      <c r="G105" s="60"/>
      <c r="H105" s="60"/>
      <c r="I105" s="62"/>
    </row>
    <row r="106" customFormat="false" ht="15" hidden="false" customHeight="true" outlineLevel="0" collapsed="false">
      <c r="A106" s="58"/>
      <c r="B106" s="58"/>
      <c r="C106" s="59"/>
      <c r="D106" s="60"/>
      <c r="E106" s="60"/>
      <c r="F106" s="60"/>
      <c r="G106" s="60"/>
      <c r="H106" s="60"/>
      <c r="I106" s="62"/>
    </row>
    <row r="107" customFormat="false" ht="15" hidden="false" customHeight="true" outlineLevel="0" collapsed="false">
      <c r="A107" s="58"/>
      <c r="B107" s="58"/>
      <c r="C107" s="59"/>
      <c r="D107" s="60"/>
      <c r="E107" s="60"/>
      <c r="F107" s="60"/>
      <c r="G107" s="60"/>
      <c r="H107" s="60"/>
      <c r="I107" s="62"/>
    </row>
    <row r="108" customFormat="false" ht="15" hidden="false" customHeight="true" outlineLevel="0" collapsed="false">
      <c r="A108" s="58"/>
      <c r="B108" s="58"/>
      <c r="C108" s="59"/>
      <c r="D108" s="60"/>
      <c r="E108" s="60"/>
      <c r="F108" s="60"/>
      <c r="G108" s="60"/>
      <c r="H108" s="60"/>
      <c r="I108" s="62"/>
    </row>
    <row r="109" customFormat="false" ht="15" hidden="false" customHeight="true" outlineLevel="0" collapsed="false">
      <c r="A109" s="58"/>
      <c r="B109" s="58"/>
      <c r="C109" s="59"/>
      <c r="D109" s="60"/>
      <c r="E109" s="60"/>
      <c r="F109" s="60"/>
      <c r="G109" s="60"/>
      <c r="H109" s="60"/>
      <c r="I109" s="62"/>
    </row>
    <row r="110" customFormat="false" ht="15" hidden="false" customHeight="true" outlineLevel="0" collapsed="false">
      <c r="A110" s="58"/>
      <c r="B110" s="58"/>
      <c r="C110" s="59"/>
      <c r="D110" s="60"/>
      <c r="E110" s="60"/>
      <c r="F110" s="60"/>
      <c r="G110" s="60"/>
      <c r="H110" s="60"/>
      <c r="I110" s="62"/>
    </row>
    <row r="111" customFormat="false" ht="15" hidden="false" customHeight="true" outlineLevel="0" collapsed="false">
      <c r="A111" s="58"/>
      <c r="B111" s="58"/>
      <c r="C111" s="59"/>
      <c r="D111" s="60"/>
      <c r="E111" s="60"/>
      <c r="F111" s="60"/>
      <c r="G111" s="60"/>
      <c r="H111" s="60"/>
      <c r="I111" s="62"/>
    </row>
    <row r="112" customFormat="false" ht="15" hidden="false" customHeight="true" outlineLevel="0" collapsed="false">
      <c r="A112" s="58"/>
      <c r="B112" s="58"/>
      <c r="C112" s="59"/>
      <c r="D112" s="60"/>
      <c r="E112" s="60"/>
      <c r="F112" s="60"/>
      <c r="G112" s="60"/>
      <c r="H112" s="60"/>
      <c r="I112" s="62"/>
    </row>
    <row r="113" customFormat="false" ht="15" hidden="false" customHeight="true" outlineLevel="0" collapsed="false">
      <c r="A113" s="58"/>
      <c r="B113" s="58"/>
      <c r="C113" s="59"/>
      <c r="D113" s="60"/>
      <c r="E113" s="60"/>
      <c r="F113" s="60"/>
      <c r="G113" s="60"/>
      <c r="H113" s="60"/>
      <c r="I113" s="62"/>
    </row>
    <row r="114" customFormat="false" ht="15" hidden="false" customHeight="true" outlineLevel="0" collapsed="false">
      <c r="A114" s="58"/>
      <c r="B114" s="58"/>
      <c r="C114" s="59"/>
      <c r="D114" s="60"/>
      <c r="E114" s="60"/>
      <c r="F114" s="60"/>
      <c r="G114" s="60"/>
      <c r="H114" s="60"/>
      <c r="I114" s="62"/>
    </row>
    <row r="115" customFormat="false" ht="15" hidden="false" customHeight="true" outlineLevel="0" collapsed="false">
      <c r="A115" s="58"/>
      <c r="B115" s="58"/>
      <c r="C115" s="59"/>
      <c r="D115" s="60"/>
      <c r="E115" s="60"/>
      <c r="F115" s="60"/>
      <c r="G115" s="60"/>
      <c r="H115" s="60"/>
      <c r="I115" s="62"/>
    </row>
    <row r="116" customFormat="false" ht="15" hidden="false" customHeight="true" outlineLevel="0" collapsed="false">
      <c r="A116" s="58"/>
      <c r="B116" s="58"/>
      <c r="C116" s="59"/>
      <c r="D116" s="60"/>
      <c r="E116" s="60"/>
      <c r="F116" s="60"/>
      <c r="G116" s="60"/>
      <c r="H116" s="60"/>
      <c r="I116" s="62"/>
    </row>
    <row r="117" customFormat="false" ht="15" hidden="false" customHeight="true" outlineLevel="0" collapsed="false">
      <c r="A117" s="58"/>
      <c r="B117" s="58"/>
      <c r="C117" s="59"/>
      <c r="D117" s="60"/>
      <c r="E117" s="60"/>
      <c r="F117" s="60"/>
      <c r="G117" s="60"/>
      <c r="H117" s="60"/>
      <c r="I117" s="62"/>
    </row>
    <row r="118" customFormat="false" ht="15" hidden="false" customHeight="true" outlineLevel="0" collapsed="false">
      <c r="A118" s="58"/>
      <c r="B118" s="58"/>
      <c r="C118" s="59"/>
      <c r="D118" s="60"/>
      <c r="E118" s="60"/>
      <c r="F118" s="60"/>
      <c r="G118" s="60"/>
      <c r="H118" s="60"/>
      <c r="I118" s="62"/>
    </row>
    <row r="119" customFormat="false" ht="15" hidden="false" customHeight="true" outlineLevel="0" collapsed="false">
      <c r="A119" s="58"/>
      <c r="B119" s="58"/>
      <c r="C119" s="59"/>
      <c r="D119" s="60"/>
      <c r="E119" s="60"/>
      <c r="F119" s="60"/>
      <c r="G119" s="60"/>
      <c r="H119" s="60"/>
      <c r="I119" s="62"/>
    </row>
    <row r="120" customFormat="false" ht="15" hidden="false" customHeight="true" outlineLevel="0" collapsed="false">
      <c r="A120" s="58"/>
      <c r="B120" s="58"/>
      <c r="C120" s="59"/>
      <c r="D120" s="60"/>
      <c r="E120" s="60"/>
      <c r="F120" s="60"/>
      <c r="G120" s="60"/>
      <c r="H120" s="60"/>
      <c r="I120" s="62"/>
    </row>
    <row r="121" customFormat="false" ht="15" hidden="false" customHeight="true" outlineLevel="0" collapsed="false">
      <c r="A121" s="58"/>
      <c r="B121" s="58"/>
      <c r="C121" s="59"/>
      <c r="D121" s="60"/>
      <c r="E121" s="60"/>
      <c r="F121" s="60"/>
      <c r="G121" s="60"/>
      <c r="H121" s="60"/>
      <c r="I121" s="62"/>
    </row>
    <row r="122" customFormat="false" ht="15" hidden="false" customHeight="true" outlineLevel="0" collapsed="false">
      <c r="A122" s="58"/>
      <c r="B122" s="58"/>
      <c r="C122" s="59"/>
      <c r="D122" s="60"/>
      <c r="E122" s="60"/>
      <c r="F122" s="60"/>
      <c r="G122" s="60"/>
      <c r="H122" s="60"/>
      <c r="I122" s="62"/>
    </row>
    <row r="123" customFormat="false" ht="15" hidden="false" customHeight="true" outlineLevel="0" collapsed="false">
      <c r="A123" s="58"/>
      <c r="B123" s="58"/>
      <c r="C123" s="59"/>
      <c r="D123" s="60"/>
      <c r="E123" s="60"/>
      <c r="F123" s="60"/>
      <c r="G123" s="60"/>
      <c r="H123" s="60"/>
      <c r="I123" s="62"/>
    </row>
    <row r="124" customFormat="false" ht="15" hidden="false" customHeight="true" outlineLevel="0" collapsed="false">
      <c r="A124" s="58"/>
      <c r="B124" s="58"/>
      <c r="C124" s="59"/>
      <c r="D124" s="60"/>
      <c r="E124" s="60"/>
      <c r="F124" s="60"/>
      <c r="G124" s="60"/>
      <c r="H124" s="60"/>
      <c r="I124" s="62"/>
    </row>
    <row r="125" customFormat="false" ht="15" hidden="false" customHeight="true" outlineLevel="0" collapsed="false">
      <c r="A125" s="58"/>
      <c r="B125" s="58"/>
      <c r="C125" s="59"/>
      <c r="D125" s="60"/>
      <c r="E125" s="60"/>
      <c r="F125" s="60"/>
      <c r="G125" s="60"/>
      <c r="H125" s="60"/>
      <c r="I125" s="62"/>
    </row>
    <row r="126" customFormat="false" ht="15" hidden="false" customHeight="true" outlineLevel="0" collapsed="false">
      <c r="A126" s="58"/>
      <c r="B126" s="58"/>
      <c r="C126" s="59"/>
      <c r="D126" s="60"/>
      <c r="E126" s="60"/>
      <c r="F126" s="60"/>
      <c r="G126" s="60"/>
      <c r="H126" s="60"/>
      <c r="I126" s="62"/>
    </row>
    <row r="127" customFormat="false" ht="15" hidden="false" customHeight="true" outlineLevel="0" collapsed="false">
      <c r="A127" s="58"/>
      <c r="B127" s="58"/>
      <c r="C127" s="59"/>
      <c r="D127" s="60"/>
      <c r="E127" s="60"/>
      <c r="F127" s="60"/>
      <c r="G127" s="60"/>
      <c r="H127" s="60"/>
      <c r="I127" s="62"/>
    </row>
    <row r="128" customFormat="false" ht="15" hidden="false" customHeight="true" outlineLevel="0" collapsed="false">
      <c r="A128" s="58"/>
      <c r="B128" s="58"/>
      <c r="C128" s="59"/>
      <c r="D128" s="60"/>
      <c r="E128" s="60"/>
      <c r="F128" s="60"/>
      <c r="G128" s="60"/>
      <c r="H128" s="60"/>
      <c r="I128" s="62"/>
    </row>
    <row r="129" customFormat="false" ht="15" hidden="false" customHeight="true" outlineLevel="0" collapsed="false">
      <c r="A129" s="58"/>
      <c r="B129" s="58"/>
      <c r="C129" s="59"/>
      <c r="D129" s="60"/>
      <c r="E129" s="60"/>
      <c r="F129" s="60"/>
      <c r="G129" s="60"/>
      <c r="H129" s="60"/>
      <c r="I129" s="62"/>
    </row>
    <row r="130" customFormat="false" ht="15" hidden="false" customHeight="true" outlineLevel="0" collapsed="false">
      <c r="A130" s="58"/>
      <c r="B130" s="58"/>
      <c r="C130" s="59"/>
      <c r="D130" s="60"/>
      <c r="E130" s="60"/>
      <c r="F130" s="60"/>
      <c r="G130" s="60"/>
      <c r="H130" s="60"/>
      <c r="I130" s="62"/>
    </row>
    <row r="131" customFormat="false" ht="15" hidden="false" customHeight="true" outlineLevel="0" collapsed="false">
      <c r="A131" s="58"/>
      <c r="B131" s="58"/>
      <c r="C131" s="59"/>
      <c r="D131" s="60"/>
      <c r="E131" s="60"/>
      <c r="F131" s="60"/>
      <c r="G131" s="60"/>
      <c r="H131" s="60"/>
      <c r="I131" s="62"/>
    </row>
    <row r="132" customFormat="false" ht="15" hidden="false" customHeight="true" outlineLevel="0" collapsed="false">
      <c r="A132" s="58"/>
      <c r="B132" s="58"/>
      <c r="C132" s="59"/>
      <c r="D132" s="60"/>
      <c r="E132" s="60"/>
      <c r="F132" s="60"/>
      <c r="G132" s="60"/>
      <c r="H132" s="60"/>
      <c r="I132" s="62"/>
    </row>
    <row r="133" customFormat="false" ht="15" hidden="false" customHeight="true" outlineLevel="0" collapsed="false">
      <c r="A133" s="58"/>
      <c r="B133" s="58"/>
      <c r="C133" s="59"/>
      <c r="D133" s="60"/>
      <c r="E133" s="60"/>
      <c r="F133" s="60"/>
      <c r="G133" s="60"/>
      <c r="H133" s="60"/>
      <c r="I133" s="62"/>
    </row>
    <row r="134" customFormat="false" ht="15" hidden="false" customHeight="true" outlineLevel="0" collapsed="false">
      <c r="A134" s="58"/>
      <c r="B134" s="58"/>
      <c r="C134" s="59"/>
      <c r="D134" s="60"/>
      <c r="E134" s="60"/>
      <c r="F134" s="60"/>
      <c r="G134" s="60"/>
      <c r="H134" s="60"/>
      <c r="I134" s="62"/>
    </row>
    <row r="135" customFormat="false" ht="15" hidden="false" customHeight="true" outlineLevel="0" collapsed="false">
      <c r="A135" s="58"/>
      <c r="B135" s="58"/>
      <c r="C135" s="59"/>
      <c r="D135" s="60"/>
      <c r="E135" s="60"/>
      <c r="F135" s="60"/>
      <c r="G135" s="60"/>
      <c r="H135" s="60"/>
      <c r="I135" s="62"/>
    </row>
    <row r="136" customFormat="false" ht="15" hidden="false" customHeight="true" outlineLevel="0" collapsed="false">
      <c r="A136" s="58"/>
      <c r="B136" s="58"/>
      <c r="C136" s="59"/>
      <c r="D136" s="60"/>
      <c r="E136" s="60"/>
      <c r="F136" s="60"/>
      <c r="G136" s="60"/>
      <c r="H136" s="60"/>
      <c r="I136" s="62"/>
    </row>
    <row r="137" customFormat="false" ht="15" hidden="false" customHeight="true" outlineLevel="0" collapsed="false">
      <c r="A137" s="58"/>
      <c r="B137" s="58"/>
      <c r="C137" s="59"/>
      <c r="D137" s="60"/>
      <c r="E137" s="60"/>
      <c r="F137" s="60"/>
      <c r="G137" s="60"/>
      <c r="H137" s="60"/>
      <c r="I137" s="62"/>
    </row>
    <row r="138" customFormat="false" ht="15" hidden="false" customHeight="true" outlineLevel="0" collapsed="false">
      <c r="A138" s="58"/>
      <c r="B138" s="58"/>
      <c r="C138" s="59"/>
      <c r="D138" s="60"/>
      <c r="E138" s="60"/>
      <c r="F138" s="60"/>
      <c r="G138" s="60"/>
      <c r="H138" s="60"/>
      <c r="I138" s="62"/>
    </row>
    <row r="139" customFormat="false" ht="15" hidden="false" customHeight="true" outlineLevel="0" collapsed="false">
      <c r="A139" s="58"/>
      <c r="B139" s="58"/>
      <c r="C139" s="59"/>
      <c r="D139" s="60"/>
      <c r="E139" s="60"/>
      <c r="F139" s="60"/>
      <c r="G139" s="60"/>
      <c r="H139" s="60"/>
      <c r="I139" s="62"/>
    </row>
    <row r="140" customFormat="false" ht="15" hidden="false" customHeight="true" outlineLevel="0" collapsed="false">
      <c r="A140" s="58"/>
      <c r="B140" s="58"/>
      <c r="C140" s="59"/>
      <c r="D140" s="60"/>
      <c r="E140" s="60"/>
      <c r="F140" s="60"/>
      <c r="G140" s="60"/>
      <c r="H140" s="60"/>
      <c r="I140" s="62"/>
    </row>
    <row r="141" customFormat="false" ht="15" hidden="false" customHeight="true" outlineLevel="0" collapsed="false">
      <c r="A141" s="58"/>
      <c r="B141" s="58"/>
      <c r="C141" s="59"/>
      <c r="D141" s="60"/>
      <c r="E141" s="60"/>
      <c r="F141" s="60"/>
      <c r="G141" s="60"/>
      <c r="H141" s="60"/>
      <c r="I141" s="62"/>
    </row>
    <row r="142" customFormat="false" ht="15" hidden="false" customHeight="true" outlineLevel="0" collapsed="false">
      <c r="A142" s="58"/>
      <c r="B142" s="58"/>
      <c r="C142" s="59"/>
      <c r="D142" s="60"/>
      <c r="E142" s="60"/>
      <c r="F142" s="60"/>
      <c r="G142" s="60"/>
      <c r="H142" s="60"/>
      <c r="I142" s="62"/>
    </row>
    <row r="143" customFormat="false" ht="15" hidden="false" customHeight="true" outlineLevel="0" collapsed="false">
      <c r="A143" s="58"/>
      <c r="B143" s="58"/>
      <c r="C143" s="59"/>
      <c r="D143" s="60"/>
      <c r="E143" s="60"/>
      <c r="F143" s="60"/>
      <c r="G143" s="60"/>
      <c r="H143" s="60"/>
      <c r="I143" s="62"/>
    </row>
    <row r="144" customFormat="false" ht="15" hidden="false" customHeight="true" outlineLevel="0" collapsed="false">
      <c r="A144" s="58"/>
      <c r="B144" s="58"/>
      <c r="C144" s="59"/>
      <c r="D144" s="60"/>
      <c r="E144" s="60"/>
      <c r="F144" s="60"/>
      <c r="G144" s="60"/>
      <c r="H144" s="60"/>
      <c r="I144" s="62"/>
    </row>
    <row r="145" customFormat="false" ht="15" hidden="false" customHeight="true" outlineLevel="0" collapsed="false">
      <c r="A145" s="58"/>
      <c r="B145" s="58"/>
      <c r="C145" s="59"/>
      <c r="D145" s="60"/>
      <c r="E145" s="60"/>
      <c r="F145" s="60"/>
      <c r="G145" s="60"/>
      <c r="H145" s="60"/>
      <c r="I145" s="62"/>
    </row>
    <row r="146" customFormat="false" ht="15" hidden="false" customHeight="true" outlineLevel="0" collapsed="false">
      <c r="A146" s="58"/>
      <c r="B146" s="58"/>
      <c r="C146" s="59"/>
      <c r="D146" s="60"/>
      <c r="E146" s="60"/>
      <c r="F146" s="60"/>
      <c r="G146" s="60"/>
      <c r="H146" s="60"/>
      <c r="I146" s="62"/>
    </row>
    <row r="147" customFormat="false" ht="15" hidden="false" customHeight="true" outlineLevel="0" collapsed="false">
      <c r="A147" s="58"/>
      <c r="B147" s="58"/>
      <c r="C147" s="59"/>
      <c r="D147" s="60"/>
      <c r="E147" s="60"/>
      <c r="F147" s="60"/>
      <c r="G147" s="60"/>
      <c r="H147" s="60"/>
      <c r="I147" s="62"/>
    </row>
    <row r="148" customFormat="false" ht="15" hidden="false" customHeight="true" outlineLevel="0" collapsed="false">
      <c r="A148" s="58"/>
      <c r="B148" s="58"/>
      <c r="C148" s="59"/>
      <c r="D148" s="60"/>
      <c r="E148" s="60"/>
      <c r="F148" s="60"/>
      <c r="G148" s="60"/>
      <c r="H148" s="60"/>
      <c r="I148" s="62"/>
    </row>
    <row r="149" customFormat="false" ht="15" hidden="false" customHeight="true" outlineLevel="0" collapsed="false">
      <c r="A149" s="58"/>
      <c r="B149" s="58"/>
      <c r="C149" s="59"/>
      <c r="D149" s="60"/>
      <c r="E149" s="60"/>
      <c r="F149" s="60"/>
      <c r="G149" s="60"/>
      <c r="H149" s="60"/>
      <c r="I149" s="62"/>
    </row>
    <row r="150" customFormat="false" ht="15" hidden="false" customHeight="true" outlineLevel="0" collapsed="false">
      <c r="A150" s="58"/>
      <c r="B150" s="58"/>
      <c r="C150" s="59"/>
      <c r="D150" s="60"/>
      <c r="E150" s="60"/>
      <c r="F150" s="60"/>
      <c r="G150" s="60"/>
      <c r="H150" s="60"/>
      <c r="I150" s="62"/>
    </row>
    <row r="151" customFormat="false" ht="15" hidden="false" customHeight="true" outlineLevel="0" collapsed="false">
      <c r="A151" s="58"/>
      <c r="B151" s="58"/>
      <c r="C151" s="59"/>
      <c r="D151" s="60"/>
      <c r="E151" s="60"/>
      <c r="F151" s="60"/>
      <c r="G151" s="60"/>
      <c r="H151" s="60"/>
      <c r="I151" s="62"/>
    </row>
    <row r="152" customFormat="false" ht="15" hidden="false" customHeight="true" outlineLevel="0" collapsed="false">
      <c r="A152" s="58"/>
      <c r="B152" s="58"/>
      <c r="C152" s="59"/>
      <c r="D152" s="60"/>
      <c r="E152" s="60"/>
      <c r="F152" s="60"/>
      <c r="G152" s="60"/>
      <c r="H152" s="60"/>
      <c r="I152" s="62"/>
    </row>
    <row r="153" customFormat="false" ht="15" hidden="false" customHeight="true" outlineLevel="0" collapsed="false">
      <c r="A153" s="58"/>
      <c r="B153" s="58"/>
      <c r="C153" s="59"/>
      <c r="D153" s="60"/>
      <c r="E153" s="60"/>
      <c r="F153" s="60"/>
      <c r="G153" s="60"/>
      <c r="H153" s="60"/>
      <c r="I153" s="62"/>
    </row>
    <row r="154" customFormat="false" ht="15" hidden="false" customHeight="true" outlineLevel="0" collapsed="false">
      <c r="A154" s="58"/>
      <c r="B154" s="58"/>
      <c r="C154" s="59"/>
      <c r="D154" s="60"/>
      <c r="E154" s="60"/>
      <c r="F154" s="60"/>
      <c r="G154" s="60"/>
      <c r="H154" s="60"/>
      <c r="I154" s="62"/>
    </row>
    <row r="155" customFormat="false" ht="15" hidden="false" customHeight="true" outlineLevel="0" collapsed="false">
      <c r="A155" s="58"/>
      <c r="B155" s="58"/>
      <c r="C155" s="59"/>
      <c r="D155" s="60"/>
      <c r="E155" s="60"/>
      <c r="F155" s="60"/>
      <c r="G155" s="60"/>
      <c r="H155" s="60"/>
      <c r="I155" s="62"/>
    </row>
    <row r="156" customFormat="false" ht="15" hidden="false" customHeight="true" outlineLevel="0" collapsed="false">
      <c r="A156" s="58"/>
      <c r="B156" s="58"/>
      <c r="C156" s="59"/>
      <c r="D156" s="60"/>
      <c r="E156" s="60"/>
      <c r="F156" s="60"/>
      <c r="G156" s="60"/>
      <c r="H156" s="60"/>
      <c r="I156" s="62"/>
    </row>
    <row r="157" customFormat="false" ht="15" hidden="false" customHeight="true" outlineLevel="0" collapsed="false">
      <c r="A157" s="58"/>
      <c r="B157" s="58"/>
      <c r="C157" s="59"/>
      <c r="D157" s="60"/>
      <c r="E157" s="60"/>
      <c r="F157" s="60"/>
      <c r="G157" s="60"/>
      <c r="H157" s="60"/>
      <c r="I157" s="62"/>
    </row>
    <row r="158" customFormat="false" ht="15" hidden="false" customHeight="true" outlineLevel="0" collapsed="false">
      <c r="A158" s="58"/>
      <c r="B158" s="58"/>
      <c r="C158" s="59"/>
      <c r="D158" s="60"/>
      <c r="E158" s="60"/>
      <c r="F158" s="60"/>
      <c r="G158" s="60"/>
      <c r="H158" s="60"/>
      <c r="I158" s="62"/>
    </row>
    <row r="159" customFormat="false" ht="15" hidden="false" customHeight="true" outlineLevel="0" collapsed="false">
      <c r="A159" s="58"/>
      <c r="B159" s="58"/>
      <c r="C159" s="59"/>
      <c r="D159" s="60"/>
      <c r="E159" s="60"/>
      <c r="F159" s="60"/>
      <c r="G159" s="60"/>
      <c r="H159" s="60"/>
      <c r="I159" s="62"/>
    </row>
    <row r="160" customFormat="false" ht="15" hidden="false" customHeight="true" outlineLevel="0" collapsed="false">
      <c r="A160" s="58"/>
      <c r="B160" s="58"/>
      <c r="C160" s="59"/>
      <c r="D160" s="60"/>
      <c r="E160" s="60"/>
      <c r="F160" s="60"/>
      <c r="G160" s="60"/>
      <c r="H160" s="60"/>
      <c r="I160" s="62"/>
    </row>
    <row r="161" customFormat="false" ht="15" hidden="false" customHeight="true" outlineLevel="0" collapsed="false">
      <c r="A161" s="58"/>
      <c r="B161" s="58"/>
      <c r="C161" s="59"/>
      <c r="D161" s="60"/>
      <c r="E161" s="60"/>
      <c r="F161" s="60"/>
      <c r="G161" s="60"/>
      <c r="H161" s="60"/>
      <c r="I161" s="62"/>
    </row>
    <row r="162" customFormat="false" ht="15" hidden="false" customHeight="true" outlineLevel="0" collapsed="false">
      <c r="A162" s="58"/>
      <c r="B162" s="58"/>
      <c r="C162" s="59"/>
      <c r="D162" s="60"/>
      <c r="E162" s="60"/>
      <c r="F162" s="60"/>
      <c r="G162" s="60"/>
      <c r="H162" s="60"/>
      <c r="I162" s="62"/>
    </row>
    <row r="163" customFormat="false" ht="15" hidden="false" customHeight="true" outlineLevel="0" collapsed="false">
      <c r="A163" s="58"/>
      <c r="B163" s="58"/>
      <c r="C163" s="59"/>
      <c r="D163" s="60"/>
      <c r="E163" s="60"/>
      <c r="F163" s="60"/>
      <c r="G163" s="60"/>
      <c r="H163" s="60"/>
      <c r="I163" s="62"/>
    </row>
    <row r="164" customFormat="false" ht="15" hidden="false" customHeight="true" outlineLevel="0" collapsed="false">
      <c r="A164" s="58"/>
      <c r="B164" s="58"/>
      <c r="C164" s="59"/>
      <c r="D164" s="60"/>
      <c r="E164" s="60"/>
      <c r="F164" s="60"/>
      <c r="G164" s="60"/>
      <c r="H164" s="60"/>
      <c r="I164" s="62"/>
    </row>
    <row r="165" customFormat="false" ht="15" hidden="false" customHeight="true" outlineLevel="0" collapsed="false">
      <c r="A165" s="58"/>
      <c r="B165" s="58"/>
      <c r="C165" s="59"/>
      <c r="D165" s="60"/>
      <c r="E165" s="60"/>
      <c r="F165" s="60"/>
      <c r="G165" s="60"/>
      <c r="H165" s="60"/>
      <c r="I165" s="62"/>
    </row>
    <row r="166" customFormat="false" ht="15" hidden="false" customHeight="true" outlineLevel="0" collapsed="false">
      <c r="A166" s="58"/>
      <c r="B166" s="58"/>
      <c r="C166" s="59"/>
      <c r="D166" s="60"/>
      <c r="E166" s="60"/>
      <c r="F166" s="60"/>
      <c r="G166" s="60"/>
      <c r="H166" s="60"/>
      <c r="I166" s="62"/>
    </row>
    <row r="167" customFormat="false" ht="15" hidden="false" customHeight="true" outlineLevel="0" collapsed="false">
      <c r="A167" s="58"/>
      <c r="B167" s="58"/>
      <c r="C167" s="59"/>
      <c r="D167" s="60"/>
      <c r="E167" s="60"/>
      <c r="F167" s="60"/>
      <c r="G167" s="60"/>
      <c r="H167" s="60"/>
      <c r="I167" s="62"/>
    </row>
    <row r="168" customFormat="false" ht="15" hidden="false" customHeight="true" outlineLevel="0" collapsed="false">
      <c r="A168" s="58"/>
      <c r="B168" s="58"/>
      <c r="C168" s="59"/>
      <c r="D168" s="60"/>
      <c r="E168" s="60"/>
      <c r="F168" s="60"/>
      <c r="G168" s="60"/>
      <c r="H168" s="60"/>
      <c r="I168" s="62"/>
    </row>
    <row r="169" customFormat="false" ht="15" hidden="false" customHeight="true" outlineLevel="0" collapsed="false">
      <c r="A169" s="58"/>
      <c r="B169" s="58"/>
      <c r="C169" s="59"/>
      <c r="D169" s="60"/>
      <c r="E169" s="60"/>
      <c r="F169" s="60"/>
      <c r="G169" s="60"/>
      <c r="H169" s="60"/>
      <c r="I169" s="62"/>
    </row>
    <row r="170" customFormat="false" ht="15" hidden="false" customHeight="true" outlineLevel="0" collapsed="false">
      <c r="A170" s="58"/>
      <c r="B170" s="58"/>
      <c r="C170" s="59"/>
      <c r="D170" s="60"/>
      <c r="E170" s="60"/>
      <c r="F170" s="60"/>
      <c r="G170" s="60"/>
      <c r="H170" s="60"/>
      <c r="I170" s="62"/>
    </row>
    <row r="171" customFormat="false" ht="15" hidden="false" customHeight="true" outlineLevel="0" collapsed="false">
      <c r="A171" s="58"/>
      <c r="B171" s="58"/>
      <c r="C171" s="59"/>
      <c r="D171" s="60"/>
      <c r="E171" s="60"/>
      <c r="F171" s="60"/>
      <c r="G171" s="60"/>
      <c r="H171" s="60"/>
      <c r="I171" s="62"/>
    </row>
    <row r="172" customFormat="false" ht="15" hidden="false" customHeight="true" outlineLevel="0" collapsed="false">
      <c r="A172" s="58"/>
      <c r="B172" s="58"/>
      <c r="C172" s="59"/>
      <c r="D172" s="60"/>
      <c r="E172" s="60"/>
      <c r="F172" s="60"/>
      <c r="G172" s="60"/>
      <c r="H172" s="60"/>
      <c r="I172" s="62"/>
    </row>
    <row r="173" customFormat="false" ht="15" hidden="false" customHeight="true" outlineLevel="0" collapsed="false">
      <c r="A173" s="58"/>
      <c r="B173" s="58"/>
      <c r="C173" s="59"/>
      <c r="D173" s="60"/>
      <c r="E173" s="60"/>
      <c r="F173" s="60"/>
      <c r="G173" s="60"/>
      <c r="H173" s="60"/>
      <c r="I173" s="62"/>
    </row>
    <row r="174" customFormat="false" ht="15" hidden="false" customHeight="true" outlineLevel="0" collapsed="false">
      <c r="A174" s="58"/>
      <c r="B174" s="58"/>
      <c r="C174" s="59"/>
      <c r="D174" s="60"/>
      <c r="E174" s="60"/>
      <c r="F174" s="60"/>
      <c r="G174" s="60"/>
      <c r="H174" s="60"/>
      <c r="I174" s="62"/>
    </row>
    <row r="175" customFormat="false" ht="15" hidden="false" customHeight="true" outlineLevel="0" collapsed="false">
      <c r="A175" s="58"/>
      <c r="B175" s="58"/>
      <c r="C175" s="59"/>
      <c r="D175" s="60"/>
      <c r="E175" s="60"/>
      <c r="F175" s="60"/>
      <c r="G175" s="60"/>
      <c r="H175" s="60"/>
      <c r="I175" s="62"/>
    </row>
    <row r="176" customFormat="false" ht="15" hidden="false" customHeight="true" outlineLevel="0" collapsed="false">
      <c r="A176" s="58"/>
      <c r="B176" s="58"/>
      <c r="C176" s="59"/>
      <c r="D176" s="60"/>
      <c r="E176" s="60"/>
      <c r="F176" s="60"/>
      <c r="G176" s="60"/>
      <c r="H176" s="60"/>
      <c r="I176" s="62"/>
    </row>
    <row r="177" customFormat="false" ht="15" hidden="false" customHeight="true" outlineLevel="0" collapsed="false">
      <c r="A177" s="58"/>
      <c r="B177" s="58"/>
      <c r="C177" s="59"/>
      <c r="D177" s="60"/>
      <c r="E177" s="60"/>
      <c r="F177" s="60"/>
      <c r="G177" s="60"/>
      <c r="H177" s="60"/>
      <c r="I177" s="62"/>
    </row>
    <row r="178" customFormat="false" ht="15" hidden="false" customHeight="true" outlineLevel="0" collapsed="false">
      <c r="A178" s="58"/>
      <c r="B178" s="58"/>
      <c r="C178" s="59"/>
      <c r="D178" s="60"/>
      <c r="E178" s="60"/>
      <c r="F178" s="60"/>
      <c r="G178" s="60"/>
      <c r="H178" s="60"/>
      <c r="I178" s="62"/>
    </row>
    <row r="179" customFormat="false" ht="15" hidden="false" customHeight="true" outlineLevel="0" collapsed="false">
      <c r="A179" s="58"/>
      <c r="B179" s="58"/>
      <c r="C179" s="59"/>
      <c r="D179" s="60"/>
      <c r="E179" s="60"/>
      <c r="F179" s="60"/>
      <c r="G179" s="60"/>
      <c r="H179" s="60"/>
      <c r="I179" s="62"/>
    </row>
    <row r="180" customFormat="false" ht="15" hidden="false" customHeight="true" outlineLevel="0" collapsed="false">
      <c r="A180" s="58"/>
      <c r="B180" s="58"/>
      <c r="C180" s="59"/>
      <c r="D180" s="60"/>
      <c r="E180" s="60"/>
      <c r="F180" s="60"/>
      <c r="G180" s="60"/>
      <c r="H180" s="60"/>
      <c r="I180" s="62"/>
    </row>
    <row r="181" customFormat="false" ht="15" hidden="false" customHeight="true" outlineLevel="0" collapsed="false">
      <c r="A181" s="58"/>
      <c r="B181" s="58"/>
      <c r="C181" s="59"/>
      <c r="D181" s="60"/>
      <c r="E181" s="60"/>
      <c r="F181" s="60"/>
      <c r="G181" s="60"/>
      <c r="H181" s="60"/>
      <c r="I181" s="62"/>
    </row>
    <row r="182" customFormat="false" ht="15" hidden="false" customHeight="true" outlineLevel="0" collapsed="false">
      <c r="A182" s="58"/>
      <c r="B182" s="58"/>
      <c r="C182" s="59"/>
      <c r="D182" s="60"/>
      <c r="E182" s="60"/>
      <c r="F182" s="60"/>
      <c r="G182" s="60"/>
      <c r="H182" s="60"/>
      <c r="I182" s="62"/>
    </row>
    <row r="183" customFormat="false" ht="15" hidden="false" customHeight="true" outlineLevel="0" collapsed="false">
      <c r="A183" s="58"/>
      <c r="B183" s="58"/>
      <c r="C183" s="59"/>
      <c r="D183" s="60"/>
      <c r="E183" s="60"/>
      <c r="F183" s="60"/>
      <c r="G183" s="60"/>
      <c r="H183" s="60"/>
      <c r="I183" s="62"/>
    </row>
    <row r="184" customFormat="false" ht="15" hidden="false" customHeight="true" outlineLevel="0" collapsed="false">
      <c r="A184" s="58"/>
      <c r="B184" s="58"/>
      <c r="C184" s="59"/>
      <c r="D184" s="60"/>
      <c r="E184" s="60"/>
      <c r="F184" s="60"/>
      <c r="G184" s="60"/>
      <c r="H184" s="60"/>
      <c r="I184" s="62"/>
    </row>
    <row r="185" customFormat="false" ht="15" hidden="false" customHeight="true" outlineLevel="0" collapsed="false">
      <c r="A185" s="58"/>
      <c r="B185" s="58"/>
      <c r="C185" s="59"/>
      <c r="D185" s="60"/>
      <c r="E185" s="60"/>
      <c r="F185" s="60"/>
      <c r="G185" s="60"/>
      <c r="H185" s="60"/>
      <c r="I185" s="62"/>
    </row>
    <row r="186" customFormat="false" ht="15" hidden="false" customHeight="true" outlineLevel="0" collapsed="false">
      <c r="A186" s="58"/>
      <c r="B186" s="58"/>
      <c r="C186" s="59"/>
      <c r="D186" s="60"/>
      <c r="E186" s="60"/>
      <c r="F186" s="60"/>
      <c r="G186" s="60"/>
      <c r="H186" s="60"/>
      <c r="I186" s="62"/>
    </row>
    <row r="187" customFormat="false" ht="15" hidden="false" customHeight="true" outlineLevel="0" collapsed="false">
      <c r="A187" s="58"/>
      <c r="B187" s="58"/>
      <c r="C187" s="59"/>
      <c r="D187" s="60"/>
      <c r="E187" s="60"/>
      <c r="F187" s="60"/>
      <c r="G187" s="60"/>
      <c r="H187" s="60"/>
      <c r="I187" s="62"/>
    </row>
    <row r="188" customFormat="false" ht="15" hidden="false" customHeight="true" outlineLevel="0" collapsed="false">
      <c r="A188" s="58"/>
      <c r="B188" s="58"/>
      <c r="C188" s="59"/>
      <c r="D188" s="60"/>
      <c r="E188" s="60"/>
      <c r="F188" s="60"/>
      <c r="G188" s="60"/>
      <c r="H188" s="60"/>
      <c r="I188" s="62"/>
    </row>
    <row r="189" customFormat="false" ht="15" hidden="false" customHeight="true" outlineLevel="0" collapsed="false">
      <c r="A189" s="58"/>
      <c r="B189" s="58"/>
      <c r="C189" s="59"/>
      <c r="D189" s="60"/>
      <c r="E189" s="60"/>
      <c r="F189" s="60"/>
      <c r="G189" s="60"/>
      <c r="H189" s="60"/>
      <c r="I189" s="62"/>
    </row>
    <row r="190" customFormat="false" ht="15" hidden="false" customHeight="true" outlineLevel="0" collapsed="false">
      <c r="A190" s="58"/>
      <c r="B190" s="58"/>
      <c r="C190" s="59"/>
      <c r="D190" s="60"/>
      <c r="E190" s="60"/>
      <c r="F190" s="60"/>
      <c r="G190" s="60"/>
      <c r="H190" s="60"/>
      <c r="I190" s="62"/>
    </row>
    <row r="191" customFormat="false" ht="15" hidden="false" customHeight="true" outlineLevel="0" collapsed="false">
      <c r="A191" s="58"/>
      <c r="B191" s="58"/>
      <c r="C191" s="59"/>
      <c r="D191" s="60"/>
      <c r="E191" s="60"/>
      <c r="F191" s="60"/>
      <c r="G191" s="60"/>
      <c r="H191" s="60"/>
      <c r="I191" s="62"/>
    </row>
    <row r="192" customFormat="false" ht="15" hidden="false" customHeight="true" outlineLevel="0" collapsed="false">
      <c r="A192" s="58"/>
      <c r="B192" s="58"/>
      <c r="C192" s="59"/>
      <c r="D192" s="60"/>
      <c r="E192" s="60"/>
      <c r="F192" s="60"/>
      <c r="G192" s="60"/>
      <c r="H192" s="60"/>
      <c r="I192" s="62"/>
    </row>
    <row r="193" customFormat="false" ht="15" hidden="false" customHeight="true" outlineLevel="0" collapsed="false">
      <c r="A193" s="58"/>
      <c r="B193" s="58"/>
      <c r="C193" s="59"/>
      <c r="D193" s="60"/>
      <c r="E193" s="60"/>
      <c r="F193" s="60"/>
      <c r="G193" s="60"/>
      <c r="H193" s="60"/>
      <c r="I193" s="62"/>
    </row>
    <row r="194" customFormat="false" ht="15" hidden="false" customHeight="true" outlineLevel="0" collapsed="false">
      <c r="A194" s="58"/>
      <c r="B194" s="58"/>
      <c r="C194" s="59"/>
      <c r="D194" s="60"/>
      <c r="E194" s="60"/>
      <c r="F194" s="60"/>
      <c r="G194" s="60"/>
      <c r="H194" s="60"/>
      <c r="I194" s="62"/>
    </row>
    <row r="195" customFormat="false" ht="15" hidden="false" customHeight="true" outlineLevel="0" collapsed="false">
      <c r="A195" s="58"/>
      <c r="B195" s="58"/>
      <c r="C195" s="59"/>
      <c r="D195" s="60"/>
      <c r="E195" s="60"/>
      <c r="F195" s="60"/>
      <c r="G195" s="60"/>
      <c r="H195" s="60"/>
      <c r="I195" s="62"/>
    </row>
    <row r="196" customFormat="false" ht="15" hidden="false" customHeight="true" outlineLevel="0" collapsed="false">
      <c r="A196" s="58"/>
      <c r="B196" s="58"/>
      <c r="C196" s="59"/>
      <c r="D196" s="60"/>
      <c r="E196" s="60"/>
      <c r="F196" s="60"/>
      <c r="G196" s="60"/>
      <c r="H196" s="60"/>
      <c r="I196" s="62"/>
    </row>
    <row r="197" customFormat="false" ht="15" hidden="false" customHeight="true" outlineLevel="0" collapsed="false">
      <c r="A197" s="58"/>
      <c r="B197" s="58"/>
      <c r="C197" s="59"/>
      <c r="D197" s="60"/>
      <c r="E197" s="60"/>
      <c r="F197" s="60"/>
      <c r="G197" s="60"/>
      <c r="H197" s="60"/>
      <c r="I197" s="62"/>
    </row>
    <row r="198" customFormat="false" ht="15" hidden="false" customHeight="true" outlineLevel="0" collapsed="false">
      <c r="A198" s="58"/>
      <c r="B198" s="58"/>
      <c r="C198" s="59"/>
      <c r="D198" s="60"/>
      <c r="E198" s="60"/>
      <c r="F198" s="60"/>
      <c r="G198" s="60"/>
      <c r="H198" s="60"/>
      <c r="I198" s="62"/>
    </row>
    <row r="199" customFormat="false" ht="15" hidden="false" customHeight="true" outlineLevel="0" collapsed="false">
      <c r="A199" s="58"/>
      <c r="B199" s="58"/>
      <c r="C199" s="59"/>
      <c r="D199" s="60"/>
      <c r="E199" s="60"/>
      <c r="F199" s="60"/>
      <c r="G199" s="60"/>
      <c r="H199" s="60"/>
      <c r="I199" s="62"/>
    </row>
    <row r="200" customFormat="false" ht="15" hidden="false" customHeight="true" outlineLevel="0" collapsed="false">
      <c r="A200" s="58"/>
      <c r="B200" s="58"/>
      <c r="C200" s="59"/>
      <c r="D200" s="60"/>
      <c r="E200" s="60"/>
      <c r="F200" s="60"/>
      <c r="G200" s="60"/>
      <c r="H200" s="60"/>
      <c r="I200" s="62"/>
    </row>
    <row r="201" customFormat="false" ht="15" hidden="false" customHeight="true" outlineLevel="0" collapsed="false">
      <c r="A201" s="58"/>
      <c r="B201" s="58"/>
      <c r="C201" s="59"/>
      <c r="D201" s="60"/>
      <c r="E201" s="60"/>
      <c r="F201" s="60"/>
      <c r="G201" s="60"/>
      <c r="H201" s="60"/>
      <c r="I201" s="62"/>
    </row>
    <row r="202" customFormat="false" ht="15" hidden="false" customHeight="true" outlineLevel="0" collapsed="false">
      <c r="A202" s="58"/>
      <c r="B202" s="58"/>
      <c r="C202" s="59"/>
      <c r="D202" s="60"/>
      <c r="E202" s="60"/>
      <c r="F202" s="60"/>
      <c r="G202" s="60"/>
      <c r="H202" s="60"/>
      <c r="I202" s="62"/>
    </row>
    <row r="203" customFormat="false" ht="15" hidden="false" customHeight="true" outlineLevel="0" collapsed="false">
      <c r="A203" s="58"/>
      <c r="B203" s="58"/>
      <c r="C203" s="59"/>
      <c r="D203" s="60"/>
      <c r="E203" s="60"/>
      <c r="F203" s="60"/>
      <c r="G203" s="60"/>
      <c r="H203" s="60"/>
      <c r="I203" s="62"/>
    </row>
    <row r="204" customFormat="false" ht="15" hidden="false" customHeight="true" outlineLevel="0" collapsed="false">
      <c r="A204" s="58"/>
      <c r="B204" s="58"/>
      <c r="C204" s="59"/>
      <c r="D204" s="60"/>
      <c r="E204" s="60"/>
      <c r="F204" s="60"/>
      <c r="G204" s="60"/>
      <c r="H204" s="60"/>
      <c r="I204" s="62"/>
    </row>
    <row r="205" customFormat="false" ht="15" hidden="false" customHeight="true" outlineLevel="0" collapsed="false">
      <c r="A205" s="58"/>
      <c r="B205" s="58"/>
      <c r="C205" s="59"/>
      <c r="D205" s="60"/>
      <c r="E205" s="60"/>
      <c r="F205" s="60"/>
      <c r="G205" s="60"/>
      <c r="H205" s="60"/>
      <c r="I205" s="62"/>
    </row>
    <row r="206" customFormat="false" ht="15" hidden="false" customHeight="true" outlineLevel="0" collapsed="false">
      <c r="A206" s="58"/>
      <c r="B206" s="58"/>
      <c r="C206" s="59"/>
      <c r="D206" s="60"/>
      <c r="E206" s="60"/>
      <c r="F206" s="60"/>
      <c r="G206" s="60"/>
      <c r="H206" s="60"/>
      <c r="I206" s="62"/>
    </row>
    <row r="207" customFormat="false" ht="15" hidden="false" customHeight="true" outlineLevel="0" collapsed="false">
      <c r="A207" s="58"/>
      <c r="B207" s="58"/>
      <c r="C207" s="59"/>
      <c r="D207" s="60"/>
      <c r="E207" s="60"/>
      <c r="F207" s="60"/>
      <c r="G207" s="60"/>
      <c r="H207" s="60"/>
      <c r="I207" s="62"/>
    </row>
    <row r="208" customFormat="false" ht="15" hidden="false" customHeight="true" outlineLevel="0" collapsed="false">
      <c r="A208" s="58"/>
      <c r="B208" s="58"/>
      <c r="C208" s="59"/>
      <c r="D208" s="60"/>
      <c r="E208" s="60"/>
      <c r="F208" s="60"/>
      <c r="G208" s="60"/>
      <c r="H208" s="60"/>
      <c r="I208" s="62"/>
    </row>
    <row r="209" customFormat="false" ht="15" hidden="false" customHeight="true" outlineLevel="0" collapsed="false">
      <c r="A209" s="58"/>
      <c r="B209" s="58"/>
      <c r="C209" s="59"/>
      <c r="D209" s="60"/>
      <c r="E209" s="60"/>
      <c r="F209" s="60"/>
      <c r="G209" s="60"/>
      <c r="H209" s="60"/>
      <c r="I209" s="62"/>
    </row>
    <row r="210" customFormat="false" ht="15" hidden="false" customHeight="true" outlineLevel="0" collapsed="false">
      <c r="A210" s="58"/>
      <c r="B210" s="58"/>
      <c r="C210" s="59"/>
      <c r="D210" s="60"/>
      <c r="E210" s="60"/>
      <c r="F210" s="60"/>
      <c r="G210" s="60"/>
      <c r="H210" s="60"/>
      <c r="I210" s="62"/>
    </row>
    <row r="211" customFormat="false" ht="15" hidden="false" customHeight="true" outlineLevel="0" collapsed="false">
      <c r="A211" s="58"/>
      <c r="B211" s="58"/>
      <c r="C211" s="59"/>
      <c r="D211" s="60"/>
      <c r="E211" s="60"/>
      <c r="F211" s="60"/>
      <c r="G211" s="60"/>
      <c r="H211" s="60"/>
      <c r="I211" s="62"/>
    </row>
    <row r="212" customFormat="false" ht="15" hidden="false" customHeight="true" outlineLevel="0" collapsed="false">
      <c r="A212" s="58"/>
      <c r="B212" s="58"/>
      <c r="C212" s="59"/>
      <c r="D212" s="60"/>
      <c r="E212" s="60"/>
      <c r="F212" s="60"/>
      <c r="G212" s="60"/>
      <c r="H212" s="60"/>
      <c r="I212" s="62"/>
    </row>
    <row r="213" customFormat="false" ht="15" hidden="false" customHeight="true" outlineLevel="0" collapsed="false">
      <c r="A213" s="58"/>
      <c r="B213" s="58"/>
      <c r="C213" s="59"/>
      <c r="D213" s="60"/>
      <c r="E213" s="60"/>
      <c r="F213" s="60"/>
      <c r="G213" s="60"/>
      <c r="H213" s="60"/>
      <c r="I213" s="62"/>
    </row>
    <row r="214" customFormat="false" ht="15" hidden="false" customHeight="true" outlineLevel="0" collapsed="false">
      <c r="A214" s="58"/>
      <c r="B214" s="58"/>
      <c r="C214" s="59"/>
      <c r="D214" s="60"/>
      <c r="E214" s="60"/>
      <c r="F214" s="60"/>
      <c r="G214" s="60"/>
      <c r="H214" s="60"/>
      <c r="I214" s="62"/>
    </row>
    <row r="215" customFormat="false" ht="15" hidden="false" customHeight="true" outlineLevel="0" collapsed="false">
      <c r="A215" s="58"/>
      <c r="B215" s="58"/>
      <c r="C215" s="59"/>
      <c r="D215" s="60"/>
      <c r="E215" s="60"/>
      <c r="F215" s="60"/>
      <c r="G215" s="60"/>
      <c r="H215" s="60"/>
      <c r="I215" s="62"/>
    </row>
    <row r="216" customFormat="false" ht="15" hidden="false" customHeight="true" outlineLevel="0" collapsed="false">
      <c r="A216" s="58"/>
      <c r="B216" s="58"/>
      <c r="C216" s="59"/>
      <c r="D216" s="60"/>
      <c r="E216" s="60"/>
      <c r="F216" s="60"/>
      <c r="G216" s="60"/>
      <c r="H216" s="60"/>
      <c r="I216" s="62"/>
    </row>
    <row r="217" customFormat="false" ht="15" hidden="false" customHeight="true" outlineLevel="0" collapsed="false">
      <c r="A217" s="58"/>
      <c r="B217" s="58"/>
      <c r="C217" s="59"/>
      <c r="D217" s="60"/>
      <c r="E217" s="60"/>
      <c r="F217" s="60"/>
      <c r="G217" s="60"/>
      <c r="H217" s="60"/>
      <c r="I217" s="62"/>
    </row>
    <row r="218" customFormat="false" ht="15" hidden="false" customHeight="true" outlineLevel="0" collapsed="false">
      <c r="A218" s="58"/>
      <c r="B218" s="58"/>
      <c r="C218" s="59"/>
      <c r="D218" s="60"/>
      <c r="E218" s="60"/>
      <c r="F218" s="60"/>
      <c r="G218" s="60"/>
      <c r="H218" s="60"/>
      <c r="I218" s="62"/>
    </row>
    <row r="219" customFormat="false" ht="15" hidden="false" customHeight="true" outlineLevel="0" collapsed="false">
      <c r="A219" s="58"/>
      <c r="B219" s="58"/>
      <c r="C219" s="59"/>
      <c r="D219" s="60"/>
      <c r="E219" s="60"/>
      <c r="F219" s="60"/>
      <c r="G219" s="60"/>
      <c r="H219" s="60"/>
      <c r="I219" s="62"/>
    </row>
    <row r="220" customFormat="false" ht="15" hidden="false" customHeight="true" outlineLevel="0" collapsed="false">
      <c r="A220" s="58"/>
      <c r="B220" s="58"/>
      <c r="C220" s="59"/>
      <c r="D220" s="60"/>
      <c r="E220" s="60"/>
      <c r="F220" s="60"/>
      <c r="G220" s="60"/>
      <c r="H220" s="60"/>
      <c r="I220" s="62"/>
    </row>
    <row r="221" customFormat="false" ht="15" hidden="false" customHeight="true" outlineLevel="0" collapsed="false">
      <c r="A221" s="58"/>
      <c r="B221" s="58"/>
      <c r="C221" s="59"/>
      <c r="D221" s="60"/>
      <c r="E221" s="60"/>
      <c r="F221" s="60"/>
      <c r="G221" s="60"/>
      <c r="H221" s="60"/>
      <c r="I221" s="62"/>
    </row>
    <row r="222" customFormat="false" ht="15" hidden="false" customHeight="true" outlineLevel="0" collapsed="false">
      <c r="A222" s="58"/>
      <c r="B222" s="58"/>
      <c r="C222" s="59"/>
      <c r="D222" s="60"/>
      <c r="E222" s="60"/>
      <c r="F222" s="60"/>
      <c r="G222" s="60"/>
      <c r="H222" s="60"/>
      <c r="I222" s="62"/>
    </row>
    <row r="223" customFormat="false" ht="15" hidden="false" customHeight="true" outlineLevel="0" collapsed="false">
      <c r="A223" s="58"/>
      <c r="B223" s="58"/>
      <c r="C223" s="59"/>
      <c r="D223" s="60"/>
      <c r="E223" s="60"/>
      <c r="F223" s="60"/>
      <c r="G223" s="60"/>
      <c r="H223" s="60"/>
      <c r="I223" s="62"/>
    </row>
    <row r="224" customFormat="false" ht="15" hidden="false" customHeight="true" outlineLevel="0" collapsed="false">
      <c r="A224" s="58"/>
      <c r="B224" s="58"/>
      <c r="C224" s="59"/>
      <c r="D224" s="60"/>
      <c r="E224" s="60"/>
      <c r="F224" s="60"/>
      <c r="G224" s="60"/>
      <c r="H224" s="60"/>
      <c r="I224" s="62"/>
    </row>
    <row r="225" customFormat="false" ht="15" hidden="false" customHeight="true" outlineLevel="0" collapsed="false">
      <c r="A225" s="58"/>
      <c r="B225" s="58"/>
      <c r="C225" s="59"/>
      <c r="D225" s="60"/>
      <c r="E225" s="60"/>
      <c r="F225" s="60"/>
      <c r="G225" s="60"/>
      <c r="H225" s="60"/>
      <c r="I225" s="62"/>
    </row>
    <row r="226" customFormat="false" ht="15" hidden="false" customHeight="true" outlineLevel="0" collapsed="false">
      <c r="A226" s="58"/>
      <c r="B226" s="58"/>
      <c r="C226" s="59"/>
      <c r="D226" s="60"/>
      <c r="E226" s="60"/>
      <c r="F226" s="60"/>
      <c r="G226" s="60"/>
      <c r="H226" s="60"/>
      <c r="I226" s="62"/>
    </row>
    <row r="227" customFormat="false" ht="15" hidden="false" customHeight="true" outlineLevel="0" collapsed="false">
      <c r="A227" s="58"/>
      <c r="B227" s="58"/>
      <c r="C227" s="59"/>
      <c r="D227" s="60"/>
      <c r="E227" s="60"/>
      <c r="F227" s="60"/>
      <c r="G227" s="60"/>
      <c r="H227" s="60"/>
      <c r="I227" s="62"/>
    </row>
    <row r="228" customFormat="false" ht="15" hidden="false" customHeight="true" outlineLevel="0" collapsed="false">
      <c r="A228" s="58"/>
      <c r="B228" s="58"/>
      <c r="C228" s="59"/>
      <c r="D228" s="60"/>
      <c r="E228" s="60"/>
      <c r="F228" s="60"/>
      <c r="G228" s="60"/>
      <c r="H228" s="60"/>
      <c r="I228" s="62"/>
    </row>
    <row r="229" customFormat="false" ht="15" hidden="false" customHeight="true" outlineLevel="0" collapsed="false">
      <c r="A229" s="58"/>
      <c r="B229" s="58"/>
      <c r="C229" s="59"/>
      <c r="D229" s="60"/>
      <c r="E229" s="60"/>
      <c r="F229" s="60"/>
      <c r="G229" s="60"/>
      <c r="H229" s="60"/>
      <c r="I229" s="62"/>
    </row>
    <row r="230" customFormat="false" ht="15" hidden="false" customHeight="true" outlineLevel="0" collapsed="false">
      <c r="A230" s="58"/>
      <c r="B230" s="58"/>
      <c r="C230" s="59"/>
      <c r="D230" s="60"/>
      <c r="E230" s="60"/>
      <c r="F230" s="60"/>
      <c r="G230" s="60"/>
      <c r="H230" s="60"/>
      <c r="I230" s="62"/>
    </row>
    <row r="231" customFormat="false" ht="15" hidden="false" customHeight="true" outlineLevel="0" collapsed="false">
      <c r="A231" s="58"/>
      <c r="B231" s="58"/>
      <c r="C231" s="59"/>
      <c r="D231" s="60"/>
      <c r="E231" s="60"/>
      <c r="F231" s="60"/>
      <c r="G231" s="60"/>
      <c r="H231" s="60"/>
      <c r="I231" s="62"/>
    </row>
    <row r="232" customFormat="false" ht="15" hidden="false" customHeight="true" outlineLevel="0" collapsed="false">
      <c r="A232" s="58"/>
      <c r="B232" s="58"/>
      <c r="C232" s="59"/>
      <c r="D232" s="60"/>
      <c r="E232" s="60"/>
      <c r="F232" s="60"/>
      <c r="G232" s="60"/>
      <c r="H232" s="60"/>
      <c r="I232" s="62"/>
    </row>
    <row r="233" customFormat="false" ht="15" hidden="false" customHeight="true" outlineLevel="0" collapsed="false">
      <c r="A233" s="58"/>
      <c r="B233" s="58"/>
      <c r="C233" s="59"/>
      <c r="D233" s="60"/>
      <c r="E233" s="60"/>
      <c r="F233" s="60"/>
      <c r="G233" s="60"/>
      <c r="H233" s="60"/>
      <c r="I233" s="62"/>
    </row>
    <row r="234" customFormat="false" ht="15" hidden="false" customHeight="true" outlineLevel="0" collapsed="false">
      <c r="A234" s="58"/>
      <c r="B234" s="58"/>
      <c r="C234" s="59"/>
      <c r="D234" s="60"/>
      <c r="E234" s="60"/>
      <c r="F234" s="60"/>
      <c r="G234" s="60"/>
      <c r="H234" s="60"/>
      <c r="I234" s="62"/>
    </row>
    <row r="235" customFormat="false" ht="15" hidden="false" customHeight="true" outlineLevel="0" collapsed="false">
      <c r="A235" s="58"/>
      <c r="B235" s="58"/>
      <c r="C235" s="59"/>
      <c r="D235" s="60"/>
      <c r="E235" s="60"/>
      <c r="F235" s="60"/>
      <c r="G235" s="60"/>
      <c r="H235" s="60"/>
      <c r="I235" s="62"/>
    </row>
    <row r="236" customFormat="false" ht="15" hidden="false" customHeight="true" outlineLevel="0" collapsed="false">
      <c r="A236" s="58"/>
      <c r="B236" s="58"/>
      <c r="C236" s="59"/>
      <c r="D236" s="60"/>
      <c r="E236" s="60"/>
      <c r="F236" s="60"/>
      <c r="G236" s="60"/>
      <c r="H236" s="60"/>
      <c r="I236" s="62"/>
    </row>
    <row r="237" customFormat="false" ht="15" hidden="false" customHeight="true" outlineLevel="0" collapsed="false">
      <c r="A237" s="58"/>
      <c r="B237" s="58"/>
      <c r="C237" s="59"/>
      <c r="D237" s="60"/>
      <c r="E237" s="60"/>
      <c r="F237" s="60"/>
      <c r="G237" s="60"/>
      <c r="H237" s="60"/>
      <c r="I237" s="62"/>
    </row>
    <row r="238" customFormat="false" ht="15" hidden="false" customHeight="true" outlineLevel="0" collapsed="false">
      <c r="A238" s="58"/>
      <c r="B238" s="58"/>
      <c r="C238" s="59"/>
      <c r="D238" s="60"/>
      <c r="E238" s="60"/>
      <c r="F238" s="60"/>
      <c r="G238" s="60"/>
      <c r="H238" s="60"/>
      <c r="I238" s="62"/>
    </row>
    <row r="239" customFormat="false" ht="15" hidden="false" customHeight="true" outlineLevel="0" collapsed="false">
      <c r="A239" s="58"/>
      <c r="B239" s="58"/>
      <c r="C239" s="59"/>
      <c r="D239" s="60"/>
      <c r="E239" s="60"/>
      <c r="F239" s="60"/>
      <c r="G239" s="60"/>
      <c r="H239" s="60"/>
      <c r="I239" s="62"/>
    </row>
    <row r="240" customFormat="false" ht="15" hidden="false" customHeight="true" outlineLevel="0" collapsed="false">
      <c r="A240" s="58"/>
      <c r="B240" s="58"/>
      <c r="C240" s="59"/>
      <c r="D240" s="60"/>
      <c r="E240" s="60"/>
      <c r="F240" s="60"/>
      <c r="G240" s="60"/>
      <c r="H240" s="60"/>
      <c r="I240" s="62"/>
    </row>
    <row r="241" customFormat="false" ht="15" hidden="false" customHeight="true" outlineLevel="0" collapsed="false">
      <c r="A241" s="58"/>
      <c r="B241" s="58"/>
      <c r="C241" s="59"/>
      <c r="D241" s="60"/>
      <c r="E241" s="60"/>
      <c r="F241" s="60"/>
      <c r="G241" s="60"/>
      <c r="H241" s="60"/>
      <c r="I241" s="62"/>
    </row>
    <row r="242" customFormat="false" ht="15" hidden="false" customHeight="true" outlineLevel="0" collapsed="false">
      <c r="A242" s="58"/>
      <c r="B242" s="58"/>
      <c r="C242" s="59"/>
      <c r="D242" s="60"/>
      <c r="E242" s="60"/>
      <c r="F242" s="60"/>
      <c r="G242" s="60"/>
      <c r="H242" s="60"/>
      <c r="I242" s="62"/>
    </row>
    <row r="243" customFormat="false" ht="15" hidden="false" customHeight="true" outlineLevel="0" collapsed="false">
      <c r="A243" s="58"/>
      <c r="B243" s="58"/>
      <c r="C243" s="59"/>
      <c r="D243" s="60"/>
      <c r="E243" s="60"/>
      <c r="F243" s="60"/>
      <c r="G243" s="60"/>
      <c r="H243" s="60"/>
      <c r="I243" s="62"/>
    </row>
    <row r="244" customFormat="false" ht="15" hidden="false" customHeight="true" outlineLevel="0" collapsed="false">
      <c r="A244" s="58"/>
      <c r="B244" s="58"/>
      <c r="C244" s="59"/>
      <c r="D244" s="60"/>
      <c r="E244" s="60"/>
      <c r="F244" s="60"/>
      <c r="G244" s="60"/>
      <c r="H244" s="60"/>
      <c r="I244" s="62"/>
    </row>
    <row r="245" customFormat="false" ht="15" hidden="false" customHeight="true" outlineLevel="0" collapsed="false">
      <c r="A245" s="58"/>
      <c r="B245" s="58"/>
      <c r="C245" s="59"/>
      <c r="D245" s="60"/>
      <c r="E245" s="60"/>
      <c r="F245" s="60"/>
      <c r="G245" s="60"/>
      <c r="H245" s="60"/>
      <c r="I245" s="62"/>
    </row>
    <row r="246" customFormat="false" ht="15" hidden="false" customHeight="true" outlineLevel="0" collapsed="false">
      <c r="A246" s="58"/>
      <c r="B246" s="58"/>
      <c r="C246" s="59"/>
      <c r="D246" s="60"/>
      <c r="E246" s="60"/>
      <c r="F246" s="60"/>
      <c r="G246" s="60"/>
      <c r="H246" s="60"/>
      <c r="I246" s="62"/>
    </row>
    <row r="247" customFormat="false" ht="15" hidden="false" customHeight="true" outlineLevel="0" collapsed="false">
      <c r="A247" s="58"/>
      <c r="B247" s="58"/>
      <c r="C247" s="59"/>
      <c r="D247" s="60"/>
      <c r="E247" s="60"/>
      <c r="F247" s="60"/>
      <c r="G247" s="60"/>
      <c r="H247" s="60"/>
      <c r="I247" s="62"/>
    </row>
    <row r="248" customFormat="false" ht="15" hidden="false" customHeight="true" outlineLevel="0" collapsed="false">
      <c r="A248" s="58"/>
      <c r="B248" s="58"/>
      <c r="C248" s="59"/>
      <c r="D248" s="60"/>
      <c r="E248" s="60"/>
      <c r="F248" s="60"/>
      <c r="G248" s="60"/>
      <c r="H248" s="60"/>
      <c r="I248" s="62"/>
    </row>
    <row r="249" customFormat="false" ht="15" hidden="false" customHeight="true" outlineLevel="0" collapsed="false">
      <c r="A249" s="58"/>
      <c r="B249" s="58"/>
      <c r="C249" s="59"/>
      <c r="D249" s="60"/>
      <c r="E249" s="60"/>
      <c r="F249" s="60"/>
      <c r="G249" s="60"/>
      <c r="H249" s="60"/>
      <c r="I249" s="62"/>
    </row>
    <row r="250" customFormat="false" ht="15" hidden="false" customHeight="true" outlineLevel="0" collapsed="false">
      <c r="A250" s="58"/>
      <c r="B250" s="58"/>
      <c r="C250" s="59"/>
      <c r="D250" s="60"/>
      <c r="E250" s="60"/>
      <c r="F250" s="60"/>
      <c r="G250" s="60"/>
      <c r="H250" s="60"/>
      <c r="I250" s="62"/>
    </row>
    <row r="251" customFormat="false" ht="15" hidden="false" customHeight="true" outlineLevel="0" collapsed="false">
      <c r="A251" s="58"/>
      <c r="B251" s="58"/>
      <c r="C251" s="59"/>
      <c r="D251" s="60"/>
      <c r="E251" s="60"/>
      <c r="F251" s="60"/>
      <c r="G251" s="60"/>
      <c r="H251" s="60"/>
      <c r="I251" s="62"/>
    </row>
    <row r="252" customFormat="false" ht="15" hidden="false" customHeight="true" outlineLevel="0" collapsed="false">
      <c r="A252" s="58"/>
      <c r="B252" s="58"/>
      <c r="C252" s="59"/>
      <c r="D252" s="60"/>
      <c r="E252" s="60"/>
      <c r="F252" s="60"/>
      <c r="G252" s="60"/>
      <c r="H252" s="60"/>
      <c r="I252" s="62"/>
    </row>
    <row r="253" customFormat="false" ht="15" hidden="false" customHeight="true" outlineLevel="0" collapsed="false">
      <c r="A253" s="58"/>
      <c r="B253" s="58"/>
      <c r="C253" s="59"/>
      <c r="D253" s="60"/>
      <c r="E253" s="60"/>
      <c r="F253" s="60"/>
      <c r="G253" s="60"/>
      <c r="H253" s="60"/>
      <c r="I253" s="62"/>
    </row>
    <row r="254" customFormat="false" ht="15" hidden="false" customHeight="true" outlineLevel="0" collapsed="false">
      <c r="A254" s="58"/>
      <c r="B254" s="58"/>
      <c r="C254" s="59"/>
      <c r="D254" s="60"/>
      <c r="E254" s="60"/>
      <c r="F254" s="60"/>
      <c r="G254" s="60"/>
      <c r="H254" s="60"/>
      <c r="I254" s="62"/>
    </row>
    <row r="255" customFormat="false" ht="15" hidden="false" customHeight="true" outlineLevel="0" collapsed="false">
      <c r="A255" s="58"/>
      <c r="B255" s="58"/>
      <c r="C255" s="59"/>
      <c r="D255" s="60"/>
      <c r="E255" s="60"/>
      <c r="F255" s="60"/>
      <c r="G255" s="60"/>
      <c r="H255" s="60"/>
      <c r="I255" s="62"/>
    </row>
    <row r="256" customFormat="false" ht="15" hidden="false" customHeight="true" outlineLevel="0" collapsed="false">
      <c r="A256" s="58"/>
      <c r="B256" s="58"/>
      <c r="C256" s="59"/>
      <c r="D256" s="60"/>
      <c r="E256" s="60"/>
      <c r="F256" s="60"/>
      <c r="G256" s="60"/>
      <c r="H256" s="60"/>
      <c r="I256" s="62"/>
    </row>
    <row r="257" customFormat="false" ht="15" hidden="false" customHeight="true" outlineLevel="0" collapsed="false">
      <c r="A257" s="58"/>
      <c r="B257" s="58"/>
      <c r="C257" s="59"/>
      <c r="D257" s="60"/>
      <c r="E257" s="60"/>
      <c r="F257" s="60"/>
      <c r="G257" s="60"/>
      <c r="H257" s="60"/>
      <c r="I257" s="62"/>
    </row>
    <row r="258" customFormat="false" ht="15" hidden="false" customHeight="true" outlineLevel="0" collapsed="false">
      <c r="A258" s="58"/>
      <c r="B258" s="58"/>
      <c r="C258" s="59"/>
      <c r="D258" s="60"/>
      <c r="E258" s="60"/>
      <c r="F258" s="60"/>
      <c r="G258" s="60"/>
      <c r="H258" s="60"/>
      <c r="I258" s="62"/>
    </row>
    <row r="259" customFormat="false" ht="15" hidden="false" customHeight="true" outlineLevel="0" collapsed="false">
      <c r="A259" s="58"/>
      <c r="B259" s="58"/>
      <c r="C259" s="59"/>
      <c r="D259" s="60"/>
      <c r="E259" s="60"/>
      <c r="F259" s="60"/>
      <c r="G259" s="60"/>
      <c r="H259" s="60"/>
      <c r="I259" s="62"/>
    </row>
    <row r="260" customFormat="false" ht="15" hidden="false" customHeight="true" outlineLevel="0" collapsed="false">
      <c r="A260" s="58"/>
      <c r="B260" s="58"/>
      <c r="C260" s="59"/>
      <c r="D260" s="60"/>
      <c r="E260" s="60"/>
      <c r="F260" s="60"/>
      <c r="G260" s="60"/>
      <c r="H260" s="60"/>
      <c r="I260" s="62"/>
    </row>
    <row r="261" customFormat="false" ht="15" hidden="false" customHeight="true" outlineLevel="0" collapsed="false">
      <c r="A261" s="58"/>
      <c r="B261" s="58"/>
      <c r="C261" s="59"/>
      <c r="D261" s="60"/>
      <c r="E261" s="60"/>
      <c r="F261" s="60"/>
      <c r="G261" s="60"/>
      <c r="H261" s="60"/>
      <c r="I261" s="62"/>
    </row>
    <row r="262" customFormat="false" ht="15" hidden="false" customHeight="true" outlineLevel="0" collapsed="false">
      <c r="A262" s="58"/>
      <c r="B262" s="58"/>
      <c r="C262" s="59"/>
      <c r="D262" s="60"/>
      <c r="E262" s="60"/>
      <c r="F262" s="60"/>
      <c r="G262" s="60"/>
      <c r="H262" s="60"/>
      <c r="I262" s="62"/>
    </row>
    <row r="263" customFormat="false" ht="15" hidden="false" customHeight="true" outlineLevel="0" collapsed="false">
      <c r="A263" s="58"/>
      <c r="B263" s="58"/>
      <c r="C263" s="59"/>
      <c r="D263" s="60"/>
      <c r="E263" s="60"/>
      <c r="F263" s="60"/>
      <c r="G263" s="60"/>
      <c r="H263" s="60"/>
      <c r="I263" s="62"/>
    </row>
    <row r="264" customFormat="false" ht="15" hidden="false" customHeight="true" outlineLevel="0" collapsed="false">
      <c r="A264" s="58"/>
      <c r="B264" s="58"/>
      <c r="C264" s="59"/>
      <c r="D264" s="60"/>
      <c r="E264" s="60"/>
      <c r="F264" s="60"/>
      <c r="G264" s="60"/>
      <c r="H264" s="60"/>
      <c r="I264" s="62"/>
    </row>
    <row r="265" customFormat="false" ht="15" hidden="false" customHeight="true" outlineLevel="0" collapsed="false">
      <c r="A265" s="58"/>
      <c r="B265" s="58"/>
      <c r="C265" s="59"/>
      <c r="D265" s="60"/>
      <c r="E265" s="60"/>
      <c r="F265" s="60"/>
      <c r="G265" s="60"/>
      <c r="H265" s="60"/>
      <c r="I265" s="62"/>
    </row>
    <row r="266" customFormat="false" ht="15" hidden="false" customHeight="true" outlineLevel="0" collapsed="false">
      <c r="A266" s="58"/>
      <c r="B266" s="58"/>
      <c r="C266" s="59"/>
      <c r="D266" s="60"/>
      <c r="E266" s="60"/>
      <c r="F266" s="60"/>
      <c r="G266" s="60"/>
      <c r="H266" s="60"/>
      <c r="I266" s="62"/>
    </row>
    <row r="267" customFormat="false" ht="15" hidden="false" customHeight="true" outlineLevel="0" collapsed="false">
      <c r="A267" s="58"/>
      <c r="B267" s="58"/>
      <c r="C267" s="59"/>
      <c r="D267" s="60"/>
      <c r="E267" s="60"/>
      <c r="F267" s="60"/>
      <c r="G267" s="60"/>
      <c r="H267" s="60"/>
      <c r="I267" s="62"/>
    </row>
    <row r="268" customFormat="false" ht="15" hidden="false" customHeight="true" outlineLevel="0" collapsed="false">
      <c r="A268" s="58"/>
      <c r="B268" s="58"/>
      <c r="C268" s="59"/>
      <c r="D268" s="60"/>
      <c r="E268" s="60"/>
      <c r="F268" s="60"/>
      <c r="G268" s="60"/>
      <c r="H268" s="60"/>
      <c r="I268" s="62"/>
    </row>
    <row r="269" customFormat="false" ht="15" hidden="false" customHeight="true" outlineLevel="0" collapsed="false">
      <c r="A269" s="58"/>
      <c r="B269" s="58"/>
      <c r="C269" s="59"/>
      <c r="D269" s="60"/>
      <c r="E269" s="60"/>
      <c r="F269" s="60"/>
      <c r="G269" s="60"/>
      <c r="H269" s="60"/>
      <c r="I269" s="62"/>
    </row>
    <row r="270" customFormat="false" ht="15" hidden="false" customHeight="true" outlineLevel="0" collapsed="false">
      <c r="A270" s="58"/>
      <c r="B270" s="58"/>
      <c r="C270" s="59"/>
      <c r="D270" s="60"/>
      <c r="E270" s="60"/>
      <c r="F270" s="60"/>
      <c r="G270" s="60"/>
      <c r="H270" s="60"/>
      <c r="I270" s="62"/>
    </row>
    <row r="271" customFormat="false" ht="15" hidden="false" customHeight="true" outlineLevel="0" collapsed="false">
      <c r="A271" s="58"/>
      <c r="B271" s="58"/>
      <c r="C271" s="59"/>
      <c r="D271" s="60"/>
      <c r="E271" s="60"/>
      <c r="F271" s="60"/>
      <c r="G271" s="60"/>
      <c r="H271" s="60"/>
      <c r="I271" s="62"/>
    </row>
    <row r="272" customFormat="false" ht="15" hidden="false" customHeight="true" outlineLevel="0" collapsed="false">
      <c r="A272" s="58"/>
      <c r="B272" s="58"/>
      <c r="C272" s="59"/>
      <c r="D272" s="60"/>
      <c r="E272" s="60"/>
      <c r="F272" s="60"/>
      <c r="G272" s="60"/>
      <c r="H272" s="60"/>
      <c r="I272" s="62"/>
    </row>
    <row r="273" customFormat="false" ht="15" hidden="false" customHeight="true" outlineLevel="0" collapsed="false">
      <c r="A273" s="58"/>
      <c r="B273" s="58"/>
      <c r="C273" s="59"/>
      <c r="D273" s="60"/>
      <c r="E273" s="60"/>
      <c r="F273" s="60"/>
      <c r="G273" s="60"/>
      <c r="H273" s="60"/>
      <c r="I273" s="62"/>
    </row>
    <row r="274" customFormat="false" ht="15" hidden="false" customHeight="true" outlineLevel="0" collapsed="false">
      <c r="A274" s="58"/>
      <c r="B274" s="58"/>
      <c r="C274" s="59"/>
      <c r="D274" s="60"/>
      <c r="E274" s="60"/>
      <c r="F274" s="60"/>
      <c r="G274" s="60"/>
      <c r="H274" s="60"/>
      <c r="I274" s="62"/>
    </row>
    <row r="275" customFormat="false" ht="15" hidden="false" customHeight="true" outlineLevel="0" collapsed="false">
      <c r="A275" s="58"/>
      <c r="B275" s="58"/>
      <c r="C275" s="59"/>
      <c r="D275" s="60"/>
      <c r="E275" s="60"/>
      <c r="F275" s="60"/>
      <c r="G275" s="60"/>
      <c r="H275" s="60"/>
      <c r="I275" s="62"/>
    </row>
    <row r="276" customFormat="false" ht="15" hidden="false" customHeight="true" outlineLevel="0" collapsed="false">
      <c r="A276" s="58"/>
      <c r="B276" s="58"/>
      <c r="C276" s="59"/>
      <c r="D276" s="60"/>
      <c r="E276" s="60"/>
      <c r="F276" s="60"/>
      <c r="G276" s="60"/>
      <c r="H276" s="60"/>
      <c r="I276" s="62"/>
    </row>
    <row r="277" customFormat="false" ht="15" hidden="false" customHeight="true" outlineLevel="0" collapsed="false">
      <c r="A277" s="58"/>
      <c r="B277" s="58"/>
      <c r="C277" s="59"/>
      <c r="D277" s="60"/>
      <c r="E277" s="60"/>
      <c r="F277" s="60"/>
      <c r="G277" s="60"/>
      <c r="H277" s="60"/>
      <c r="I277" s="62"/>
    </row>
    <row r="278" customFormat="false" ht="15" hidden="false" customHeight="true" outlineLevel="0" collapsed="false">
      <c r="A278" s="58"/>
      <c r="B278" s="58"/>
      <c r="C278" s="59"/>
      <c r="D278" s="60"/>
      <c r="E278" s="60"/>
      <c r="F278" s="60"/>
      <c r="G278" s="60"/>
      <c r="H278" s="60"/>
      <c r="I278" s="62"/>
    </row>
    <row r="279" customFormat="false" ht="15" hidden="false" customHeight="true" outlineLevel="0" collapsed="false">
      <c r="A279" s="58"/>
      <c r="B279" s="58"/>
      <c r="C279" s="59"/>
      <c r="D279" s="60"/>
      <c r="E279" s="60"/>
      <c r="F279" s="60"/>
      <c r="G279" s="60"/>
      <c r="H279" s="60"/>
      <c r="I279" s="62"/>
    </row>
    <row r="280" customFormat="false" ht="15" hidden="false" customHeight="true" outlineLevel="0" collapsed="false">
      <c r="A280" s="58"/>
      <c r="B280" s="58"/>
      <c r="C280" s="59"/>
      <c r="D280" s="60"/>
      <c r="E280" s="60"/>
      <c r="F280" s="60"/>
      <c r="G280" s="60"/>
      <c r="H280" s="60"/>
      <c r="I280" s="62"/>
    </row>
    <row r="281" customFormat="false" ht="15" hidden="false" customHeight="true" outlineLevel="0" collapsed="false">
      <c r="A281" s="58"/>
      <c r="B281" s="58"/>
      <c r="C281" s="59"/>
      <c r="D281" s="60"/>
      <c r="E281" s="60"/>
      <c r="F281" s="60"/>
      <c r="G281" s="60"/>
      <c r="H281" s="60"/>
      <c r="I281" s="62"/>
    </row>
    <row r="282" customFormat="false" ht="15" hidden="false" customHeight="true" outlineLevel="0" collapsed="false">
      <c r="A282" s="58"/>
      <c r="B282" s="58"/>
      <c r="C282" s="59"/>
      <c r="D282" s="60"/>
      <c r="E282" s="60"/>
      <c r="F282" s="60"/>
      <c r="G282" s="60"/>
      <c r="H282" s="60"/>
      <c r="I282" s="62"/>
    </row>
    <row r="283" customFormat="false" ht="15" hidden="false" customHeight="true" outlineLevel="0" collapsed="false">
      <c r="A283" s="58"/>
      <c r="B283" s="58"/>
      <c r="C283" s="59"/>
      <c r="D283" s="60"/>
      <c r="E283" s="60"/>
      <c r="F283" s="60"/>
      <c r="G283" s="60"/>
      <c r="H283" s="60"/>
      <c r="I283" s="62"/>
    </row>
    <row r="284" customFormat="false" ht="15" hidden="false" customHeight="true" outlineLevel="0" collapsed="false">
      <c r="A284" s="58"/>
      <c r="B284" s="58"/>
      <c r="C284" s="59"/>
      <c r="D284" s="60"/>
      <c r="E284" s="60"/>
      <c r="F284" s="60"/>
      <c r="G284" s="60"/>
      <c r="H284" s="60"/>
      <c r="I284" s="62"/>
    </row>
    <row r="285" customFormat="false" ht="15" hidden="false" customHeight="true" outlineLevel="0" collapsed="false">
      <c r="A285" s="58"/>
      <c r="B285" s="58"/>
      <c r="C285" s="59"/>
      <c r="D285" s="60"/>
      <c r="E285" s="60"/>
      <c r="F285" s="60"/>
      <c r="G285" s="60"/>
      <c r="H285" s="60"/>
      <c r="I285" s="62"/>
    </row>
    <row r="286" customFormat="false" ht="15" hidden="false" customHeight="true" outlineLevel="0" collapsed="false">
      <c r="A286" s="58"/>
      <c r="B286" s="58"/>
      <c r="C286" s="59"/>
      <c r="D286" s="60"/>
      <c r="E286" s="60"/>
      <c r="F286" s="60"/>
      <c r="G286" s="60"/>
      <c r="H286" s="60"/>
      <c r="I286" s="62"/>
    </row>
    <row r="287" customFormat="false" ht="15" hidden="false" customHeight="true" outlineLevel="0" collapsed="false">
      <c r="A287" s="58"/>
      <c r="B287" s="58"/>
      <c r="C287" s="59"/>
      <c r="D287" s="60"/>
      <c r="E287" s="60"/>
      <c r="F287" s="60"/>
      <c r="G287" s="60"/>
      <c r="H287" s="60"/>
      <c r="I287" s="62"/>
    </row>
    <row r="288" customFormat="false" ht="15" hidden="false" customHeight="true" outlineLevel="0" collapsed="false">
      <c r="A288" s="58"/>
      <c r="B288" s="58"/>
      <c r="C288" s="59"/>
      <c r="D288" s="60"/>
      <c r="E288" s="60"/>
      <c r="F288" s="60"/>
      <c r="G288" s="60"/>
      <c r="H288" s="60"/>
      <c r="I288" s="62"/>
    </row>
    <row r="289" customFormat="false" ht="15" hidden="false" customHeight="true" outlineLevel="0" collapsed="false">
      <c r="A289" s="58"/>
      <c r="B289" s="58"/>
      <c r="C289" s="59"/>
      <c r="D289" s="60"/>
      <c r="E289" s="60"/>
      <c r="F289" s="60"/>
      <c r="G289" s="60"/>
      <c r="H289" s="60"/>
      <c r="I289" s="62"/>
    </row>
    <row r="290" customFormat="false" ht="15" hidden="false" customHeight="true" outlineLevel="0" collapsed="false">
      <c r="A290" s="58"/>
      <c r="B290" s="58"/>
      <c r="C290" s="59"/>
      <c r="D290" s="60"/>
      <c r="E290" s="60"/>
      <c r="F290" s="60"/>
      <c r="G290" s="60"/>
      <c r="H290" s="60"/>
      <c r="I290" s="62"/>
    </row>
    <row r="291" customFormat="false" ht="15" hidden="false" customHeight="true" outlineLevel="0" collapsed="false">
      <c r="A291" s="58"/>
      <c r="B291" s="58"/>
      <c r="C291" s="59"/>
      <c r="D291" s="60"/>
      <c r="E291" s="60"/>
      <c r="F291" s="60"/>
      <c r="G291" s="60"/>
      <c r="H291" s="60"/>
      <c r="I291" s="62"/>
    </row>
    <row r="292" customFormat="false" ht="15" hidden="false" customHeight="true" outlineLevel="0" collapsed="false">
      <c r="A292" s="58"/>
      <c r="B292" s="58"/>
      <c r="C292" s="59"/>
      <c r="D292" s="60"/>
      <c r="E292" s="60"/>
      <c r="F292" s="60"/>
      <c r="G292" s="60"/>
      <c r="H292" s="60"/>
      <c r="I292" s="62"/>
    </row>
    <row r="293" customFormat="false" ht="15" hidden="false" customHeight="true" outlineLevel="0" collapsed="false">
      <c r="A293" s="58"/>
      <c r="B293" s="58"/>
      <c r="C293" s="59"/>
      <c r="D293" s="60"/>
      <c r="E293" s="60"/>
      <c r="F293" s="60"/>
      <c r="G293" s="60"/>
      <c r="H293" s="60"/>
      <c r="I293" s="62"/>
    </row>
    <row r="294" customFormat="false" ht="15" hidden="false" customHeight="true" outlineLevel="0" collapsed="false">
      <c r="A294" s="58"/>
      <c r="B294" s="58"/>
      <c r="C294" s="59"/>
      <c r="D294" s="60"/>
      <c r="E294" s="60"/>
      <c r="F294" s="60"/>
      <c r="G294" s="60"/>
      <c r="H294" s="60"/>
      <c r="I294" s="62"/>
    </row>
    <row r="295" customFormat="false" ht="15" hidden="false" customHeight="true" outlineLevel="0" collapsed="false">
      <c r="A295" s="58"/>
      <c r="B295" s="58"/>
      <c r="C295" s="59"/>
      <c r="D295" s="60"/>
      <c r="E295" s="60"/>
      <c r="F295" s="60"/>
      <c r="G295" s="60"/>
      <c r="H295" s="60"/>
      <c r="I295" s="62"/>
    </row>
    <row r="296" customFormat="false" ht="15" hidden="false" customHeight="true" outlineLevel="0" collapsed="false">
      <c r="A296" s="58"/>
      <c r="B296" s="58"/>
      <c r="C296" s="59"/>
      <c r="D296" s="60"/>
      <c r="E296" s="60"/>
      <c r="F296" s="60"/>
      <c r="G296" s="60"/>
      <c r="H296" s="60"/>
      <c r="I296" s="62"/>
    </row>
    <row r="297" customFormat="false" ht="15" hidden="false" customHeight="true" outlineLevel="0" collapsed="false">
      <c r="A297" s="58"/>
      <c r="B297" s="58"/>
      <c r="C297" s="59"/>
      <c r="D297" s="60"/>
      <c r="E297" s="60"/>
      <c r="F297" s="60"/>
      <c r="G297" s="60"/>
      <c r="H297" s="60"/>
      <c r="I297" s="62"/>
    </row>
    <row r="298" customFormat="false" ht="15" hidden="false" customHeight="true" outlineLevel="0" collapsed="false">
      <c r="A298" s="58"/>
      <c r="B298" s="58"/>
      <c r="C298" s="59"/>
      <c r="D298" s="60"/>
      <c r="E298" s="60"/>
      <c r="F298" s="60"/>
      <c r="G298" s="60"/>
      <c r="H298" s="60"/>
      <c r="I298" s="62"/>
    </row>
    <row r="299" customFormat="false" ht="15" hidden="false" customHeight="true" outlineLevel="0" collapsed="false">
      <c r="A299" s="58"/>
      <c r="B299" s="58"/>
      <c r="C299" s="59"/>
      <c r="D299" s="60"/>
      <c r="E299" s="60"/>
      <c r="F299" s="60"/>
      <c r="G299" s="60"/>
      <c r="H299" s="60"/>
      <c r="I299" s="62"/>
    </row>
    <row r="300" customFormat="false" ht="15" hidden="false" customHeight="true" outlineLevel="0" collapsed="false">
      <c r="A300" s="58"/>
      <c r="B300" s="58"/>
      <c r="C300" s="59"/>
      <c r="D300" s="60"/>
      <c r="E300" s="60"/>
      <c r="F300" s="60"/>
      <c r="G300" s="60"/>
      <c r="H300" s="60"/>
      <c r="I300" s="62"/>
    </row>
    <row r="301" customFormat="false" ht="15" hidden="false" customHeight="true" outlineLevel="0" collapsed="false">
      <c r="A301" s="58"/>
      <c r="B301" s="58"/>
      <c r="C301" s="59"/>
      <c r="D301" s="60"/>
      <c r="E301" s="60"/>
      <c r="F301" s="60"/>
      <c r="G301" s="60"/>
      <c r="H301" s="60"/>
      <c r="I301" s="62"/>
    </row>
    <row r="302" customFormat="false" ht="15" hidden="false" customHeight="true" outlineLevel="0" collapsed="false">
      <c r="A302" s="58"/>
      <c r="B302" s="58"/>
      <c r="C302" s="59"/>
      <c r="D302" s="60"/>
      <c r="E302" s="60"/>
      <c r="F302" s="60"/>
      <c r="G302" s="60"/>
      <c r="H302" s="60"/>
      <c r="I302" s="62"/>
    </row>
    <row r="303" customFormat="false" ht="15" hidden="false" customHeight="true" outlineLevel="0" collapsed="false">
      <c r="A303" s="58"/>
      <c r="B303" s="58"/>
      <c r="C303" s="59"/>
      <c r="D303" s="60"/>
      <c r="E303" s="60"/>
      <c r="F303" s="60"/>
      <c r="G303" s="60"/>
      <c r="H303" s="60"/>
      <c r="I303" s="62"/>
    </row>
    <row r="304" customFormat="false" ht="15" hidden="false" customHeight="true" outlineLevel="0" collapsed="false">
      <c r="A304" s="58"/>
      <c r="B304" s="58"/>
      <c r="C304" s="59"/>
      <c r="D304" s="60"/>
      <c r="E304" s="60"/>
      <c r="F304" s="60"/>
      <c r="G304" s="60"/>
      <c r="H304" s="60"/>
      <c r="I304" s="62"/>
    </row>
    <row r="305" customFormat="false" ht="15" hidden="false" customHeight="true" outlineLevel="0" collapsed="false">
      <c r="A305" s="58"/>
      <c r="B305" s="58"/>
      <c r="C305" s="59"/>
      <c r="D305" s="60"/>
      <c r="E305" s="60"/>
      <c r="F305" s="60"/>
      <c r="G305" s="60"/>
      <c r="H305" s="60"/>
      <c r="I305" s="62"/>
    </row>
    <row r="306" customFormat="false" ht="15" hidden="false" customHeight="true" outlineLevel="0" collapsed="false">
      <c r="A306" s="58"/>
      <c r="B306" s="58"/>
      <c r="C306" s="59"/>
      <c r="D306" s="60"/>
      <c r="E306" s="60"/>
      <c r="F306" s="60"/>
      <c r="G306" s="60"/>
      <c r="H306" s="60"/>
      <c r="I306" s="62"/>
    </row>
    <row r="307" customFormat="false" ht="15" hidden="false" customHeight="true" outlineLevel="0" collapsed="false">
      <c r="A307" s="58"/>
      <c r="B307" s="58"/>
      <c r="C307" s="59"/>
      <c r="D307" s="60"/>
      <c r="E307" s="60"/>
      <c r="F307" s="60"/>
      <c r="G307" s="60"/>
      <c r="H307" s="60"/>
      <c r="I307" s="62"/>
    </row>
    <row r="308" customFormat="false" ht="15" hidden="false" customHeight="true" outlineLevel="0" collapsed="false">
      <c r="A308" s="58"/>
      <c r="B308" s="58"/>
      <c r="C308" s="59"/>
      <c r="D308" s="60"/>
      <c r="E308" s="60"/>
      <c r="F308" s="60"/>
      <c r="G308" s="60"/>
      <c r="H308" s="60"/>
      <c r="I308" s="62"/>
    </row>
    <row r="309" customFormat="false" ht="15" hidden="false" customHeight="true" outlineLevel="0" collapsed="false">
      <c r="A309" s="58"/>
      <c r="B309" s="58"/>
      <c r="C309" s="59"/>
      <c r="D309" s="60"/>
      <c r="E309" s="60"/>
      <c r="F309" s="60"/>
      <c r="G309" s="60"/>
      <c r="H309" s="60"/>
      <c r="I309" s="62"/>
    </row>
    <row r="310" customFormat="false" ht="15" hidden="false" customHeight="true" outlineLevel="0" collapsed="false">
      <c r="A310" s="58"/>
      <c r="B310" s="58"/>
      <c r="C310" s="59"/>
      <c r="D310" s="60"/>
      <c r="E310" s="60"/>
      <c r="F310" s="60"/>
      <c r="G310" s="60"/>
      <c r="H310" s="60"/>
      <c r="I310" s="62"/>
    </row>
    <row r="311" customFormat="false" ht="15" hidden="false" customHeight="true" outlineLevel="0" collapsed="false">
      <c r="A311" s="58"/>
      <c r="B311" s="58"/>
      <c r="C311" s="59"/>
      <c r="D311" s="60"/>
      <c r="E311" s="60"/>
      <c r="F311" s="60"/>
      <c r="G311" s="60"/>
      <c r="H311" s="60"/>
      <c r="I311" s="62"/>
    </row>
    <row r="312" customFormat="false" ht="15" hidden="false" customHeight="true" outlineLevel="0" collapsed="false">
      <c r="A312" s="58"/>
      <c r="B312" s="58"/>
      <c r="C312" s="59"/>
      <c r="D312" s="60"/>
      <c r="E312" s="60"/>
      <c r="F312" s="60"/>
      <c r="G312" s="60"/>
      <c r="H312" s="60"/>
      <c r="I312" s="62"/>
    </row>
    <row r="313" customFormat="false" ht="15" hidden="false" customHeight="true" outlineLevel="0" collapsed="false">
      <c r="A313" s="58"/>
      <c r="B313" s="58"/>
      <c r="C313" s="59"/>
      <c r="D313" s="60"/>
      <c r="E313" s="60"/>
      <c r="F313" s="60"/>
      <c r="G313" s="60"/>
      <c r="H313" s="60"/>
      <c r="I313" s="62"/>
    </row>
    <row r="314" customFormat="false" ht="15" hidden="false" customHeight="true" outlineLevel="0" collapsed="false">
      <c r="A314" s="58"/>
      <c r="B314" s="58"/>
      <c r="C314" s="59"/>
      <c r="D314" s="60"/>
      <c r="E314" s="60"/>
      <c r="F314" s="60"/>
      <c r="G314" s="60"/>
      <c r="H314" s="60"/>
      <c r="I314" s="62"/>
    </row>
    <row r="315" customFormat="false" ht="15" hidden="false" customHeight="true" outlineLevel="0" collapsed="false">
      <c r="A315" s="58"/>
      <c r="B315" s="58"/>
      <c r="C315" s="59"/>
      <c r="D315" s="60"/>
      <c r="E315" s="60"/>
      <c r="F315" s="60"/>
      <c r="G315" s="60"/>
      <c r="H315" s="60"/>
      <c r="I315" s="62"/>
    </row>
    <row r="316" customFormat="false" ht="15" hidden="false" customHeight="true" outlineLevel="0" collapsed="false">
      <c r="A316" s="58"/>
      <c r="B316" s="58"/>
      <c r="C316" s="59"/>
      <c r="D316" s="60"/>
      <c r="E316" s="60"/>
      <c r="F316" s="60"/>
      <c r="G316" s="60"/>
      <c r="H316" s="60"/>
      <c r="I316" s="62"/>
    </row>
    <row r="317" customFormat="false" ht="15" hidden="false" customHeight="true" outlineLevel="0" collapsed="false">
      <c r="A317" s="58"/>
      <c r="B317" s="58"/>
      <c r="C317" s="59"/>
      <c r="D317" s="60"/>
      <c r="E317" s="60"/>
      <c r="F317" s="60"/>
      <c r="G317" s="60"/>
      <c r="H317" s="60"/>
      <c r="I317" s="62"/>
    </row>
    <row r="318" customFormat="false" ht="15" hidden="false" customHeight="true" outlineLevel="0" collapsed="false">
      <c r="A318" s="58"/>
      <c r="B318" s="58"/>
      <c r="C318" s="59"/>
      <c r="D318" s="60"/>
      <c r="E318" s="60"/>
      <c r="F318" s="60"/>
      <c r="G318" s="60"/>
      <c r="H318" s="60"/>
      <c r="I318" s="62"/>
    </row>
    <row r="319" customFormat="false" ht="15" hidden="false" customHeight="true" outlineLevel="0" collapsed="false">
      <c r="A319" s="58"/>
      <c r="B319" s="58"/>
      <c r="C319" s="59"/>
      <c r="D319" s="60"/>
      <c r="E319" s="60"/>
      <c r="F319" s="60"/>
      <c r="G319" s="60"/>
      <c r="H319" s="60"/>
      <c r="I319" s="62"/>
    </row>
    <row r="320" customFormat="false" ht="15" hidden="false" customHeight="true" outlineLevel="0" collapsed="false">
      <c r="A320" s="58"/>
      <c r="B320" s="58"/>
      <c r="C320" s="59"/>
      <c r="D320" s="60"/>
      <c r="E320" s="60"/>
      <c r="F320" s="60"/>
      <c r="G320" s="60"/>
      <c r="H320" s="60"/>
      <c r="I320" s="62"/>
    </row>
    <row r="321" customFormat="false" ht="15" hidden="false" customHeight="true" outlineLevel="0" collapsed="false">
      <c r="A321" s="58"/>
      <c r="B321" s="58"/>
      <c r="C321" s="59"/>
      <c r="D321" s="60"/>
      <c r="E321" s="60"/>
      <c r="F321" s="60"/>
      <c r="G321" s="60"/>
      <c r="H321" s="60"/>
      <c r="I321" s="62"/>
    </row>
    <row r="322" customFormat="false" ht="15" hidden="false" customHeight="true" outlineLevel="0" collapsed="false">
      <c r="A322" s="58"/>
      <c r="B322" s="58"/>
      <c r="C322" s="59"/>
      <c r="D322" s="60"/>
      <c r="E322" s="60"/>
      <c r="F322" s="60"/>
      <c r="G322" s="60"/>
      <c r="H322" s="60"/>
      <c r="I322" s="62"/>
    </row>
    <row r="323" customFormat="false" ht="15" hidden="false" customHeight="true" outlineLevel="0" collapsed="false">
      <c r="A323" s="58"/>
      <c r="B323" s="58"/>
      <c r="C323" s="59"/>
      <c r="D323" s="60"/>
      <c r="E323" s="60"/>
      <c r="F323" s="60"/>
      <c r="G323" s="60"/>
      <c r="H323" s="60"/>
      <c r="I323" s="62"/>
    </row>
    <row r="324" customFormat="false" ht="15" hidden="false" customHeight="true" outlineLevel="0" collapsed="false">
      <c r="A324" s="58"/>
      <c r="B324" s="58"/>
      <c r="C324" s="59"/>
      <c r="D324" s="60"/>
      <c r="E324" s="60"/>
      <c r="F324" s="60"/>
      <c r="G324" s="60"/>
      <c r="H324" s="60"/>
      <c r="I324" s="62"/>
    </row>
    <row r="325" customFormat="false" ht="15" hidden="false" customHeight="true" outlineLevel="0" collapsed="false">
      <c r="A325" s="58"/>
      <c r="B325" s="58"/>
      <c r="C325" s="59"/>
      <c r="D325" s="60"/>
      <c r="E325" s="60"/>
      <c r="F325" s="60"/>
      <c r="G325" s="60"/>
      <c r="H325" s="60"/>
      <c r="I325" s="62"/>
    </row>
    <row r="326" customFormat="false" ht="15" hidden="false" customHeight="true" outlineLevel="0" collapsed="false">
      <c r="A326" s="58"/>
      <c r="B326" s="58"/>
      <c r="C326" s="59"/>
      <c r="D326" s="60"/>
      <c r="E326" s="60"/>
      <c r="F326" s="60"/>
      <c r="G326" s="60"/>
      <c r="H326" s="60"/>
      <c r="I326" s="62"/>
    </row>
    <row r="327" customFormat="false" ht="15" hidden="false" customHeight="true" outlineLevel="0" collapsed="false">
      <c r="A327" s="58"/>
      <c r="B327" s="58"/>
      <c r="C327" s="59"/>
      <c r="D327" s="60"/>
      <c r="E327" s="60"/>
      <c r="F327" s="60"/>
      <c r="G327" s="60"/>
      <c r="H327" s="60"/>
      <c r="I327" s="62"/>
    </row>
    <row r="328" customFormat="false" ht="15" hidden="false" customHeight="true" outlineLevel="0" collapsed="false">
      <c r="A328" s="58"/>
      <c r="B328" s="58"/>
      <c r="C328" s="59"/>
      <c r="D328" s="60"/>
      <c r="E328" s="60"/>
      <c r="F328" s="60"/>
      <c r="G328" s="60"/>
      <c r="H328" s="60"/>
      <c r="I328" s="62"/>
    </row>
    <row r="329" customFormat="false" ht="15" hidden="false" customHeight="true" outlineLevel="0" collapsed="false">
      <c r="A329" s="58"/>
      <c r="B329" s="58"/>
      <c r="C329" s="59"/>
      <c r="D329" s="60"/>
      <c r="E329" s="60"/>
      <c r="F329" s="60"/>
      <c r="G329" s="60"/>
      <c r="H329" s="60"/>
      <c r="I329" s="62"/>
    </row>
    <row r="330" customFormat="false" ht="15" hidden="false" customHeight="true" outlineLevel="0" collapsed="false">
      <c r="A330" s="58"/>
      <c r="B330" s="58"/>
      <c r="C330" s="59"/>
      <c r="D330" s="60"/>
      <c r="E330" s="60"/>
      <c r="F330" s="60"/>
      <c r="G330" s="60"/>
      <c r="H330" s="60"/>
      <c r="I330" s="62"/>
    </row>
    <row r="331" customFormat="false" ht="15" hidden="false" customHeight="true" outlineLevel="0" collapsed="false">
      <c r="A331" s="58"/>
      <c r="B331" s="58"/>
      <c r="C331" s="59"/>
      <c r="D331" s="60"/>
      <c r="E331" s="60"/>
      <c r="F331" s="60"/>
      <c r="G331" s="60"/>
      <c r="H331" s="60"/>
      <c r="I331" s="62"/>
    </row>
    <row r="332" customFormat="false" ht="15" hidden="false" customHeight="true" outlineLevel="0" collapsed="false">
      <c r="A332" s="58"/>
      <c r="B332" s="58"/>
      <c r="C332" s="59"/>
      <c r="D332" s="60"/>
      <c r="E332" s="60"/>
      <c r="F332" s="60"/>
      <c r="G332" s="60"/>
      <c r="H332" s="60"/>
      <c r="I332" s="62"/>
    </row>
    <row r="333" customFormat="false" ht="15" hidden="false" customHeight="true" outlineLevel="0" collapsed="false">
      <c r="A333" s="58"/>
      <c r="B333" s="58"/>
      <c r="C333" s="59"/>
      <c r="D333" s="60"/>
      <c r="E333" s="60"/>
      <c r="F333" s="60"/>
      <c r="G333" s="60"/>
      <c r="H333" s="60"/>
      <c r="I333" s="62"/>
    </row>
    <row r="334" customFormat="false" ht="15" hidden="false" customHeight="true" outlineLevel="0" collapsed="false">
      <c r="A334" s="58"/>
      <c r="B334" s="58"/>
      <c r="C334" s="59"/>
      <c r="D334" s="60"/>
      <c r="E334" s="60"/>
      <c r="F334" s="60"/>
      <c r="G334" s="60"/>
      <c r="H334" s="60"/>
      <c r="I334" s="62"/>
    </row>
    <row r="335" customFormat="false" ht="15" hidden="false" customHeight="true" outlineLevel="0" collapsed="false">
      <c r="A335" s="58"/>
      <c r="B335" s="58"/>
      <c r="C335" s="59"/>
      <c r="D335" s="60"/>
      <c r="E335" s="60"/>
      <c r="F335" s="60"/>
      <c r="G335" s="60"/>
      <c r="H335" s="60"/>
      <c r="I335" s="62"/>
    </row>
    <row r="336" customFormat="false" ht="15" hidden="false" customHeight="true" outlineLevel="0" collapsed="false">
      <c r="A336" s="58"/>
      <c r="B336" s="58"/>
      <c r="C336" s="59"/>
      <c r="D336" s="60"/>
      <c r="E336" s="60"/>
      <c r="F336" s="60"/>
      <c r="G336" s="60"/>
      <c r="H336" s="60"/>
      <c r="I336" s="62"/>
    </row>
    <row r="337" customFormat="false" ht="15" hidden="false" customHeight="true" outlineLevel="0" collapsed="false">
      <c r="A337" s="58"/>
      <c r="B337" s="58"/>
      <c r="C337" s="59"/>
      <c r="D337" s="60"/>
      <c r="E337" s="60"/>
      <c r="F337" s="60"/>
      <c r="G337" s="60"/>
      <c r="H337" s="60"/>
      <c r="I337" s="62"/>
    </row>
    <row r="338" customFormat="false" ht="15" hidden="false" customHeight="true" outlineLevel="0" collapsed="false">
      <c r="A338" s="58"/>
      <c r="B338" s="58"/>
      <c r="C338" s="59"/>
      <c r="D338" s="60"/>
      <c r="E338" s="60"/>
      <c r="F338" s="60"/>
      <c r="G338" s="60"/>
      <c r="H338" s="60"/>
      <c r="I338" s="62"/>
    </row>
    <row r="339" customFormat="false" ht="15" hidden="false" customHeight="true" outlineLevel="0" collapsed="false">
      <c r="A339" s="58"/>
      <c r="B339" s="58"/>
      <c r="C339" s="59"/>
      <c r="D339" s="60"/>
      <c r="E339" s="60"/>
      <c r="F339" s="60"/>
      <c r="G339" s="60"/>
      <c r="H339" s="60"/>
      <c r="I339" s="62"/>
    </row>
    <row r="340" customFormat="false" ht="15" hidden="false" customHeight="true" outlineLevel="0" collapsed="false">
      <c r="A340" s="58"/>
      <c r="B340" s="58"/>
      <c r="C340" s="59"/>
      <c r="D340" s="60"/>
      <c r="E340" s="60"/>
      <c r="F340" s="60"/>
      <c r="G340" s="60"/>
      <c r="H340" s="60"/>
      <c r="I340" s="62"/>
    </row>
    <row r="341" customFormat="false" ht="15" hidden="false" customHeight="true" outlineLevel="0" collapsed="false">
      <c r="A341" s="58"/>
      <c r="B341" s="58"/>
      <c r="C341" s="59"/>
      <c r="D341" s="60"/>
      <c r="E341" s="60"/>
      <c r="F341" s="60"/>
      <c r="G341" s="60"/>
      <c r="H341" s="60"/>
      <c r="I341" s="62"/>
    </row>
    <row r="342" customFormat="false" ht="15" hidden="false" customHeight="true" outlineLevel="0" collapsed="false">
      <c r="A342" s="58"/>
      <c r="B342" s="58"/>
      <c r="C342" s="59"/>
      <c r="D342" s="60"/>
      <c r="E342" s="60"/>
      <c r="F342" s="60"/>
      <c r="G342" s="60"/>
      <c r="H342" s="60"/>
      <c r="I342" s="62"/>
    </row>
    <row r="343" customFormat="false" ht="15" hidden="false" customHeight="true" outlineLevel="0" collapsed="false">
      <c r="A343" s="58"/>
      <c r="B343" s="58"/>
      <c r="C343" s="59"/>
      <c r="D343" s="60"/>
      <c r="E343" s="60"/>
      <c r="F343" s="60"/>
      <c r="G343" s="60"/>
      <c r="H343" s="60"/>
      <c r="I343" s="62"/>
    </row>
    <row r="344" customFormat="false" ht="15" hidden="false" customHeight="true" outlineLevel="0" collapsed="false">
      <c r="A344" s="58"/>
      <c r="B344" s="58"/>
      <c r="C344" s="59"/>
      <c r="D344" s="60"/>
      <c r="E344" s="60"/>
      <c r="F344" s="60"/>
      <c r="G344" s="60"/>
      <c r="H344" s="60"/>
      <c r="I344" s="62"/>
    </row>
    <row r="345" customFormat="false" ht="15" hidden="false" customHeight="true" outlineLevel="0" collapsed="false">
      <c r="A345" s="58"/>
      <c r="B345" s="58"/>
      <c r="C345" s="59"/>
      <c r="D345" s="60"/>
      <c r="E345" s="60"/>
      <c r="F345" s="60"/>
      <c r="G345" s="60"/>
      <c r="H345" s="60"/>
      <c r="I345" s="62"/>
    </row>
    <row r="346" customFormat="false" ht="15" hidden="false" customHeight="true" outlineLevel="0" collapsed="false">
      <c r="A346" s="58"/>
      <c r="B346" s="58"/>
      <c r="C346" s="59"/>
      <c r="D346" s="60"/>
      <c r="E346" s="60"/>
      <c r="F346" s="60"/>
      <c r="G346" s="60"/>
      <c r="H346" s="60"/>
      <c r="I346" s="62"/>
    </row>
    <row r="347" customFormat="false" ht="15" hidden="false" customHeight="true" outlineLevel="0" collapsed="false">
      <c r="A347" s="58"/>
      <c r="B347" s="58"/>
      <c r="C347" s="59"/>
      <c r="D347" s="60"/>
      <c r="E347" s="60"/>
      <c r="F347" s="60"/>
      <c r="G347" s="60"/>
      <c r="H347" s="60"/>
      <c r="I347" s="62"/>
    </row>
    <row r="348" customFormat="false" ht="15" hidden="false" customHeight="true" outlineLevel="0" collapsed="false">
      <c r="A348" s="58"/>
      <c r="B348" s="58"/>
      <c r="C348" s="59"/>
      <c r="D348" s="60"/>
      <c r="E348" s="60"/>
      <c r="F348" s="60"/>
      <c r="G348" s="60"/>
      <c r="H348" s="60"/>
      <c r="I348" s="62"/>
    </row>
    <row r="349" customFormat="false" ht="15" hidden="false" customHeight="true" outlineLevel="0" collapsed="false">
      <c r="A349" s="58"/>
      <c r="B349" s="58"/>
      <c r="C349" s="59"/>
      <c r="D349" s="60"/>
      <c r="E349" s="60"/>
      <c r="F349" s="60"/>
      <c r="G349" s="60"/>
      <c r="H349" s="60"/>
      <c r="I349" s="62"/>
    </row>
    <row r="350" customFormat="false" ht="15" hidden="false" customHeight="true" outlineLevel="0" collapsed="false">
      <c r="A350" s="58"/>
      <c r="B350" s="58"/>
      <c r="C350" s="59"/>
      <c r="D350" s="60"/>
      <c r="E350" s="60"/>
      <c r="F350" s="60"/>
      <c r="G350" s="60"/>
      <c r="H350" s="60"/>
      <c r="I350" s="62"/>
    </row>
    <row r="351" customFormat="false" ht="15" hidden="false" customHeight="true" outlineLevel="0" collapsed="false">
      <c r="A351" s="58"/>
      <c r="B351" s="58"/>
      <c r="C351" s="59"/>
      <c r="D351" s="60"/>
      <c r="E351" s="60"/>
      <c r="F351" s="60"/>
      <c r="G351" s="60"/>
      <c r="H351" s="60"/>
      <c r="I351" s="62"/>
    </row>
    <row r="352" customFormat="false" ht="15" hidden="false" customHeight="true" outlineLevel="0" collapsed="false">
      <c r="A352" s="58"/>
      <c r="B352" s="58"/>
      <c r="C352" s="59"/>
      <c r="D352" s="60"/>
      <c r="E352" s="60"/>
      <c r="F352" s="60"/>
      <c r="G352" s="60"/>
      <c r="H352" s="60"/>
      <c r="I352" s="62"/>
    </row>
    <row r="353" customFormat="false" ht="15" hidden="false" customHeight="true" outlineLevel="0" collapsed="false">
      <c r="A353" s="58"/>
      <c r="B353" s="58"/>
      <c r="C353" s="59"/>
      <c r="D353" s="60"/>
      <c r="E353" s="60"/>
      <c r="F353" s="60"/>
      <c r="G353" s="60"/>
      <c r="H353" s="60"/>
      <c r="I353" s="62"/>
    </row>
    <row r="354" customFormat="false" ht="15" hidden="false" customHeight="true" outlineLevel="0" collapsed="false">
      <c r="A354" s="58"/>
      <c r="B354" s="58"/>
      <c r="C354" s="59"/>
      <c r="D354" s="60"/>
      <c r="E354" s="60"/>
      <c r="F354" s="60"/>
      <c r="G354" s="60"/>
      <c r="H354" s="60"/>
      <c r="I354" s="62"/>
    </row>
    <row r="355" customFormat="false" ht="15" hidden="false" customHeight="true" outlineLevel="0" collapsed="false">
      <c r="A355" s="58"/>
      <c r="B355" s="58"/>
      <c r="C355" s="59"/>
      <c r="D355" s="60"/>
      <c r="E355" s="60"/>
      <c r="F355" s="60"/>
      <c r="G355" s="60"/>
      <c r="H355" s="60"/>
      <c r="I355" s="62"/>
    </row>
    <row r="356" customFormat="false" ht="15" hidden="false" customHeight="true" outlineLevel="0" collapsed="false">
      <c r="A356" s="58"/>
      <c r="B356" s="58"/>
      <c r="C356" s="59"/>
      <c r="D356" s="60"/>
      <c r="E356" s="60"/>
      <c r="F356" s="60"/>
      <c r="G356" s="60"/>
      <c r="H356" s="60"/>
      <c r="I356" s="62"/>
    </row>
    <row r="357" customFormat="false" ht="15" hidden="false" customHeight="true" outlineLevel="0" collapsed="false">
      <c r="A357" s="58"/>
      <c r="B357" s="58"/>
      <c r="C357" s="59"/>
      <c r="D357" s="60"/>
      <c r="E357" s="60"/>
      <c r="F357" s="60"/>
      <c r="G357" s="60"/>
      <c r="H357" s="60"/>
      <c r="I357" s="62"/>
    </row>
    <row r="358" customFormat="false" ht="15" hidden="false" customHeight="true" outlineLevel="0" collapsed="false">
      <c r="A358" s="58"/>
      <c r="B358" s="58"/>
      <c r="C358" s="59"/>
      <c r="D358" s="60"/>
      <c r="E358" s="60"/>
      <c r="F358" s="60"/>
      <c r="G358" s="60"/>
      <c r="H358" s="60"/>
      <c r="I358" s="62"/>
    </row>
    <row r="359" customFormat="false" ht="15" hidden="false" customHeight="true" outlineLevel="0" collapsed="false">
      <c r="A359" s="58"/>
      <c r="B359" s="58"/>
      <c r="C359" s="59"/>
      <c r="D359" s="60"/>
      <c r="E359" s="60"/>
      <c r="F359" s="60"/>
      <c r="G359" s="60"/>
      <c r="H359" s="60"/>
      <c r="I359" s="62"/>
    </row>
    <row r="360" customFormat="false" ht="15" hidden="false" customHeight="true" outlineLevel="0" collapsed="false">
      <c r="A360" s="58"/>
      <c r="B360" s="58"/>
      <c r="C360" s="59"/>
      <c r="D360" s="60"/>
      <c r="E360" s="60"/>
      <c r="F360" s="60"/>
      <c r="G360" s="60"/>
      <c r="H360" s="60"/>
      <c r="I360" s="62"/>
    </row>
    <row r="361" customFormat="false" ht="15" hidden="false" customHeight="true" outlineLevel="0" collapsed="false">
      <c r="A361" s="58"/>
      <c r="B361" s="58"/>
      <c r="C361" s="59"/>
      <c r="D361" s="60"/>
      <c r="E361" s="60"/>
      <c r="F361" s="60"/>
      <c r="G361" s="60"/>
      <c r="H361" s="60"/>
      <c r="I361" s="62"/>
    </row>
    <row r="362" customFormat="false" ht="15" hidden="false" customHeight="true" outlineLevel="0" collapsed="false">
      <c r="A362" s="58"/>
      <c r="B362" s="58"/>
      <c r="C362" s="59"/>
      <c r="D362" s="60"/>
      <c r="E362" s="60"/>
      <c r="F362" s="60"/>
      <c r="G362" s="60"/>
      <c r="H362" s="60"/>
      <c r="I362" s="62"/>
    </row>
    <row r="363" customFormat="false" ht="15" hidden="false" customHeight="true" outlineLevel="0" collapsed="false">
      <c r="A363" s="58"/>
      <c r="B363" s="58"/>
      <c r="C363" s="59"/>
      <c r="D363" s="60"/>
      <c r="E363" s="60"/>
      <c r="F363" s="60"/>
      <c r="G363" s="60"/>
      <c r="H363" s="60"/>
      <c r="I363" s="62"/>
    </row>
    <row r="364" customFormat="false" ht="15" hidden="false" customHeight="true" outlineLevel="0" collapsed="false">
      <c r="A364" s="58"/>
      <c r="B364" s="58"/>
      <c r="C364" s="59"/>
      <c r="D364" s="60"/>
      <c r="E364" s="60"/>
      <c r="F364" s="60"/>
      <c r="G364" s="60"/>
      <c r="H364" s="60"/>
      <c r="I364" s="62"/>
    </row>
    <row r="365" customFormat="false" ht="15" hidden="false" customHeight="true" outlineLevel="0" collapsed="false">
      <c r="A365" s="58"/>
      <c r="B365" s="58"/>
      <c r="C365" s="59"/>
      <c r="D365" s="60"/>
      <c r="E365" s="60"/>
      <c r="F365" s="60"/>
      <c r="G365" s="60"/>
      <c r="H365" s="60"/>
      <c r="I365" s="62"/>
    </row>
    <row r="366" customFormat="false" ht="15" hidden="false" customHeight="true" outlineLevel="0" collapsed="false">
      <c r="A366" s="58"/>
      <c r="B366" s="58"/>
      <c r="C366" s="59"/>
      <c r="D366" s="60"/>
      <c r="E366" s="60"/>
      <c r="F366" s="60"/>
      <c r="G366" s="60"/>
      <c r="H366" s="60"/>
      <c r="I366" s="62"/>
    </row>
    <row r="367" customFormat="false" ht="15" hidden="false" customHeight="true" outlineLevel="0" collapsed="false">
      <c r="A367" s="58"/>
      <c r="B367" s="58"/>
      <c r="C367" s="59"/>
      <c r="D367" s="60"/>
      <c r="E367" s="60"/>
      <c r="F367" s="60"/>
      <c r="G367" s="60"/>
      <c r="H367" s="60"/>
      <c r="I367" s="62"/>
    </row>
    <row r="368" customFormat="false" ht="15" hidden="false" customHeight="true" outlineLevel="0" collapsed="false">
      <c r="A368" s="58"/>
      <c r="B368" s="58"/>
      <c r="C368" s="59"/>
      <c r="D368" s="60"/>
      <c r="E368" s="60"/>
      <c r="F368" s="60"/>
      <c r="G368" s="60"/>
      <c r="H368" s="60"/>
      <c r="I368" s="62"/>
    </row>
    <row r="369" customFormat="false" ht="15" hidden="false" customHeight="true" outlineLevel="0" collapsed="false">
      <c r="A369" s="58"/>
      <c r="B369" s="58"/>
      <c r="C369" s="59"/>
      <c r="D369" s="60"/>
      <c r="E369" s="60"/>
      <c r="F369" s="60"/>
      <c r="G369" s="60"/>
      <c r="H369" s="60"/>
      <c r="I369" s="62"/>
    </row>
    <row r="370" customFormat="false" ht="15" hidden="false" customHeight="true" outlineLevel="0" collapsed="false">
      <c r="A370" s="58"/>
      <c r="B370" s="58"/>
      <c r="C370" s="59"/>
      <c r="D370" s="60"/>
      <c r="E370" s="60"/>
      <c r="F370" s="60"/>
      <c r="G370" s="60"/>
      <c r="H370" s="60"/>
      <c r="I370" s="62"/>
    </row>
    <row r="371" customFormat="false" ht="15" hidden="false" customHeight="true" outlineLevel="0" collapsed="false">
      <c r="A371" s="58"/>
      <c r="B371" s="58"/>
      <c r="C371" s="59"/>
      <c r="D371" s="60"/>
      <c r="E371" s="60"/>
      <c r="F371" s="60"/>
      <c r="G371" s="60"/>
      <c r="H371" s="60"/>
      <c r="I371" s="62"/>
    </row>
    <row r="372" customFormat="false" ht="15" hidden="false" customHeight="true" outlineLevel="0" collapsed="false">
      <c r="A372" s="58"/>
      <c r="B372" s="58"/>
      <c r="C372" s="59"/>
      <c r="D372" s="60"/>
      <c r="E372" s="60"/>
      <c r="F372" s="60"/>
      <c r="G372" s="60"/>
      <c r="H372" s="60"/>
      <c r="I372" s="62"/>
    </row>
    <row r="373" customFormat="false" ht="15" hidden="false" customHeight="true" outlineLevel="0" collapsed="false">
      <c r="A373" s="58"/>
      <c r="B373" s="58"/>
      <c r="C373" s="59"/>
      <c r="D373" s="60"/>
      <c r="E373" s="60"/>
      <c r="F373" s="60"/>
      <c r="G373" s="60"/>
      <c r="H373" s="60"/>
      <c r="I373" s="62"/>
    </row>
    <row r="374" customFormat="false" ht="15" hidden="false" customHeight="true" outlineLevel="0" collapsed="false">
      <c r="A374" s="58"/>
      <c r="B374" s="58"/>
      <c r="C374" s="59"/>
      <c r="D374" s="60"/>
      <c r="E374" s="60"/>
      <c r="F374" s="60"/>
      <c r="G374" s="60"/>
      <c r="H374" s="60"/>
      <c r="I374" s="62"/>
    </row>
    <row r="375" customFormat="false" ht="15" hidden="false" customHeight="true" outlineLevel="0" collapsed="false">
      <c r="A375" s="58"/>
      <c r="B375" s="58"/>
      <c r="C375" s="59"/>
      <c r="D375" s="60"/>
      <c r="E375" s="60"/>
      <c r="F375" s="60"/>
      <c r="G375" s="60"/>
      <c r="H375" s="60"/>
      <c r="I375" s="62"/>
    </row>
    <row r="376" customFormat="false" ht="15" hidden="false" customHeight="true" outlineLevel="0" collapsed="false">
      <c r="A376" s="58"/>
      <c r="B376" s="58"/>
      <c r="C376" s="59"/>
      <c r="D376" s="60"/>
      <c r="E376" s="60"/>
      <c r="F376" s="60"/>
      <c r="G376" s="60"/>
      <c r="H376" s="60"/>
      <c r="I376" s="62"/>
    </row>
    <row r="377" customFormat="false" ht="15" hidden="false" customHeight="true" outlineLevel="0" collapsed="false">
      <c r="A377" s="58"/>
      <c r="B377" s="58"/>
      <c r="C377" s="59"/>
      <c r="D377" s="60"/>
      <c r="E377" s="60"/>
      <c r="F377" s="60"/>
      <c r="G377" s="60"/>
      <c r="H377" s="60"/>
      <c r="I377" s="62"/>
    </row>
    <row r="378" customFormat="false" ht="15" hidden="false" customHeight="true" outlineLevel="0" collapsed="false">
      <c r="A378" s="58"/>
      <c r="B378" s="58"/>
      <c r="C378" s="59"/>
      <c r="D378" s="60"/>
      <c r="E378" s="60"/>
      <c r="F378" s="60"/>
      <c r="G378" s="60"/>
      <c r="H378" s="60"/>
      <c r="I378" s="62"/>
    </row>
    <row r="379" customFormat="false" ht="15" hidden="false" customHeight="true" outlineLevel="0" collapsed="false">
      <c r="A379" s="58"/>
      <c r="B379" s="58"/>
      <c r="C379" s="59"/>
      <c r="D379" s="60"/>
      <c r="E379" s="60"/>
      <c r="F379" s="60"/>
      <c r="G379" s="60"/>
      <c r="H379" s="60"/>
      <c r="I379" s="62"/>
    </row>
    <row r="380" customFormat="false" ht="15" hidden="false" customHeight="true" outlineLevel="0" collapsed="false">
      <c r="A380" s="58"/>
      <c r="B380" s="58"/>
      <c r="C380" s="59"/>
      <c r="D380" s="60"/>
      <c r="E380" s="60"/>
      <c r="F380" s="60"/>
      <c r="G380" s="60"/>
      <c r="H380" s="60"/>
      <c r="I380" s="62"/>
    </row>
    <row r="381" customFormat="false" ht="15" hidden="false" customHeight="true" outlineLevel="0" collapsed="false">
      <c r="A381" s="58"/>
      <c r="B381" s="58"/>
      <c r="C381" s="59"/>
      <c r="D381" s="60"/>
      <c r="E381" s="60"/>
      <c r="F381" s="60"/>
      <c r="G381" s="60"/>
      <c r="H381" s="60"/>
      <c r="I381" s="62"/>
    </row>
    <row r="382" customFormat="false" ht="15" hidden="false" customHeight="true" outlineLevel="0" collapsed="false">
      <c r="A382" s="58"/>
      <c r="B382" s="58"/>
      <c r="C382" s="59"/>
      <c r="D382" s="60"/>
      <c r="E382" s="60"/>
      <c r="F382" s="60"/>
      <c r="G382" s="60"/>
      <c r="H382" s="60"/>
      <c r="I382" s="62"/>
    </row>
    <row r="383" customFormat="false" ht="15" hidden="false" customHeight="true" outlineLevel="0" collapsed="false">
      <c r="A383" s="58"/>
      <c r="B383" s="58"/>
      <c r="C383" s="59"/>
      <c r="D383" s="60"/>
      <c r="E383" s="60"/>
      <c r="F383" s="60"/>
      <c r="G383" s="60"/>
      <c r="H383" s="60"/>
      <c r="I383" s="62"/>
    </row>
    <row r="384" customFormat="false" ht="15" hidden="false" customHeight="true" outlineLevel="0" collapsed="false">
      <c r="A384" s="58"/>
      <c r="B384" s="58"/>
      <c r="C384" s="59"/>
      <c r="D384" s="60"/>
      <c r="E384" s="60"/>
      <c r="F384" s="60"/>
      <c r="G384" s="60"/>
      <c r="H384" s="60"/>
      <c r="I384" s="62"/>
    </row>
    <row r="385" customFormat="false" ht="15" hidden="false" customHeight="true" outlineLevel="0" collapsed="false">
      <c r="A385" s="58"/>
      <c r="B385" s="58"/>
      <c r="C385" s="59"/>
      <c r="D385" s="60"/>
      <c r="E385" s="60"/>
      <c r="F385" s="60"/>
      <c r="G385" s="60"/>
      <c r="H385" s="60"/>
      <c r="I385" s="62"/>
    </row>
    <row r="386" customFormat="false" ht="15" hidden="false" customHeight="true" outlineLevel="0" collapsed="false">
      <c r="A386" s="58"/>
      <c r="B386" s="58"/>
      <c r="C386" s="59"/>
      <c r="D386" s="60"/>
      <c r="E386" s="60"/>
      <c r="F386" s="60"/>
      <c r="G386" s="60"/>
      <c r="H386" s="60"/>
      <c r="I386" s="62"/>
    </row>
    <row r="387" customFormat="false" ht="15" hidden="false" customHeight="true" outlineLevel="0" collapsed="false">
      <c r="A387" s="58"/>
      <c r="B387" s="58"/>
      <c r="C387" s="59"/>
      <c r="D387" s="60"/>
      <c r="E387" s="60"/>
      <c r="F387" s="60"/>
      <c r="G387" s="60"/>
      <c r="H387" s="60"/>
      <c r="I387" s="62"/>
    </row>
    <row r="388" customFormat="false" ht="15" hidden="false" customHeight="true" outlineLevel="0" collapsed="false">
      <c r="A388" s="58"/>
      <c r="B388" s="58"/>
      <c r="C388" s="59"/>
      <c r="D388" s="60"/>
      <c r="E388" s="60"/>
      <c r="F388" s="60"/>
      <c r="G388" s="60"/>
      <c r="H388" s="60"/>
      <c r="I388" s="62"/>
    </row>
    <row r="389" customFormat="false" ht="15" hidden="false" customHeight="true" outlineLevel="0" collapsed="false">
      <c r="A389" s="58"/>
      <c r="B389" s="58"/>
      <c r="C389" s="59"/>
      <c r="D389" s="60"/>
      <c r="E389" s="60"/>
      <c r="F389" s="60"/>
      <c r="G389" s="60"/>
      <c r="H389" s="60"/>
      <c r="I389" s="62"/>
    </row>
    <row r="390" customFormat="false" ht="15" hidden="false" customHeight="true" outlineLevel="0" collapsed="false">
      <c r="A390" s="58"/>
      <c r="B390" s="58"/>
      <c r="C390" s="59"/>
      <c r="D390" s="60"/>
      <c r="E390" s="60"/>
      <c r="F390" s="60"/>
      <c r="G390" s="60"/>
      <c r="H390" s="60"/>
      <c r="I390" s="62"/>
    </row>
    <row r="391" customFormat="false" ht="15" hidden="false" customHeight="true" outlineLevel="0" collapsed="false">
      <c r="A391" s="58"/>
      <c r="B391" s="58"/>
      <c r="C391" s="59"/>
      <c r="D391" s="60"/>
      <c r="E391" s="60"/>
      <c r="F391" s="60"/>
      <c r="G391" s="60"/>
      <c r="H391" s="60"/>
      <c r="I391" s="62"/>
    </row>
    <row r="392" customFormat="false" ht="15" hidden="false" customHeight="true" outlineLevel="0" collapsed="false">
      <c r="A392" s="58"/>
      <c r="B392" s="58"/>
      <c r="C392" s="59"/>
      <c r="D392" s="60"/>
      <c r="E392" s="60"/>
      <c r="F392" s="60"/>
      <c r="G392" s="60"/>
      <c r="H392" s="60"/>
      <c r="I392" s="62"/>
    </row>
    <row r="393" customFormat="false" ht="15" hidden="false" customHeight="true" outlineLevel="0" collapsed="false">
      <c r="A393" s="58"/>
      <c r="B393" s="58"/>
      <c r="C393" s="59"/>
      <c r="D393" s="60"/>
      <c r="E393" s="60"/>
      <c r="F393" s="60"/>
      <c r="G393" s="60"/>
      <c r="H393" s="60"/>
      <c r="I393" s="62"/>
    </row>
    <row r="394" customFormat="false" ht="15" hidden="false" customHeight="true" outlineLevel="0" collapsed="false">
      <c r="A394" s="58"/>
      <c r="B394" s="58"/>
      <c r="C394" s="59"/>
      <c r="D394" s="60"/>
      <c r="E394" s="60"/>
      <c r="F394" s="60"/>
      <c r="G394" s="60"/>
      <c r="H394" s="60"/>
      <c r="I394" s="62"/>
    </row>
    <row r="395" customFormat="false" ht="15" hidden="false" customHeight="true" outlineLevel="0" collapsed="false">
      <c r="A395" s="58"/>
      <c r="B395" s="58"/>
      <c r="C395" s="59"/>
      <c r="D395" s="60"/>
      <c r="E395" s="60"/>
      <c r="F395" s="60"/>
      <c r="G395" s="60"/>
      <c r="H395" s="60"/>
      <c r="I395" s="62"/>
    </row>
    <row r="396" customFormat="false" ht="15" hidden="false" customHeight="true" outlineLevel="0" collapsed="false">
      <c r="A396" s="58"/>
      <c r="B396" s="58"/>
      <c r="C396" s="59"/>
      <c r="D396" s="60"/>
      <c r="E396" s="60"/>
      <c r="F396" s="60"/>
      <c r="G396" s="60"/>
      <c r="H396" s="60"/>
      <c r="I396" s="62"/>
    </row>
    <row r="397" customFormat="false" ht="15" hidden="false" customHeight="true" outlineLevel="0" collapsed="false">
      <c r="A397" s="58"/>
      <c r="B397" s="58"/>
      <c r="C397" s="59"/>
      <c r="D397" s="60"/>
      <c r="E397" s="60"/>
      <c r="F397" s="60"/>
      <c r="G397" s="60"/>
      <c r="H397" s="60"/>
      <c r="I397" s="62"/>
    </row>
    <row r="398" customFormat="false" ht="15" hidden="false" customHeight="true" outlineLevel="0" collapsed="false">
      <c r="A398" s="58"/>
      <c r="B398" s="58"/>
      <c r="C398" s="59"/>
      <c r="D398" s="60"/>
      <c r="E398" s="60"/>
      <c r="F398" s="60"/>
      <c r="G398" s="60"/>
      <c r="H398" s="60"/>
      <c r="I398" s="62"/>
    </row>
    <row r="399" customFormat="false" ht="15" hidden="false" customHeight="true" outlineLevel="0" collapsed="false">
      <c r="A399" s="58"/>
      <c r="B399" s="58"/>
      <c r="C399" s="59"/>
      <c r="D399" s="60"/>
      <c r="E399" s="60"/>
      <c r="F399" s="60"/>
      <c r="G399" s="60"/>
      <c r="H399" s="60"/>
      <c r="I399" s="62"/>
    </row>
    <row r="400" customFormat="false" ht="15" hidden="false" customHeight="true" outlineLevel="0" collapsed="false">
      <c r="A400" s="58"/>
      <c r="B400" s="58"/>
      <c r="C400" s="59"/>
      <c r="D400" s="60"/>
      <c r="E400" s="60"/>
      <c r="F400" s="60"/>
      <c r="G400" s="60"/>
      <c r="H400" s="60"/>
      <c r="I400" s="62"/>
    </row>
    <row r="401" customFormat="false" ht="15" hidden="false" customHeight="true" outlineLevel="0" collapsed="false">
      <c r="A401" s="58"/>
      <c r="B401" s="58"/>
      <c r="C401" s="59"/>
      <c r="D401" s="60"/>
      <c r="E401" s="60"/>
      <c r="F401" s="60"/>
      <c r="G401" s="60"/>
      <c r="H401" s="60"/>
      <c r="I401" s="62"/>
    </row>
    <row r="402" customFormat="false" ht="15" hidden="false" customHeight="true" outlineLevel="0" collapsed="false">
      <c r="A402" s="58"/>
      <c r="B402" s="58"/>
      <c r="C402" s="59"/>
      <c r="D402" s="60"/>
      <c r="E402" s="60"/>
      <c r="F402" s="60"/>
      <c r="G402" s="60"/>
      <c r="H402" s="60"/>
      <c r="I402" s="62"/>
    </row>
    <row r="403" customFormat="false" ht="15" hidden="false" customHeight="true" outlineLevel="0" collapsed="false">
      <c r="A403" s="58"/>
      <c r="B403" s="58"/>
      <c r="C403" s="59"/>
      <c r="D403" s="60"/>
      <c r="E403" s="60"/>
      <c r="F403" s="60"/>
      <c r="G403" s="60"/>
      <c r="H403" s="60"/>
      <c r="I403" s="62"/>
    </row>
    <row r="404" customFormat="false" ht="15" hidden="false" customHeight="true" outlineLevel="0" collapsed="false">
      <c r="A404" s="58"/>
      <c r="B404" s="58"/>
      <c r="C404" s="59"/>
      <c r="D404" s="60"/>
      <c r="E404" s="60"/>
      <c r="F404" s="60"/>
      <c r="G404" s="60"/>
      <c r="H404" s="60"/>
      <c r="I404" s="62"/>
    </row>
    <row r="405" customFormat="false" ht="15" hidden="false" customHeight="true" outlineLevel="0" collapsed="false">
      <c r="A405" s="58"/>
      <c r="B405" s="58"/>
      <c r="C405" s="59"/>
      <c r="D405" s="60"/>
      <c r="E405" s="60"/>
      <c r="F405" s="60"/>
      <c r="G405" s="60"/>
      <c r="H405" s="60"/>
      <c r="I405" s="62"/>
    </row>
    <row r="406" customFormat="false" ht="15" hidden="false" customHeight="true" outlineLevel="0" collapsed="false">
      <c r="A406" s="58"/>
      <c r="B406" s="58"/>
      <c r="C406" s="59"/>
      <c r="D406" s="60"/>
      <c r="E406" s="60"/>
      <c r="F406" s="60"/>
      <c r="G406" s="60"/>
      <c r="H406" s="60"/>
      <c r="I406" s="62"/>
    </row>
    <row r="407" customFormat="false" ht="15" hidden="false" customHeight="true" outlineLevel="0" collapsed="false">
      <c r="A407" s="58"/>
      <c r="B407" s="58"/>
      <c r="C407" s="59"/>
      <c r="D407" s="60"/>
      <c r="E407" s="60"/>
      <c r="F407" s="60"/>
      <c r="G407" s="60"/>
      <c r="H407" s="60"/>
      <c r="I407" s="62"/>
    </row>
    <row r="408" customFormat="false" ht="15" hidden="false" customHeight="true" outlineLevel="0" collapsed="false">
      <c r="A408" s="58"/>
      <c r="B408" s="58"/>
      <c r="C408" s="59"/>
      <c r="D408" s="60"/>
      <c r="E408" s="60"/>
      <c r="F408" s="60"/>
      <c r="G408" s="60"/>
      <c r="H408" s="60"/>
      <c r="I408" s="62"/>
    </row>
    <row r="409" customFormat="false" ht="15" hidden="false" customHeight="true" outlineLevel="0" collapsed="false">
      <c r="A409" s="58"/>
      <c r="B409" s="58"/>
      <c r="C409" s="59"/>
      <c r="D409" s="60"/>
      <c r="E409" s="60"/>
      <c r="F409" s="60"/>
      <c r="G409" s="60"/>
      <c r="H409" s="60"/>
      <c r="I409" s="62"/>
    </row>
    <row r="410" customFormat="false" ht="15" hidden="false" customHeight="true" outlineLevel="0" collapsed="false">
      <c r="A410" s="58"/>
      <c r="B410" s="58"/>
      <c r="C410" s="59"/>
      <c r="D410" s="60"/>
      <c r="E410" s="60"/>
      <c r="F410" s="60"/>
      <c r="G410" s="60"/>
      <c r="H410" s="60"/>
      <c r="I410" s="62"/>
    </row>
    <row r="411" customFormat="false" ht="15" hidden="false" customHeight="true" outlineLevel="0" collapsed="false">
      <c r="A411" s="58"/>
      <c r="B411" s="58"/>
      <c r="C411" s="59"/>
      <c r="D411" s="60"/>
      <c r="E411" s="60"/>
      <c r="F411" s="60"/>
      <c r="G411" s="60"/>
      <c r="H411" s="60"/>
      <c r="I411" s="62"/>
    </row>
    <row r="412" customFormat="false" ht="15" hidden="false" customHeight="true" outlineLevel="0" collapsed="false">
      <c r="A412" s="58"/>
      <c r="B412" s="58"/>
      <c r="C412" s="59"/>
      <c r="D412" s="60"/>
      <c r="E412" s="60"/>
      <c r="F412" s="60"/>
      <c r="G412" s="60"/>
      <c r="H412" s="60"/>
      <c r="I412" s="62"/>
    </row>
    <row r="413" customFormat="false" ht="15" hidden="false" customHeight="true" outlineLevel="0" collapsed="false">
      <c r="A413" s="58"/>
      <c r="B413" s="58"/>
      <c r="C413" s="59"/>
      <c r="D413" s="60"/>
      <c r="E413" s="60"/>
      <c r="F413" s="60"/>
      <c r="G413" s="60"/>
      <c r="H413" s="60"/>
      <c r="I413" s="62"/>
    </row>
    <row r="414" customFormat="false" ht="15" hidden="false" customHeight="true" outlineLevel="0" collapsed="false">
      <c r="A414" s="58"/>
      <c r="B414" s="58"/>
      <c r="C414" s="59"/>
      <c r="D414" s="60"/>
      <c r="E414" s="60"/>
      <c r="F414" s="60"/>
      <c r="G414" s="60"/>
      <c r="H414" s="60"/>
      <c r="I414" s="62"/>
    </row>
    <row r="415" customFormat="false" ht="15" hidden="false" customHeight="true" outlineLevel="0" collapsed="false">
      <c r="A415" s="58"/>
      <c r="B415" s="58"/>
      <c r="C415" s="59"/>
      <c r="D415" s="60"/>
      <c r="E415" s="60"/>
      <c r="F415" s="60"/>
      <c r="G415" s="60"/>
      <c r="H415" s="60"/>
      <c r="I415" s="62"/>
    </row>
    <row r="416" customFormat="false" ht="15" hidden="false" customHeight="true" outlineLevel="0" collapsed="false">
      <c r="A416" s="58"/>
      <c r="B416" s="58"/>
      <c r="C416" s="59"/>
      <c r="D416" s="60"/>
      <c r="E416" s="60"/>
      <c r="F416" s="60"/>
      <c r="G416" s="60"/>
      <c r="H416" s="60"/>
      <c r="I416" s="62"/>
    </row>
    <row r="417" customFormat="false" ht="15" hidden="false" customHeight="true" outlineLevel="0" collapsed="false">
      <c r="A417" s="58"/>
      <c r="B417" s="58"/>
      <c r="C417" s="59"/>
      <c r="D417" s="60"/>
      <c r="E417" s="60"/>
      <c r="F417" s="60"/>
      <c r="G417" s="60"/>
      <c r="H417" s="60"/>
      <c r="I417" s="62"/>
    </row>
    <row r="418" customFormat="false" ht="15" hidden="false" customHeight="true" outlineLevel="0" collapsed="false">
      <c r="A418" s="58"/>
      <c r="B418" s="58"/>
      <c r="C418" s="59"/>
      <c r="D418" s="60"/>
      <c r="E418" s="60"/>
      <c r="F418" s="60"/>
      <c r="G418" s="60"/>
      <c r="H418" s="60"/>
      <c r="I418" s="62"/>
    </row>
    <row r="419" customFormat="false" ht="15" hidden="false" customHeight="true" outlineLevel="0" collapsed="false">
      <c r="A419" s="58"/>
      <c r="B419" s="58"/>
      <c r="C419" s="59"/>
      <c r="D419" s="60"/>
      <c r="E419" s="60"/>
      <c r="F419" s="60"/>
      <c r="G419" s="60"/>
      <c r="H419" s="60"/>
      <c r="I419" s="62"/>
    </row>
    <row r="420" customFormat="false" ht="15" hidden="false" customHeight="true" outlineLevel="0" collapsed="false">
      <c r="A420" s="58"/>
      <c r="B420" s="58"/>
      <c r="C420" s="59"/>
      <c r="D420" s="60"/>
      <c r="E420" s="60"/>
      <c r="F420" s="60"/>
      <c r="G420" s="60"/>
      <c r="H420" s="60"/>
      <c r="I420" s="62"/>
    </row>
    <row r="421" customFormat="false" ht="15" hidden="false" customHeight="true" outlineLevel="0" collapsed="false">
      <c r="A421" s="58"/>
      <c r="B421" s="58"/>
      <c r="C421" s="59"/>
      <c r="D421" s="60"/>
      <c r="E421" s="60"/>
      <c r="F421" s="60"/>
      <c r="G421" s="60"/>
      <c r="H421" s="60"/>
      <c r="I421" s="62"/>
    </row>
    <row r="422" customFormat="false" ht="15" hidden="false" customHeight="true" outlineLevel="0" collapsed="false">
      <c r="A422" s="58"/>
      <c r="B422" s="58"/>
      <c r="C422" s="59"/>
      <c r="D422" s="60"/>
      <c r="E422" s="60"/>
      <c r="F422" s="60"/>
      <c r="G422" s="60"/>
      <c r="H422" s="60"/>
      <c r="I422" s="62"/>
    </row>
    <row r="423" customFormat="false" ht="15" hidden="false" customHeight="true" outlineLevel="0" collapsed="false">
      <c r="A423" s="58"/>
      <c r="B423" s="58"/>
      <c r="C423" s="59"/>
      <c r="D423" s="60"/>
      <c r="E423" s="60"/>
      <c r="F423" s="60"/>
      <c r="G423" s="60"/>
      <c r="H423" s="60"/>
      <c r="I423" s="62"/>
    </row>
    <row r="424" customFormat="false" ht="15" hidden="false" customHeight="true" outlineLevel="0" collapsed="false">
      <c r="A424" s="58"/>
      <c r="B424" s="58"/>
      <c r="C424" s="59"/>
      <c r="D424" s="60"/>
      <c r="E424" s="60"/>
      <c r="F424" s="60"/>
      <c r="G424" s="60"/>
      <c r="H424" s="60"/>
      <c r="I424" s="62"/>
    </row>
    <row r="425" customFormat="false" ht="15" hidden="false" customHeight="true" outlineLevel="0" collapsed="false">
      <c r="A425" s="58"/>
      <c r="B425" s="58"/>
      <c r="C425" s="59"/>
      <c r="D425" s="60"/>
      <c r="E425" s="60"/>
      <c r="F425" s="60"/>
      <c r="G425" s="60"/>
      <c r="H425" s="60"/>
      <c r="I425" s="62"/>
    </row>
    <row r="426" customFormat="false" ht="15" hidden="false" customHeight="true" outlineLevel="0" collapsed="false">
      <c r="A426" s="58"/>
      <c r="B426" s="58"/>
      <c r="C426" s="59"/>
      <c r="D426" s="60"/>
      <c r="E426" s="60"/>
      <c r="F426" s="60"/>
      <c r="G426" s="60"/>
      <c r="H426" s="60"/>
      <c r="I426" s="62"/>
    </row>
    <row r="427" customFormat="false" ht="15" hidden="false" customHeight="true" outlineLevel="0" collapsed="false">
      <c r="A427" s="58"/>
      <c r="B427" s="58"/>
      <c r="C427" s="59"/>
      <c r="D427" s="60"/>
      <c r="E427" s="60"/>
      <c r="F427" s="60"/>
      <c r="G427" s="60"/>
      <c r="H427" s="60"/>
      <c r="I427" s="62"/>
    </row>
    <row r="428" customFormat="false" ht="15" hidden="false" customHeight="true" outlineLevel="0" collapsed="false">
      <c r="A428" s="58"/>
      <c r="B428" s="58"/>
      <c r="C428" s="59"/>
      <c r="D428" s="60"/>
      <c r="E428" s="60"/>
      <c r="F428" s="60"/>
      <c r="G428" s="60"/>
      <c r="H428" s="60"/>
      <c r="I428" s="62"/>
    </row>
    <row r="429" customFormat="false" ht="15" hidden="false" customHeight="true" outlineLevel="0" collapsed="false">
      <c r="A429" s="58"/>
      <c r="B429" s="58"/>
      <c r="C429" s="59"/>
      <c r="D429" s="60"/>
      <c r="E429" s="60"/>
      <c r="F429" s="60"/>
      <c r="G429" s="60"/>
      <c r="H429" s="60"/>
      <c r="I429" s="62"/>
    </row>
    <row r="430" customFormat="false" ht="15" hidden="false" customHeight="true" outlineLevel="0" collapsed="false">
      <c r="A430" s="58"/>
      <c r="B430" s="58"/>
      <c r="C430" s="59"/>
      <c r="D430" s="60"/>
      <c r="E430" s="60"/>
      <c r="F430" s="60"/>
      <c r="G430" s="60"/>
      <c r="H430" s="60"/>
      <c r="I430" s="62"/>
    </row>
    <row r="431" customFormat="false" ht="15" hidden="false" customHeight="true" outlineLevel="0" collapsed="false">
      <c r="A431" s="58"/>
      <c r="B431" s="58"/>
      <c r="C431" s="59"/>
      <c r="D431" s="60"/>
      <c r="E431" s="60"/>
      <c r="F431" s="60"/>
      <c r="G431" s="60"/>
      <c r="H431" s="60"/>
      <c r="I431" s="62"/>
    </row>
    <row r="432" customFormat="false" ht="15" hidden="false" customHeight="true" outlineLevel="0" collapsed="false">
      <c r="A432" s="58"/>
      <c r="B432" s="58"/>
      <c r="C432" s="59"/>
      <c r="D432" s="60"/>
      <c r="E432" s="60"/>
      <c r="F432" s="60"/>
      <c r="G432" s="60"/>
      <c r="H432" s="60"/>
      <c r="I432" s="62"/>
    </row>
    <row r="433" customFormat="false" ht="15" hidden="false" customHeight="true" outlineLevel="0" collapsed="false">
      <c r="A433" s="58"/>
      <c r="B433" s="58"/>
      <c r="C433" s="59"/>
      <c r="D433" s="60"/>
      <c r="E433" s="60"/>
      <c r="F433" s="60"/>
      <c r="G433" s="60"/>
      <c r="H433" s="60"/>
      <c r="I433" s="62"/>
    </row>
    <row r="434" customFormat="false" ht="15" hidden="false" customHeight="true" outlineLevel="0" collapsed="false">
      <c r="A434" s="58"/>
      <c r="B434" s="58"/>
      <c r="C434" s="59"/>
      <c r="D434" s="60"/>
      <c r="E434" s="60"/>
      <c r="F434" s="60"/>
      <c r="G434" s="60"/>
      <c r="H434" s="60"/>
      <c r="I434" s="62"/>
    </row>
    <row r="435" customFormat="false" ht="15" hidden="false" customHeight="true" outlineLevel="0" collapsed="false">
      <c r="A435" s="58"/>
      <c r="B435" s="58"/>
      <c r="C435" s="59"/>
      <c r="D435" s="60"/>
      <c r="E435" s="60"/>
      <c r="F435" s="60"/>
      <c r="G435" s="60"/>
      <c r="H435" s="60"/>
      <c r="I435" s="62"/>
    </row>
    <row r="436" customFormat="false" ht="15" hidden="false" customHeight="true" outlineLevel="0" collapsed="false">
      <c r="A436" s="58"/>
      <c r="B436" s="58"/>
      <c r="C436" s="59"/>
      <c r="D436" s="60"/>
      <c r="E436" s="60"/>
      <c r="F436" s="60"/>
      <c r="G436" s="60"/>
      <c r="H436" s="60"/>
      <c r="I436" s="62"/>
    </row>
    <row r="437" customFormat="false" ht="15" hidden="false" customHeight="true" outlineLevel="0" collapsed="false">
      <c r="A437" s="58"/>
      <c r="B437" s="58"/>
      <c r="C437" s="59"/>
      <c r="D437" s="60"/>
      <c r="E437" s="60"/>
      <c r="F437" s="60"/>
      <c r="G437" s="60"/>
      <c r="H437" s="60"/>
      <c r="I437" s="62"/>
    </row>
    <row r="438" customFormat="false" ht="15" hidden="false" customHeight="true" outlineLevel="0" collapsed="false">
      <c r="A438" s="58"/>
      <c r="B438" s="58"/>
      <c r="C438" s="59"/>
      <c r="D438" s="60"/>
      <c r="E438" s="60"/>
      <c r="F438" s="60"/>
      <c r="G438" s="60"/>
      <c r="H438" s="60"/>
      <c r="I438" s="62"/>
    </row>
    <row r="439" customFormat="false" ht="15" hidden="false" customHeight="true" outlineLevel="0" collapsed="false">
      <c r="A439" s="58"/>
      <c r="B439" s="58"/>
      <c r="C439" s="59"/>
      <c r="D439" s="60"/>
      <c r="E439" s="60"/>
      <c r="F439" s="60"/>
      <c r="G439" s="60"/>
      <c r="H439" s="60"/>
      <c r="I439" s="62"/>
    </row>
    <row r="440" customFormat="false" ht="15" hidden="false" customHeight="true" outlineLevel="0" collapsed="false">
      <c r="A440" s="58"/>
      <c r="B440" s="58"/>
      <c r="C440" s="59"/>
      <c r="D440" s="60"/>
      <c r="E440" s="60"/>
      <c r="F440" s="60"/>
      <c r="G440" s="60"/>
      <c r="H440" s="60"/>
      <c r="I440" s="62"/>
    </row>
    <row r="441" customFormat="false" ht="15" hidden="false" customHeight="true" outlineLevel="0" collapsed="false">
      <c r="A441" s="58"/>
      <c r="B441" s="58"/>
      <c r="C441" s="59"/>
      <c r="D441" s="60"/>
      <c r="E441" s="60"/>
      <c r="F441" s="60"/>
      <c r="G441" s="60"/>
      <c r="H441" s="60"/>
      <c r="I441" s="62"/>
    </row>
    <row r="442" customFormat="false" ht="15" hidden="false" customHeight="true" outlineLevel="0" collapsed="false">
      <c r="A442" s="58"/>
      <c r="B442" s="58"/>
      <c r="C442" s="59"/>
      <c r="D442" s="60"/>
      <c r="E442" s="60"/>
      <c r="F442" s="60"/>
      <c r="G442" s="60"/>
      <c r="H442" s="60"/>
      <c r="I442" s="62"/>
    </row>
    <row r="443" customFormat="false" ht="15" hidden="false" customHeight="true" outlineLevel="0" collapsed="false">
      <c r="A443" s="58"/>
      <c r="B443" s="58"/>
      <c r="C443" s="59"/>
      <c r="D443" s="60"/>
      <c r="E443" s="60"/>
      <c r="F443" s="60"/>
      <c r="G443" s="60"/>
      <c r="H443" s="60"/>
      <c r="I443" s="62"/>
    </row>
    <row r="444" customFormat="false" ht="15" hidden="false" customHeight="true" outlineLevel="0" collapsed="false">
      <c r="A444" s="58"/>
      <c r="B444" s="58"/>
      <c r="C444" s="59"/>
      <c r="D444" s="60"/>
      <c r="E444" s="60"/>
      <c r="F444" s="60"/>
      <c r="G444" s="60"/>
      <c r="H444" s="60"/>
      <c r="I444" s="62"/>
    </row>
    <row r="445" customFormat="false" ht="15" hidden="false" customHeight="true" outlineLevel="0" collapsed="false">
      <c r="A445" s="58"/>
      <c r="B445" s="58"/>
      <c r="C445" s="59"/>
      <c r="D445" s="60"/>
      <c r="E445" s="60"/>
      <c r="F445" s="60"/>
      <c r="G445" s="60"/>
      <c r="H445" s="60"/>
      <c r="I445" s="62"/>
    </row>
    <row r="446" customFormat="false" ht="15" hidden="false" customHeight="true" outlineLevel="0" collapsed="false">
      <c r="A446" s="58"/>
      <c r="B446" s="58"/>
      <c r="C446" s="59"/>
      <c r="D446" s="60"/>
      <c r="E446" s="60"/>
      <c r="F446" s="60"/>
      <c r="G446" s="60"/>
      <c r="H446" s="60"/>
      <c r="I446" s="62"/>
    </row>
    <row r="447" customFormat="false" ht="15" hidden="false" customHeight="true" outlineLevel="0" collapsed="false">
      <c r="A447" s="58"/>
      <c r="B447" s="58"/>
      <c r="C447" s="59"/>
      <c r="D447" s="60"/>
      <c r="E447" s="60"/>
      <c r="F447" s="60"/>
      <c r="G447" s="60"/>
      <c r="H447" s="60"/>
      <c r="I447" s="62"/>
    </row>
    <row r="448" customFormat="false" ht="15" hidden="false" customHeight="true" outlineLevel="0" collapsed="false">
      <c r="A448" s="58"/>
      <c r="B448" s="58"/>
      <c r="C448" s="59"/>
      <c r="D448" s="60"/>
      <c r="E448" s="60"/>
      <c r="F448" s="60"/>
      <c r="G448" s="60"/>
      <c r="H448" s="60"/>
      <c r="I448" s="62"/>
    </row>
    <row r="449" customFormat="false" ht="15" hidden="false" customHeight="true" outlineLevel="0" collapsed="false">
      <c r="A449" s="58"/>
      <c r="B449" s="58"/>
      <c r="C449" s="59"/>
      <c r="D449" s="60"/>
      <c r="E449" s="60"/>
      <c r="F449" s="60"/>
      <c r="G449" s="60"/>
      <c r="H449" s="60"/>
      <c r="I449" s="62"/>
    </row>
    <row r="450" customFormat="false" ht="15" hidden="false" customHeight="true" outlineLevel="0" collapsed="false">
      <c r="A450" s="58"/>
      <c r="B450" s="58"/>
      <c r="C450" s="59"/>
      <c r="D450" s="60"/>
      <c r="E450" s="60"/>
      <c r="F450" s="60"/>
      <c r="G450" s="60"/>
      <c r="H450" s="60"/>
      <c r="I450" s="62"/>
    </row>
    <row r="451" customFormat="false" ht="15" hidden="false" customHeight="true" outlineLevel="0" collapsed="false">
      <c r="A451" s="58"/>
      <c r="B451" s="58"/>
      <c r="C451" s="59"/>
      <c r="D451" s="60"/>
      <c r="E451" s="60"/>
      <c r="F451" s="60"/>
      <c r="G451" s="60"/>
      <c r="H451" s="60"/>
      <c r="I451" s="62"/>
    </row>
    <row r="452" customFormat="false" ht="15" hidden="false" customHeight="true" outlineLevel="0" collapsed="false">
      <c r="A452" s="58"/>
      <c r="B452" s="58"/>
      <c r="C452" s="59"/>
      <c r="D452" s="60"/>
      <c r="E452" s="60"/>
      <c r="F452" s="60"/>
      <c r="G452" s="60"/>
      <c r="H452" s="60"/>
      <c r="I452" s="62"/>
    </row>
    <row r="453" customFormat="false" ht="15" hidden="false" customHeight="true" outlineLevel="0" collapsed="false">
      <c r="A453" s="58"/>
      <c r="B453" s="58"/>
      <c r="C453" s="59"/>
      <c r="D453" s="60"/>
      <c r="E453" s="60"/>
      <c r="F453" s="60"/>
      <c r="G453" s="60"/>
      <c r="H453" s="60"/>
      <c r="I453" s="62"/>
    </row>
    <row r="454" customFormat="false" ht="15" hidden="false" customHeight="true" outlineLevel="0" collapsed="false">
      <c r="A454" s="58"/>
      <c r="B454" s="58"/>
      <c r="C454" s="59"/>
      <c r="D454" s="60"/>
      <c r="E454" s="60"/>
      <c r="F454" s="60"/>
      <c r="G454" s="60"/>
      <c r="H454" s="60"/>
      <c r="I454" s="62"/>
    </row>
    <row r="455" customFormat="false" ht="15" hidden="false" customHeight="true" outlineLevel="0" collapsed="false">
      <c r="A455" s="58"/>
      <c r="B455" s="58"/>
      <c r="C455" s="59"/>
      <c r="D455" s="60"/>
      <c r="E455" s="60"/>
      <c r="F455" s="60"/>
      <c r="G455" s="60"/>
      <c r="H455" s="60"/>
      <c r="I455" s="62"/>
    </row>
    <row r="456" customFormat="false" ht="15" hidden="false" customHeight="true" outlineLevel="0" collapsed="false">
      <c r="A456" s="58"/>
      <c r="B456" s="58"/>
      <c r="C456" s="59"/>
      <c r="D456" s="60"/>
      <c r="E456" s="60"/>
      <c r="F456" s="60"/>
      <c r="G456" s="60"/>
      <c r="H456" s="60"/>
      <c r="I456" s="62"/>
    </row>
    <row r="457" customFormat="false" ht="15" hidden="false" customHeight="true" outlineLevel="0" collapsed="false">
      <c r="A457" s="58"/>
      <c r="B457" s="58"/>
      <c r="C457" s="59"/>
      <c r="D457" s="60"/>
      <c r="E457" s="60"/>
      <c r="F457" s="60"/>
      <c r="G457" s="60"/>
      <c r="H457" s="60"/>
      <c r="I457" s="62"/>
    </row>
    <row r="458" customFormat="false" ht="15" hidden="false" customHeight="true" outlineLevel="0" collapsed="false">
      <c r="A458" s="58"/>
      <c r="B458" s="58"/>
      <c r="C458" s="59"/>
      <c r="D458" s="60"/>
      <c r="E458" s="60"/>
      <c r="F458" s="60"/>
      <c r="G458" s="60"/>
      <c r="H458" s="60"/>
      <c r="I458" s="62"/>
    </row>
    <row r="459" customFormat="false" ht="15" hidden="false" customHeight="true" outlineLevel="0" collapsed="false">
      <c r="A459" s="58"/>
      <c r="B459" s="58"/>
      <c r="C459" s="59"/>
      <c r="D459" s="60"/>
      <c r="E459" s="60"/>
      <c r="F459" s="60"/>
      <c r="G459" s="60"/>
      <c r="H459" s="60"/>
      <c r="I459" s="62"/>
    </row>
    <row r="460" customFormat="false" ht="15" hidden="false" customHeight="true" outlineLevel="0" collapsed="false">
      <c r="A460" s="58"/>
      <c r="B460" s="58"/>
      <c r="C460" s="59"/>
      <c r="D460" s="60"/>
      <c r="E460" s="60"/>
      <c r="F460" s="60"/>
      <c r="G460" s="60"/>
      <c r="H460" s="60"/>
      <c r="I460" s="62"/>
    </row>
    <row r="461" customFormat="false" ht="15" hidden="false" customHeight="true" outlineLevel="0" collapsed="false">
      <c r="A461" s="58"/>
      <c r="B461" s="58"/>
      <c r="C461" s="59"/>
      <c r="D461" s="60"/>
      <c r="E461" s="60"/>
      <c r="F461" s="60"/>
      <c r="G461" s="60"/>
      <c r="H461" s="60"/>
      <c r="I461" s="62"/>
    </row>
    <row r="462" customFormat="false" ht="15" hidden="false" customHeight="true" outlineLevel="0" collapsed="false">
      <c r="A462" s="58"/>
      <c r="B462" s="58"/>
      <c r="C462" s="59"/>
      <c r="D462" s="60"/>
      <c r="E462" s="60"/>
      <c r="F462" s="60"/>
      <c r="G462" s="60"/>
      <c r="H462" s="60"/>
      <c r="I462" s="62"/>
    </row>
    <row r="463" customFormat="false" ht="15" hidden="false" customHeight="true" outlineLevel="0" collapsed="false">
      <c r="A463" s="58"/>
      <c r="B463" s="58"/>
      <c r="C463" s="59"/>
      <c r="D463" s="60"/>
      <c r="E463" s="60"/>
      <c r="F463" s="60"/>
      <c r="G463" s="60"/>
      <c r="H463" s="60"/>
      <c r="I463" s="62"/>
    </row>
    <row r="464" customFormat="false" ht="15" hidden="false" customHeight="true" outlineLevel="0" collapsed="false">
      <c r="A464" s="58"/>
      <c r="B464" s="58"/>
      <c r="C464" s="59"/>
      <c r="D464" s="60"/>
      <c r="E464" s="60"/>
      <c r="F464" s="60"/>
      <c r="G464" s="60"/>
      <c r="H464" s="60"/>
      <c r="I464" s="62"/>
    </row>
    <row r="465" customFormat="false" ht="15" hidden="false" customHeight="true" outlineLevel="0" collapsed="false">
      <c r="A465" s="58"/>
      <c r="B465" s="58"/>
      <c r="C465" s="59"/>
      <c r="D465" s="60"/>
      <c r="E465" s="60"/>
      <c r="F465" s="60"/>
      <c r="G465" s="60"/>
      <c r="H465" s="60"/>
      <c r="I465" s="62"/>
    </row>
    <row r="466" customFormat="false" ht="15" hidden="false" customHeight="true" outlineLevel="0" collapsed="false">
      <c r="A466" s="58"/>
      <c r="B466" s="58"/>
      <c r="C466" s="59"/>
      <c r="D466" s="60"/>
      <c r="E466" s="60"/>
      <c r="F466" s="60"/>
      <c r="G466" s="60"/>
      <c r="H466" s="60"/>
      <c r="I466" s="62"/>
    </row>
    <row r="467" customFormat="false" ht="15" hidden="false" customHeight="true" outlineLevel="0" collapsed="false">
      <c r="A467" s="58"/>
      <c r="B467" s="58"/>
      <c r="C467" s="59"/>
      <c r="D467" s="60"/>
      <c r="E467" s="60"/>
      <c r="F467" s="60"/>
      <c r="G467" s="60"/>
      <c r="H467" s="60"/>
      <c r="I467" s="62"/>
    </row>
    <row r="468" customFormat="false" ht="15" hidden="false" customHeight="true" outlineLevel="0" collapsed="false">
      <c r="A468" s="58"/>
      <c r="B468" s="58"/>
      <c r="C468" s="59"/>
      <c r="D468" s="60"/>
      <c r="E468" s="60"/>
      <c r="F468" s="60"/>
      <c r="G468" s="60"/>
      <c r="H468" s="60"/>
      <c r="I468" s="62"/>
    </row>
    <row r="469" customFormat="false" ht="15" hidden="false" customHeight="true" outlineLevel="0" collapsed="false">
      <c r="A469" s="58"/>
      <c r="B469" s="58"/>
      <c r="C469" s="59"/>
      <c r="D469" s="60"/>
      <c r="E469" s="60"/>
      <c r="F469" s="60"/>
      <c r="G469" s="60"/>
      <c r="H469" s="60"/>
      <c r="I469" s="62"/>
    </row>
    <row r="470" customFormat="false" ht="15" hidden="false" customHeight="true" outlineLevel="0" collapsed="false">
      <c r="A470" s="58"/>
      <c r="B470" s="58"/>
      <c r="C470" s="59"/>
      <c r="D470" s="60"/>
      <c r="E470" s="60"/>
      <c r="F470" s="60"/>
      <c r="G470" s="60"/>
      <c r="H470" s="60"/>
      <c r="I470" s="62"/>
    </row>
    <row r="471" customFormat="false" ht="15" hidden="false" customHeight="true" outlineLevel="0" collapsed="false">
      <c r="A471" s="58"/>
      <c r="B471" s="58"/>
      <c r="C471" s="59"/>
      <c r="D471" s="60"/>
      <c r="E471" s="60"/>
      <c r="F471" s="60"/>
      <c r="G471" s="60"/>
      <c r="H471" s="60"/>
      <c r="I471" s="62"/>
    </row>
    <row r="472" customFormat="false" ht="15" hidden="false" customHeight="true" outlineLevel="0" collapsed="false">
      <c r="A472" s="58"/>
      <c r="B472" s="58"/>
      <c r="C472" s="59"/>
      <c r="D472" s="60"/>
      <c r="E472" s="60"/>
      <c r="F472" s="60"/>
      <c r="G472" s="60"/>
      <c r="H472" s="60"/>
      <c r="I472" s="62"/>
    </row>
    <row r="473" customFormat="false" ht="15" hidden="false" customHeight="true" outlineLevel="0" collapsed="false">
      <c r="A473" s="58"/>
      <c r="B473" s="58"/>
      <c r="C473" s="59"/>
      <c r="D473" s="60"/>
      <c r="E473" s="60"/>
      <c r="F473" s="60"/>
      <c r="G473" s="60"/>
      <c r="H473" s="60"/>
      <c r="I473" s="62"/>
    </row>
    <row r="474" customFormat="false" ht="15" hidden="false" customHeight="true" outlineLevel="0" collapsed="false">
      <c r="A474" s="58"/>
      <c r="B474" s="58"/>
      <c r="C474" s="59"/>
      <c r="D474" s="60"/>
      <c r="E474" s="60"/>
      <c r="F474" s="60"/>
      <c r="G474" s="60"/>
      <c r="H474" s="60"/>
      <c r="I474" s="62"/>
    </row>
    <row r="475" customFormat="false" ht="15" hidden="false" customHeight="true" outlineLevel="0" collapsed="false">
      <c r="A475" s="58"/>
      <c r="B475" s="58"/>
      <c r="C475" s="59"/>
      <c r="D475" s="60"/>
      <c r="E475" s="60"/>
      <c r="F475" s="60"/>
      <c r="G475" s="60"/>
      <c r="H475" s="60"/>
      <c r="I475" s="62"/>
    </row>
    <row r="476" customFormat="false" ht="15" hidden="false" customHeight="true" outlineLevel="0" collapsed="false">
      <c r="A476" s="58"/>
      <c r="B476" s="58"/>
      <c r="C476" s="59"/>
      <c r="D476" s="60"/>
      <c r="E476" s="60"/>
      <c r="F476" s="60"/>
      <c r="G476" s="60"/>
      <c r="H476" s="60"/>
      <c r="I476" s="62"/>
    </row>
    <row r="477" customFormat="false" ht="15" hidden="false" customHeight="true" outlineLevel="0" collapsed="false">
      <c r="A477" s="58"/>
      <c r="B477" s="58"/>
      <c r="C477" s="59"/>
      <c r="D477" s="60"/>
      <c r="E477" s="60"/>
      <c r="F477" s="60"/>
      <c r="G477" s="60"/>
      <c r="H477" s="60"/>
      <c r="I477" s="62"/>
    </row>
    <row r="478" customFormat="false" ht="15" hidden="false" customHeight="true" outlineLevel="0" collapsed="false">
      <c r="A478" s="58"/>
      <c r="B478" s="58"/>
      <c r="C478" s="59"/>
      <c r="D478" s="60"/>
      <c r="E478" s="60"/>
      <c r="F478" s="60"/>
      <c r="G478" s="60"/>
      <c r="H478" s="60"/>
      <c r="I478" s="62"/>
    </row>
    <row r="479" customFormat="false" ht="15" hidden="false" customHeight="true" outlineLevel="0" collapsed="false">
      <c r="A479" s="58"/>
      <c r="B479" s="58"/>
      <c r="C479" s="59"/>
      <c r="D479" s="60"/>
      <c r="E479" s="60"/>
      <c r="F479" s="60"/>
      <c r="G479" s="60"/>
      <c r="H479" s="60"/>
      <c r="I479" s="62"/>
    </row>
    <row r="480" customFormat="false" ht="15" hidden="false" customHeight="true" outlineLevel="0" collapsed="false">
      <c r="A480" s="58"/>
      <c r="B480" s="58"/>
      <c r="C480" s="59"/>
      <c r="D480" s="60"/>
      <c r="E480" s="60"/>
      <c r="F480" s="60"/>
      <c r="G480" s="60"/>
      <c r="H480" s="60"/>
      <c r="I480" s="62"/>
    </row>
    <row r="481" customFormat="false" ht="15" hidden="false" customHeight="true" outlineLevel="0" collapsed="false">
      <c r="A481" s="58"/>
      <c r="B481" s="58"/>
      <c r="C481" s="59"/>
      <c r="D481" s="60"/>
      <c r="E481" s="60"/>
      <c r="F481" s="60"/>
      <c r="G481" s="60"/>
      <c r="H481" s="60"/>
      <c r="I481" s="62"/>
    </row>
    <row r="482" customFormat="false" ht="15" hidden="false" customHeight="true" outlineLevel="0" collapsed="false">
      <c r="A482" s="58"/>
      <c r="B482" s="58"/>
      <c r="C482" s="59"/>
      <c r="D482" s="60"/>
      <c r="E482" s="60"/>
      <c r="F482" s="60"/>
      <c r="G482" s="60"/>
      <c r="H482" s="60"/>
      <c r="I482" s="62"/>
    </row>
    <row r="483" customFormat="false" ht="15" hidden="false" customHeight="true" outlineLevel="0" collapsed="false">
      <c r="A483" s="58"/>
      <c r="B483" s="58"/>
      <c r="C483" s="59"/>
      <c r="D483" s="60"/>
      <c r="E483" s="60"/>
      <c r="F483" s="60"/>
      <c r="G483" s="60"/>
      <c r="H483" s="60"/>
      <c r="I483" s="62"/>
    </row>
    <row r="484" customFormat="false" ht="15" hidden="false" customHeight="true" outlineLevel="0" collapsed="false">
      <c r="A484" s="58"/>
      <c r="B484" s="58"/>
      <c r="C484" s="59"/>
      <c r="D484" s="60"/>
      <c r="E484" s="60"/>
      <c r="F484" s="60"/>
      <c r="G484" s="60"/>
      <c r="H484" s="60"/>
      <c r="I484" s="62"/>
    </row>
    <row r="485" customFormat="false" ht="15" hidden="false" customHeight="true" outlineLevel="0" collapsed="false">
      <c r="A485" s="58"/>
      <c r="B485" s="58"/>
      <c r="C485" s="59"/>
      <c r="D485" s="60"/>
      <c r="E485" s="60"/>
      <c r="F485" s="60"/>
      <c r="G485" s="60"/>
      <c r="H485" s="60"/>
      <c r="I485" s="62"/>
    </row>
    <row r="486" customFormat="false" ht="15" hidden="false" customHeight="true" outlineLevel="0" collapsed="false">
      <c r="A486" s="58"/>
      <c r="B486" s="58"/>
      <c r="C486" s="59"/>
      <c r="D486" s="60"/>
      <c r="E486" s="60"/>
      <c r="F486" s="60"/>
      <c r="G486" s="60"/>
      <c r="H486" s="60"/>
      <c r="I486" s="62"/>
    </row>
    <row r="487" customFormat="false" ht="15" hidden="false" customHeight="true" outlineLevel="0" collapsed="false">
      <c r="A487" s="58"/>
      <c r="B487" s="58"/>
      <c r="C487" s="59"/>
      <c r="D487" s="60"/>
      <c r="E487" s="60"/>
      <c r="F487" s="60"/>
      <c r="G487" s="60"/>
      <c r="H487" s="60"/>
      <c r="I487" s="62"/>
    </row>
    <row r="488" customFormat="false" ht="15" hidden="false" customHeight="true" outlineLevel="0" collapsed="false">
      <c r="A488" s="58"/>
      <c r="B488" s="58"/>
      <c r="C488" s="59"/>
      <c r="D488" s="60"/>
      <c r="E488" s="60"/>
      <c r="F488" s="60"/>
      <c r="G488" s="60"/>
      <c r="H488" s="60"/>
      <c r="I488" s="62"/>
    </row>
    <row r="489" customFormat="false" ht="15" hidden="false" customHeight="true" outlineLevel="0" collapsed="false">
      <c r="A489" s="58"/>
      <c r="B489" s="58"/>
      <c r="C489" s="59"/>
      <c r="D489" s="60"/>
      <c r="E489" s="60"/>
      <c r="F489" s="60"/>
      <c r="G489" s="60"/>
      <c r="H489" s="60"/>
      <c r="I489" s="62"/>
    </row>
    <row r="490" customFormat="false" ht="15" hidden="false" customHeight="true" outlineLevel="0" collapsed="false">
      <c r="A490" s="58"/>
      <c r="B490" s="58"/>
      <c r="C490" s="59"/>
      <c r="D490" s="60"/>
      <c r="E490" s="60"/>
      <c r="F490" s="60"/>
      <c r="G490" s="60"/>
      <c r="H490" s="60"/>
      <c r="I490" s="62"/>
    </row>
    <row r="491" customFormat="false" ht="15" hidden="false" customHeight="true" outlineLevel="0" collapsed="false">
      <c r="A491" s="58"/>
      <c r="B491" s="58"/>
      <c r="C491" s="59"/>
      <c r="D491" s="60"/>
      <c r="E491" s="60"/>
      <c r="F491" s="60"/>
      <c r="G491" s="60"/>
      <c r="H491" s="60"/>
      <c r="I491" s="62"/>
    </row>
    <row r="492" customFormat="false" ht="15" hidden="false" customHeight="true" outlineLevel="0" collapsed="false">
      <c r="A492" s="58"/>
      <c r="B492" s="58"/>
      <c r="C492" s="59"/>
      <c r="D492" s="60"/>
      <c r="E492" s="60"/>
      <c r="F492" s="60"/>
      <c r="G492" s="60"/>
      <c r="H492" s="60"/>
      <c r="I492" s="62"/>
    </row>
    <row r="493" customFormat="false" ht="15" hidden="false" customHeight="true" outlineLevel="0" collapsed="false">
      <c r="A493" s="58"/>
      <c r="B493" s="58"/>
      <c r="C493" s="59"/>
      <c r="D493" s="60"/>
      <c r="E493" s="60"/>
      <c r="F493" s="60"/>
      <c r="G493" s="60"/>
      <c r="H493" s="60"/>
      <c r="I493" s="62"/>
    </row>
    <row r="494" customFormat="false" ht="15" hidden="false" customHeight="true" outlineLevel="0" collapsed="false">
      <c r="A494" s="58"/>
      <c r="B494" s="58"/>
      <c r="C494" s="59"/>
      <c r="D494" s="60"/>
      <c r="E494" s="60"/>
      <c r="F494" s="60"/>
      <c r="G494" s="60"/>
      <c r="H494" s="60"/>
      <c r="I494" s="62"/>
    </row>
    <row r="495" customFormat="false" ht="15" hidden="false" customHeight="true" outlineLevel="0" collapsed="false">
      <c r="A495" s="58"/>
      <c r="B495" s="58"/>
      <c r="C495" s="59"/>
      <c r="D495" s="60"/>
      <c r="E495" s="60"/>
      <c r="F495" s="60"/>
      <c r="G495" s="60"/>
      <c r="H495" s="60"/>
      <c r="I495" s="62"/>
    </row>
    <row r="496" customFormat="false" ht="15" hidden="false" customHeight="true" outlineLevel="0" collapsed="false">
      <c r="A496" s="58"/>
      <c r="B496" s="58"/>
      <c r="C496" s="59"/>
      <c r="D496" s="60"/>
      <c r="E496" s="60"/>
      <c r="F496" s="60"/>
      <c r="G496" s="60"/>
      <c r="H496" s="60"/>
      <c r="I496" s="62"/>
    </row>
    <row r="497" customFormat="false" ht="15" hidden="false" customHeight="true" outlineLevel="0" collapsed="false">
      <c r="A497" s="58"/>
      <c r="B497" s="58"/>
      <c r="C497" s="59"/>
      <c r="D497" s="60"/>
      <c r="E497" s="60"/>
      <c r="F497" s="60"/>
      <c r="G497" s="60"/>
      <c r="H497" s="60"/>
      <c r="I497" s="62"/>
    </row>
    <row r="498" customFormat="false" ht="15" hidden="false" customHeight="true" outlineLevel="0" collapsed="false">
      <c r="A498" s="58"/>
      <c r="B498" s="58"/>
      <c r="C498" s="59"/>
      <c r="D498" s="60"/>
      <c r="E498" s="60"/>
      <c r="F498" s="60"/>
      <c r="G498" s="60"/>
      <c r="H498" s="60"/>
      <c r="I498" s="62"/>
    </row>
    <row r="499" customFormat="false" ht="15" hidden="false" customHeight="true" outlineLevel="0" collapsed="false">
      <c r="A499" s="58"/>
      <c r="B499" s="58"/>
      <c r="C499" s="59"/>
      <c r="D499" s="60"/>
      <c r="E499" s="60"/>
      <c r="F499" s="60"/>
      <c r="G499" s="60"/>
      <c r="H499" s="60"/>
      <c r="I499" s="62"/>
    </row>
    <row r="500" customFormat="false" ht="15" hidden="false" customHeight="true" outlineLevel="0" collapsed="false">
      <c r="A500" s="58"/>
      <c r="B500" s="58"/>
      <c r="C500" s="59"/>
      <c r="D500" s="60"/>
      <c r="E500" s="60"/>
      <c r="F500" s="60"/>
      <c r="G500" s="60"/>
      <c r="H500" s="60"/>
      <c r="I500" s="62"/>
    </row>
    <row r="501" customFormat="false" ht="15" hidden="false" customHeight="true" outlineLevel="0" collapsed="false">
      <c r="A501" s="58"/>
      <c r="B501" s="58"/>
      <c r="C501" s="59"/>
      <c r="D501" s="60"/>
      <c r="E501" s="60"/>
      <c r="F501" s="60"/>
      <c r="G501" s="60"/>
      <c r="H501" s="60"/>
      <c r="I501" s="62"/>
    </row>
    <row r="502" customFormat="false" ht="15" hidden="false" customHeight="true" outlineLevel="0" collapsed="false">
      <c r="A502" s="58"/>
      <c r="B502" s="58"/>
      <c r="C502" s="59"/>
      <c r="D502" s="60"/>
      <c r="E502" s="60"/>
      <c r="F502" s="60"/>
      <c r="G502" s="60"/>
      <c r="H502" s="60"/>
      <c r="I502" s="62"/>
    </row>
    <row r="503" customFormat="false" ht="15" hidden="false" customHeight="true" outlineLevel="0" collapsed="false">
      <c r="A503" s="58"/>
      <c r="B503" s="58"/>
      <c r="C503" s="59"/>
      <c r="D503" s="60"/>
      <c r="E503" s="60"/>
      <c r="F503" s="60"/>
      <c r="G503" s="60"/>
      <c r="H503" s="60"/>
      <c r="I503" s="62"/>
    </row>
    <row r="504" customFormat="false" ht="15" hidden="false" customHeight="true" outlineLevel="0" collapsed="false">
      <c r="A504" s="58"/>
      <c r="B504" s="58"/>
      <c r="C504" s="59"/>
      <c r="D504" s="60"/>
      <c r="E504" s="60"/>
      <c r="F504" s="60"/>
      <c r="G504" s="60"/>
      <c r="H504" s="60"/>
      <c r="I504" s="62"/>
    </row>
    <row r="505" customFormat="false" ht="15" hidden="false" customHeight="true" outlineLevel="0" collapsed="false">
      <c r="A505" s="58"/>
      <c r="B505" s="58"/>
      <c r="C505" s="59"/>
      <c r="D505" s="60"/>
      <c r="E505" s="60"/>
      <c r="F505" s="60"/>
      <c r="G505" s="60"/>
      <c r="H505" s="60"/>
      <c r="I505" s="62"/>
    </row>
    <row r="506" customFormat="false" ht="15" hidden="false" customHeight="true" outlineLevel="0" collapsed="false">
      <c r="A506" s="58"/>
      <c r="B506" s="58"/>
      <c r="C506" s="59"/>
      <c r="D506" s="60"/>
      <c r="E506" s="60"/>
      <c r="F506" s="60"/>
      <c r="G506" s="60"/>
      <c r="H506" s="60"/>
      <c r="I506" s="62"/>
    </row>
    <row r="507" customFormat="false" ht="15" hidden="false" customHeight="true" outlineLevel="0" collapsed="false">
      <c r="A507" s="58"/>
      <c r="B507" s="58"/>
      <c r="C507" s="59"/>
      <c r="D507" s="60"/>
      <c r="E507" s="60"/>
      <c r="F507" s="60"/>
      <c r="G507" s="60"/>
      <c r="H507" s="60"/>
      <c r="I507" s="62"/>
    </row>
    <row r="508" customFormat="false" ht="15" hidden="false" customHeight="true" outlineLevel="0" collapsed="false">
      <c r="A508" s="58"/>
      <c r="B508" s="58"/>
      <c r="C508" s="59"/>
      <c r="D508" s="60"/>
      <c r="E508" s="60"/>
      <c r="F508" s="60"/>
      <c r="G508" s="60"/>
      <c r="H508" s="60"/>
      <c r="I508" s="62"/>
    </row>
    <row r="509" customFormat="false" ht="15" hidden="false" customHeight="true" outlineLevel="0" collapsed="false">
      <c r="A509" s="58"/>
      <c r="B509" s="58"/>
      <c r="C509" s="59"/>
      <c r="D509" s="60"/>
      <c r="E509" s="60"/>
      <c r="F509" s="60"/>
      <c r="G509" s="60"/>
      <c r="H509" s="60"/>
      <c r="I509" s="62"/>
    </row>
    <row r="510" customFormat="false" ht="15" hidden="false" customHeight="true" outlineLevel="0" collapsed="false">
      <c r="A510" s="58"/>
      <c r="B510" s="58"/>
      <c r="C510" s="59"/>
      <c r="D510" s="60"/>
      <c r="E510" s="60"/>
      <c r="F510" s="60"/>
      <c r="G510" s="60"/>
      <c r="H510" s="60"/>
      <c r="I510" s="62"/>
    </row>
    <row r="511" customFormat="false" ht="15" hidden="false" customHeight="true" outlineLevel="0" collapsed="false">
      <c r="A511" s="58"/>
      <c r="B511" s="58"/>
      <c r="C511" s="59"/>
      <c r="D511" s="60"/>
      <c r="E511" s="60"/>
      <c r="F511" s="60"/>
      <c r="G511" s="60"/>
      <c r="H511" s="60"/>
      <c r="I511" s="62"/>
    </row>
    <row r="512" customFormat="false" ht="15" hidden="false" customHeight="true" outlineLevel="0" collapsed="false">
      <c r="A512" s="58"/>
      <c r="B512" s="58"/>
      <c r="C512" s="59"/>
      <c r="D512" s="60"/>
      <c r="E512" s="60"/>
      <c r="F512" s="60"/>
      <c r="G512" s="60"/>
      <c r="H512" s="60"/>
      <c r="I512" s="62"/>
    </row>
    <row r="513" customFormat="false" ht="15" hidden="false" customHeight="true" outlineLevel="0" collapsed="false">
      <c r="A513" s="58"/>
      <c r="B513" s="58"/>
      <c r="C513" s="59"/>
      <c r="D513" s="60"/>
      <c r="E513" s="60"/>
      <c r="F513" s="60"/>
      <c r="G513" s="60"/>
      <c r="H513" s="60"/>
      <c r="I513" s="62"/>
    </row>
    <row r="514" customFormat="false" ht="15" hidden="false" customHeight="true" outlineLevel="0" collapsed="false">
      <c r="A514" s="58"/>
      <c r="B514" s="58"/>
      <c r="C514" s="59"/>
      <c r="D514" s="60"/>
      <c r="E514" s="60"/>
      <c r="F514" s="60"/>
      <c r="G514" s="60"/>
      <c r="H514" s="60"/>
      <c r="I514" s="62"/>
    </row>
    <row r="515" customFormat="false" ht="15" hidden="false" customHeight="true" outlineLevel="0" collapsed="false">
      <c r="A515" s="58"/>
      <c r="B515" s="58"/>
      <c r="C515" s="59"/>
      <c r="D515" s="60"/>
      <c r="E515" s="60"/>
      <c r="F515" s="60"/>
      <c r="G515" s="60"/>
      <c r="H515" s="60"/>
      <c r="I515" s="62"/>
    </row>
    <row r="516" customFormat="false" ht="15" hidden="false" customHeight="true" outlineLevel="0" collapsed="false">
      <c r="A516" s="58"/>
      <c r="B516" s="58"/>
      <c r="C516" s="59"/>
      <c r="D516" s="60"/>
      <c r="E516" s="60"/>
      <c r="F516" s="60"/>
      <c r="G516" s="60"/>
      <c r="H516" s="60"/>
      <c r="I516" s="62"/>
    </row>
    <row r="517" customFormat="false" ht="15" hidden="false" customHeight="true" outlineLevel="0" collapsed="false">
      <c r="A517" s="58"/>
      <c r="B517" s="58"/>
      <c r="C517" s="59"/>
      <c r="D517" s="60"/>
      <c r="E517" s="60"/>
      <c r="F517" s="60"/>
      <c r="G517" s="60"/>
      <c r="H517" s="60"/>
      <c r="I517" s="62"/>
    </row>
    <row r="518" customFormat="false" ht="15" hidden="false" customHeight="true" outlineLevel="0" collapsed="false">
      <c r="A518" s="58"/>
      <c r="B518" s="58"/>
      <c r="C518" s="59"/>
      <c r="D518" s="60"/>
      <c r="E518" s="60"/>
      <c r="F518" s="60"/>
      <c r="G518" s="60"/>
      <c r="H518" s="60"/>
      <c r="I518" s="62"/>
    </row>
    <row r="519" customFormat="false" ht="15" hidden="false" customHeight="true" outlineLevel="0" collapsed="false">
      <c r="A519" s="58"/>
      <c r="B519" s="58"/>
      <c r="C519" s="59"/>
      <c r="D519" s="60"/>
      <c r="E519" s="60"/>
      <c r="F519" s="60"/>
      <c r="G519" s="60"/>
      <c r="H519" s="60"/>
      <c r="I519" s="62"/>
    </row>
    <row r="520" customFormat="false" ht="15" hidden="false" customHeight="true" outlineLevel="0" collapsed="false">
      <c r="A520" s="58"/>
      <c r="B520" s="58"/>
      <c r="C520" s="59"/>
      <c r="D520" s="60"/>
      <c r="E520" s="60"/>
      <c r="F520" s="60"/>
      <c r="G520" s="60"/>
      <c r="H520" s="60"/>
      <c r="I520" s="62"/>
    </row>
    <row r="521" customFormat="false" ht="15" hidden="false" customHeight="true" outlineLevel="0" collapsed="false">
      <c r="A521" s="58"/>
      <c r="B521" s="58"/>
      <c r="C521" s="59"/>
      <c r="D521" s="60"/>
      <c r="E521" s="60"/>
      <c r="F521" s="60"/>
      <c r="G521" s="60"/>
      <c r="H521" s="60"/>
      <c r="I521" s="62"/>
    </row>
    <row r="522" customFormat="false" ht="15" hidden="false" customHeight="true" outlineLevel="0" collapsed="false">
      <c r="A522" s="58"/>
      <c r="B522" s="58"/>
      <c r="C522" s="59"/>
      <c r="D522" s="60"/>
      <c r="E522" s="60"/>
      <c r="F522" s="60"/>
      <c r="G522" s="60"/>
      <c r="H522" s="60"/>
      <c r="I522" s="62"/>
    </row>
    <row r="523" customFormat="false" ht="15" hidden="false" customHeight="true" outlineLevel="0" collapsed="false">
      <c r="A523" s="58"/>
      <c r="B523" s="58"/>
      <c r="C523" s="59"/>
      <c r="D523" s="60"/>
      <c r="E523" s="60"/>
      <c r="F523" s="60"/>
      <c r="G523" s="60"/>
      <c r="H523" s="60"/>
      <c r="I523" s="62"/>
    </row>
    <row r="524" customFormat="false" ht="15" hidden="false" customHeight="true" outlineLevel="0" collapsed="false">
      <c r="A524" s="58"/>
      <c r="B524" s="58"/>
      <c r="C524" s="59"/>
      <c r="D524" s="60"/>
      <c r="E524" s="60"/>
      <c r="F524" s="60"/>
      <c r="G524" s="60"/>
      <c r="H524" s="60"/>
      <c r="I524" s="62"/>
    </row>
    <row r="525" customFormat="false" ht="15" hidden="false" customHeight="true" outlineLevel="0" collapsed="false">
      <c r="A525" s="58"/>
      <c r="B525" s="58"/>
      <c r="C525" s="59"/>
      <c r="D525" s="60"/>
      <c r="E525" s="60"/>
      <c r="F525" s="60"/>
      <c r="G525" s="60"/>
      <c r="H525" s="60"/>
      <c r="I525" s="62"/>
    </row>
    <row r="526" customFormat="false" ht="15" hidden="false" customHeight="true" outlineLevel="0" collapsed="false">
      <c r="A526" s="58"/>
      <c r="B526" s="58"/>
      <c r="C526" s="59"/>
      <c r="D526" s="60"/>
      <c r="E526" s="60"/>
      <c r="F526" s="60"/>
      <c r="G526" s="60"/>
      <c r="H526" s="60"/>
      <c r="I526" s="62"/>
    </row>
    <row r="527" customFormat="false" ht="15" hidden="false" customHeight="true" outlineLevel="0" collapsed="false">
      <c r="A527" s="58"/>
      <c r="B527" s="58"/>
      <c r="C527" s="59"/>
      <c r="D527" s="60"/>
      <c r="E527" s="60"/>
      <c r="F527" s="60"/>
      <c r="G527" s="60"/>
      <c r="H527" s="60"/>
      <c r="I527" s="62"/>
    </row>
    <row r="528" customFormat="false" ht="15" hidden="false" customHeight="true" outlineLevel="0" collapsed="false">
      <c r="A528" s="58"/>
      <c r="B528" s="58"/>
      <c r="C528" s="59"/>
      <c r="D528" s="60"/>
      <c r="E528" s="60"/>
      <c r="F528" s="60"/>
      <c r="G528" s="60"/>
      <c r="H528" s="60"/>
      <c r="I528" s="62"/>
    </row>
    <row r="529" customFormat="false" ht="15" hidden="false" customHeight="true" outlineLevel="0" collapsed="false">
      <c r="A529" s="58"/>
      <c r="B529" s="58"/>
      <c r="C529" s="59"/>
      <c r="D529" s="60"/>
      <c r="E529" s="60"/>
      <c r="F529" s="60"/>
      <c r="G529" s="60"/>
      <c r="H529" s="60"/>
      <c r="I529" s="62"/>
    </row>
    <row r="530" customFormat="false" ht="15" hidden="false" customHeight="true" outlineLevel="0" collapsed="false">
      <c r="A530" s="58"/>
      <c r="B530" s="58"/>
      <c r="C530" s="59"/>
      <c r="D530" s="60"/>
      <c r="E530" s="60"/>
      <c r="F530" s="60"/>
      <c r="G530" s="60"/>
      <c r="H530" s="60"/>
      <c r="I530" s="62"/>
    </row>
    <row r="531" customFormat="false" ht="15" hidden="false" customHeight="true" outlineLevel="0" collapsed="false">
      <c r="A531" s="58"/>
      <c r="B531" s="58"/>
      <c r="C531" s="59"/>
      <c r="D531" s="60"/>
      <c r="E531" s="60"/>
      <c r="F531" s="60"/>
      <c r="G531" s="60"/>
      <c r="H531" s="60"/>
      <c r="I531" s="62"/>
    </row>
    <row r="532" customFormat="false" ht="15" hidden="false" customHeight="true" outlineLevel="0" collapsed="false">
      <c r="A532" s="58"/>
      <c r="B532" s="58"/>
      <c r="C532" s="59"/>
      <c r="D532" s="60"/>
      <c r="E532" s="60"/>
      <c r="F532" s="60"/>
      <c r="G532" s="60"/>
      <c r="H532" s="60"/>
      <c r="I532" s="62"/>
    </row>
    <row r="533" customFormat="false" ht="15" hidden="false" customHeight="true" outlineLevel="0" collapsed="false">
      <c r="A533" s="58"/>
      <c r="B533" s="58"/>
      <c r="C533" s="59"/>
      <c r="D533" s="60"/>
      <c r="E533" s="60"/>
      <c r="F533" s="60"/>
      <c r="G533" s="60"/>
      <c r="H533" s="60"/>
      <c r="I533" s="62"/>
    </row>
    <row r="534" customFormat="false" ht="15" hidden="false" customHeight="true" outlineLevel="0" collapsed="false">
      <c r="A534" s="58"/>
      <c r="B534" s="58"/>
      <c r="C534" s="59"/>
      <c r="D534" s="60"/>
      <c r="E534" s="60"/>
      <c r="F534" s="60"/>
      <c r="G534" s="60"/>
      <c r="H534" s="60"/>
      <c r="I534" s="62"/>
    </row>
    <row r="535" customFormat="false" ht="15" hidden="false" customHeight="true" outlineLevel="0" collapsed="false">
      <c r="A535" s="58"/>
      <c r="B535" s="58"/>
      <c r="C535" s="59"/>
      <c r="D535" s="60"/>
      <c r="E535" s="60"/>
      <c r="F535" s="60"/>
      <c r="G535" s="60"/>
      <c r="H535" s="60"/>
      <c r="I535" s="62"/>
    </row>
    <row r="536" customFormat="false" ht="15" hidden="false" customHeight="true" outlineLevel="0" collapsed="false">
      <c r="A536" s="58"/>
      <c r="B536" s="58"/>
      <c r="C536" s="59"/>
      <c r="D536" s="60"/>
      <c r="E536" s="60"/>
      <c r="F536" s="60"/>
      <c r="G536" s="60"/>
      <c r="H536" s="60"/>
      <c r="I536" s="62"/>
    </row>
    <row r="537" customFormat="false" ht="15" hidden="false" customHeight="true" outlineLevel="0" collapsed="false">
      <c r="A537" s="58"/>
      <c r="B537" s="58"/>
      <c r="C537" s="59"/>
      <c r="D537" s="60"/>
      <c r="E537" s="60"/>
      <c r="F537" s="60"/>
      <c r="G537" s="60"/>
      <c r="H537" s="60"/>
      <c r="I537" s="62"/>
    </row>
    <row r="538" customFormat="false" ht="15" hidden="false" customHeight="true" outlineLevel="0" collapsed="false">
      <c r="A538" s="58"/>
      <c r="B538" s="58"/>
      <c r="C538" s="59"/>
      <c r="D538" s="60"/>
      <c r="E538" s="60"/>
      <c r="F538" s="60"/>
      <c r="G538" s="60"/>
      <c r="H538" s="60"/>
      <c r="I538" s="62"/>
    </row>
    <row r="539" customFormat="false" ht="15" hidden="false" customHeight="true" outlineLevel="0" collapsed="false">
      <c r="A539" s="58"/>
      <c r="B539" s="58"/>
      <c r="C539" s="59"/>
      <c r="D539" s="60"/>
      <c r="E539" s="60"/>
      <c r="F539" s="60"/>
      <c r="G539" s="60"/>
      <c r="H539" s="60"/>
      <c r="I539" s="62"/>
    </row>
    <row r="540" customFormat="false" ht="15" hidden="false" customHeight="true" outlineLevel="0" collapsed="false">
      <c r="A540" s="58"/>
      <c r="B540" s="58"/>
      <c r="C540" s="59"/>
      <c r="D540" s="60"/>
      <c r="E540" s="60"/>
      <c r="F540" s="60"/>
      <c r="G540" s="60"/>
      <c r="H540" s="60"/>
      <c r="I540" s="62"/>
    </row>
    <row r="541" customFormat="false" ht="15" hidden="false" customHeight="true" outlineLevel="0" collapsed="false">
      <c r="A541" s="58"/>
      <c r="B541" s="58"/>
      <c r="C541" s="59"/>
      <c r="D541" s="60"/>
      <c r="E541" s="60"/>
      <c r="F541" s="60"/>
      <c r="G541" s="60"/>
      <c r="H541" s="60"/>
      <c r="I541" s="62"/>
    </row>
    <row r="542" customFormat="false" ht="15" hidden="false" customHeight="true" outlineLevel="0" collapsed="false">
      <c r="A542" s="58"/>
      <c r="B542" s="58"/>
      <c r="C542" s="59"/>
      <c r="D542" s="60"/>
      <c r="E542" s="60"/>
      <c r="F542" s="60"/>
      <c r="G542" s="60"/>
      <c r="H542" s="60"/>
      <c r="I542" s="62"/>
    </row>
    <row r="543" customFormat="false" ht="15" hidden="false" customHeight="true" outlineLevel="0" collapsed="false">
      <c r="A543" s="58"/>
      <c r="B543" s="58"/>
      <c r="C543" s="59"/>
      <c r="D543" s="60"/>
      <c r="E543" s="60"/>
      <c r="F543" s="60"/>
      <c r="G543" s="60"/>
      <c r="H543" s="60"/>
      <c r="I543" s="62"/>
    </row>
    <row r="544" customFormat="false" ht="15" hidden="false" customHeight="true" outlineLevel="0" collapsed="false">
      <c r="A544" s="58"/>
      <c r="B544" s="58"/>
      <c r="C544" s="59"/>
      <c r="D544" s="60"/>
      <c r="E544" s="60"/>
      <c r="F544" s="60"/>
      <c r="G544" s="60"/>
      <c r="H544" s="60"/>
      <c r="I544" s="62"/>
    </row>
    <row r="545" customFormat="false" ht="15" hidden="false" customHeight="true" outlineLevel="0" collapsed="false">
      <c r="A545" s="58"/>
      <c r="B545" s="58"/>
      <c r="C545" s="59"/>
      <c r="D545" s="60"/>
      <c r="E545" s="60"/>
      <c r="F545" s="60"/>
      <c r="G545" s="60"/>
      <c r="H545" s="60"/>
      <c r="I545" s="62"/>
    </row>
    <row r="546" customFormat="false" ht="15" hidden="false" customHeight="true" outlineLevel="0" collapsed="false">
      <c r="A546" s="58"/>
      <c r="B546" s="58"/>
      <c r="C546" s="59"/>
      <c r="D546" s="60"/>
      <c r="E546" s="60"/>
      <c r="F546" s="60"/>
      <c r="G546" s="60"/>
      <c r="H546" s="60"/>
      <c r="I546" s="62"/>
    </row>
    <row r="547" customFormat="false" ht="15" hidden="false" customHeight="true" outlineLevel="0" collapsed="false">
      <c r="A547" s="58"/>
      <c r="B547" s="58"/>
      <c r="C547" s="59"/>
      <c r="D547" s="60"/>
      <c r="E547" s="60"/>
      <c r="F547" s="60"/>
      <c r="G547" s="60"/>
      <c r="H547" s="60"/>
      <c r="I547" s="62"/>
    </row>
    <row r="548" customFormat="false" ht="15" hidden="false" customHeight="true" outlineLevel="0" collapsed="false">
      <c r="A548" s="58"/>
      <c r="B548" s="58"/>
      <c r="C548" s="59"/>
      <c r="D548" s="60"/>
      <c r="E548" s="60"/>
      <c r="F548" s="60"/>
      <c r="G548" s="60"/>
      <c r="H548" s="60"/>
      <c r="I548" s="62"/>
    </row>
    <row r="549" customFormat="false" ht="15" hidden="false" customHeight="true" outlineLevel="0" collapsed="false">
      <c r="A549" s="58"/>
      <c r="B549" s="58"/>
      <c r="C549" s="59"/>
      <c r="D549" s="60"/>
      <c r="E549" s="60"/>
      <c r="F549" s="60"/>
      <c r="G549" s="60"/>
      <c r="H549" s="60"/>
      <c r="I549" s="62"/>
    </row>
    <row r="550" customFormat="false" ht="15" hidden="false" customHeight="true" outlineLevel="0" collapsed="false">
      <c r="A550" s="58"/>
      <c r="B550" s="58"/>
      <c r="C550" s="59"/>
      <c r="D550" s="60"/>
      <c r="E550" s="60"/>
      <c r="F550" s="60"/>
      <c r="G550" s="60"/>
      <c r="H550" s="60"/>
      <c r="I550" s="62"/>
    </row>
    <row r="551" customFormat="false" ht="15" hidden="false" customHeight="true" outlineLevel="0" collapsed="false">
      <c r="A551" s="58"/>
      <c r="B551" s="58"/>
      <c r="C551" s="59"/>
      <c r="D551" s="60"/>
      <c r="E551" s="60"/>
      <c r="F551" s="60"/>
      <c r="G551" s="60"/>
      <c r="H551" s="60"/>
      <c r="I551" s="62"/>
    </row>
    <row r="552" customFormat="false" ht="15" hidden="false" customHeight="true" outlineLevel="0" collapsed="false">
      <c r="A552" s="58"/>
      <c r="B552" s="58"/>
      <c r="C552" s="59"/>
      <c r="D552" s="60"/>
      <c r="E552" s="60"/>
      <c r="F552" s="60"/>
      <c r="G552" s="60"/>
      <c r="H552" s="60"/>
      <c r="I552" s="62"/>
    </row>
    <row r="553" customFormat="false" ht="15" hidden="false" customHeight="true" outlineLevel="0" collapsed="false">
      <c r="A553" s="58"/>
      <c r="B553" s="58"/>
      <c r="C553" s="59"/>
      <c r="D553" s="60"/>
      <c r="E553" s="60"/>
      <c r="F553" s="60"/>
      <c r="G553" s="60"/>
      <c r="H553" s="60"/>
      <c r="I553" s="62"/>
    </row>
    <row r="554" customFormat="false" ht="15" hidden="false" customHeight="true" outlineLevel="0" collapsed="false">
      <c r="A554" s="58"/>
      <c r="B554" s="58"/>
      <c r="C554" s="59"/>
      <c r="D554" s="60"/>
      <c r="E554" s="60"/>
      <c r="F554" s="60"/>
      <c r="G554" s="60"/>
      <c r="H554" s="60"/>
      <c r="I554" s="62"/>
    </row>
    <row r="555" customFormat="false" ht="15" hidden="false" customHeight="true" outlineLevel="0" collapsed="false">
      <c r="A555" s="58"/>
      <c r="B555" s="58"/>
      <c r="C555" s="59"/>
      <c r="D555" s="60"/>
      <c r="E555" s="60"/>
      <c r="F555" s="60"/>
      <c r="G555" s="60"/>
      <c r="H555" s="60"/>
      <c r="I555" s="62"/>
    </row>
    <row r="556" customFormat="false" ht="15" hidden="false" customHeight="true" outlineLevel="0" collapsed="false">
      <c r="A556" s="58"/>
      <c r="B556" s="58"/>
      <c r="C556" s="59"/>
      <c r="D556" s="60"/>
      <c r="E556" s="60"/>
      <c r="F556" s="60"/>
      <c r="G556" s="60"/>
      <c r="H556" s="60"/>
      <c r="I556" s="62"/>
    </row>
    <row r="557" customFormat="false" ht="15" hidden="false" customHeight="true" outlineLevel="0" collapsed="false">
      <c r="A557" s="58"/>
      <c r="B557" s="58"/>
      <c r="C557" s="59"/>
      <c r="D557" s="60"/>
      <c r="E557" s="60"/>
      <c r="F557" s="60"/>
      <c r="G557" s="60"/>
      <c r="H557" s="60"/>
      <c r="I557" s="62"/>
    </row>
    <row r="558" customFormat="false" ht="15" hidden="false" customHeight="true" outlineLevel="0" collapsed="false">
      <c r="A558" s="58"/>
      <c r="B558" s="58"/>
      <c r="C558" s="59"/>
      <c r="D558" s="60"/>
      <c r="E558" s="60"/>
      <c r="F558" s="60"/>
      <c r="G558" s="60"/>
      <c r="H558" s="60"/>
      <c r="I558" s="62"/>
    </row>
    <row r="559" customFormat="false" ht="15" hidden="false" customHeight="true" outlineLevel="0" collapsed="false">
      <c r="A559" s="58"/>
      <c r="B559" s="58"/>
      <c r="C559" s="59"/>
      <c r="D559" s="60"/>
      <c r="E559" s="60"/>
      <c r="F559" s="60"/>
      <c r="G559" s="60"/>
      <c r="H559" s="60"/>
      <c r="I559" s="62"/>
    </row>
    <row r="560" customFormat="false" ht="15" hidden="false" customHeight="true" outlineLevel="0" collapsed="false">
      <c r="A560" s="58"/>
      <c r="B560" s="58"/>
      <c r="C560" s="59"/>
      <c r="D560" s="60"/>
      <c r="E560" s="60"/>
      <c r="F560" s="60"/>
      <c r="G560" s="60"/>
      <c r="H560" s="60"/>
      <c r="I560" s="62"/>
    </row>
    <row r="561" customFormat="false" ht="15" hidden="false" customHeight="true" outlineLevel="0" collapsed="false">
      <c r="A561" s="58"/>
      <c r="B561" s="58"/>
      <c r="C561" s="59"/>
      <c r="D561" s="60"/>
      <c r="E561" s="60"/>
      <c r="F561" s="60"/>
      <c r="G561" s="60"/>
      <c r="H561" s="60"/>
      <c r="I561" s="62"/>
    </row>
    <row r="562" customFormat="false" ht="15" hidden="false" customHeight="true" outlineLevel="0" collapsed="false">
      <c r="A562" s="58"/>
      <c r="B562" s="58"/>
      <c r="C562" s="59"/>
      <c r="D562" s="60"/>
      <c r="E562" s="60"/>
      <c r="F562" s="60"/>
      <c r="G562" s="60"/>
      <c r="H562" s="60"/>
      <c r="I562" s="62"/>
    </row>
    <row r="563" customFormat="false" ht="15" hidden="false" customHeight="true" outlineLevel="0" collapsed="false">
      <c r="A563" s="58"/>
      <c r="B563" s="58"/>
      <c r="C563" s="59"/>
      <c r="D563" s="60"/>
      <c r="E563" s="60"/>
      <c r="F563" s="60"/>
      <c r="G563" s="60"/>
      <c r="H563" s="60"/>
      <c r="I563" s="62"/>
    </row>
    <row r="564" customFormat="false" ht="15" hidden="false" customHeight="true" outlineLevel="0" collapsed="false">
      <c r="A564" s="58"/>
      <c r="B564" s="58"/>
      <c r="C564" s="59"/>
      <c r="D564" s="60"/>
      <c r="E564" s="60"/>
      <c r="F564" s="60"/>
      <c r="G564" s="60"/>
      <c r="H564" s="60"/>
      <c r="I564" s="62"/>
    </row>
    <row r="565" customFormat="false" ht="15" hidden="false" customHeight="true" outlineLevel="0" collapsed="false">
      <c r="A565" s="58"/>
      <c r="B565" s="58"/>
      <c r="C565" s="59"/>
      <c r="D565" s="60"/>
      <c r="E565" s="60"/>
      <c r="F565" s="60"/>
      <c r="G565" s="60"/>
      <c r="H565" s="60"/>
      <c r="I565" s="62"/>
    </row>
    <row r="566" customFormat="false" ht="15" hidden="false" customHeight="true" outlineLevel="0" collapsed="false">
      <c r="A566" s="58"/>
      <c r="B566" s="58"/>
      <c r="C566" s="59"/>
      <c r="D566" s="60"/>
      <c r="E566" s="60"/>
      <c r="F566" s="60"/>
      <c r="G566" s="60"/>
      <c r="H566" s="60"/>
      <c r="I566" s="62"/>
    </row>
    <row r="567" customFormat="false" ht="15" hidden="false" customHeight="true" outlineLevel="0" collapsed="false">
      <c r="A567" s="58"/>
      <c r="B567" s="58"/>
      <c r="C567" s="59"/>
      <c r="D567" s="60"/>
      <c r="E567" s="60"/>
      <c r="F567" s="60"/>
      <c r="G567" s="60"/>
      <c r="H567" s="60"/>
      <c r="I567" s="62"/>
    </row>
    <row r="568" customFormat="false" ht="15" hidden="false" customHeight="true" outlineLevel="0" collapsed="false">
      <c r="A568" s="58"/>
      <c r="B568" s="58"/>
      <c r="C568" s="59"/>
      <c r="D568" s="60"/>
      <c r="E568" s="60"/>
      <c r="F568" s="60"/>
      <c r="G568" s="60"/>
      <c r="H568" s="60"/>
      <c r="I568" s="62"/>
    </row>
    <row r="569" customFormat="false" ht="15" hidden="false" customHeight="true" outlineLevel="0" collapsed="false">
      <c r="A569" s="58"/>
      <c r="B569" s="58"/>
      <c r="C569" s="59"/>
      <c r="D569" s="60"/>
      <c r="E569" s="60"/>
      <c r="F569" s="60"/>
      <c r="G569" s="60"/>
      <c r="H569" s="60"/>
      <c r="I569" s="62"/>
    </row>
    <row r="570" customFormat="false" ht="15" hidden="false" customHeight="true" outlineLevel="0" collapsed="false">
      <c r="A570" s="58"/>
      <c r="B570" s="58"/>
      <c r="C570" s="59"/>
      <c r="D570" s="60"/>
      <c r="E570" s="60"/>
      <c r="F570" s="60"/>
      <c r="G570" s="60"/>
      <c r="H570" s="60"/>
      <c r="I570" s="62"/>
    </row>
    <row r="571" customFormat="false" ht="15" hidden="false" customHeight="true" outlineLevel="0" collapsed="false">
      <c r="A571" s="58"/>
      <c r="B571" s="58"/>
      <c r="C571" s="59"/>
      <c r="D571" s="60"/>
      <c r="E571" s="60"/>
      <c r="F571" s="60"/>
      <c r="G571" s="60"/>
      <c r="H571" s="60"/>
      <c r="I571" s="62"/>
    </row>
    <row r="572" customFormat="false" ht="15" hidden="false" customHeight="true" outlineLevel="0" collapsed="false">
      <c r="A572" s="58"/>
      <c r="B572" s="58"/>
      <c r="C572" s="59"/>
      <c r="D572" s="60"/>
      <c r="E572" s="60"/>
      <c r="F572" s="60"/>
      <c r="G572" s="60"/>
      <c r="H572" s="60"/>
      <c r="I572" s="62"/>
    </row>
    <row r="573" customFormat="false" ht="15" hidden="false" customHeight="true" outlineLevel="0" collapsed="false">
      <c r="A573" s="58"/>
      <c r="B573" s="58"/>
      <c r="C573" s="59"/>
      <c r="D573" s="60"/>
      <c r="E573" s="60"/>
      <c r="F573" s="60"/>
      <c r="G573" s="60"/>
      <c r="H573" s="60"/>
      <c r="I573" s="62"/>
    </row>
    <row r="574" customFormat="false" ht="15" hidden="false" customHeight="true" outlineLevel="0" collapsed="false">
      <c r="A574" s="58"/>
      <c r="B574" s="58"/>
      <c r="C574" s="59"/>
      <c r="D574" s="60"/>
      <c r="E574" s="60"/>
      <c r="F574" s="60"/>
      <c r="G574" s="60"/>
      <c r="H574" s="60"/>
      <c r="I574" s="62"/>
    </row>
    <row r="575" customFormat="false" ht="15" hidden="false" customHeight="true" outlineLevel="0" collapsed="false">
      <c r="A575" s="58"/>
      <c r="B575" s="58"/>
      <c r="C575" s="59"/>
      <c r="D575" s="60"/>
      <c r="E575" s="60"/>
      <c r="F575" s="60"/>
      <c r="G575" s="60"/>
      <c r="H575" s="60"/>
      <c r="I575" s="62"/>
    </row>
    <row r="576" customFormat="false" ht="15" hidden="false" customHeight="true" outlineLevel="0" collapsed="false">
      <c r="A576" s="58"/>
      <c r="B576" s="58"/>
      <c r="C576" s="59"/>
      <c r="D576" s="60"/>
      <c r="E576" s="60"/>
      <c r="F576" s="60"/>
      <c r="G576" s="60"/>
      <c r="H576" s="60"/>
      <c r="I576" s="62"/>
    </row>
    <row r="577" customFormat="false" ht="15" hidden="false" customHeight="true" outlineLevel="0" collapsed="false">
      <c r="A577" s="58"/>
      <c r="B577" s="58"/>
      <c r="C577" s="59"/>
      <c r="D577" s="60"/>
      <c r="E577" s="60"/>
      <c r="F577" s="60"/>
      <c r="G577" s="60"/>
      <c r="H577" s="60"/>
      <c r="I577" s="62"/>
    </row>
    <row r="578" customFormat="false" ht="15" hidden="false" customHeight="true" outlineLevel="0" collapsed="false">
      <c r="A578" s="58"/>
      <c r="B578" s="58"/>
      <c r="C578" s="59"/>
      <c r="D578" s="60"/>
      <c r="E578" s="60"/>
      <c r="F578" s="60"/>
      <c r="G578" s="60"/>
      <c r="H578" s="60"/>
      <c r="I578" s="62"/>
    </row>
    <row r="579" customFormat="false" ht="15" hidden="false" customHeight="true" outlineLevel="0" collapsed="false">
      <c r="A579" s="58"/>
      <c r="B579" s="58"/>
      <c r="C579" s="59"/>
      <c r="D579" s="60"/>
      <c r="E579" s="60"/>
      <c r="F579" s="60"/>
      <c r="G579" s="60"/>
      <c r="H579" s="60"/>
      <c r="I579" s="62"/>
    </row>
    <row r="580" customFormat="false" ht="15" hidden="false" customHeight="true" outlineLevel="0" collapsed="false">
      <c r="A580" s="58"/>
      <c r="B580" s="58"/>
      <c r="C580" s="59"/>
      <c r="D580" s="60"/>
      <c r="E580" s="60"/>
      <c r="F580" s="60"/>
      <c r="G580" s="60"/>
      <c r="H580" s="60"/>
      <c r="I580" s="62"/>
    </row>
    <row r="581" customFormat="false" ht="15" hidden="false" customHeight="true" outlineLevel="0" collapsed="false">
      <c r="A581" s="58"/>
      <c r="B581" s="58"/>
      <c r="C581" s="59"/>
      <c r="D581" s="60"/>
      <c r="E581" s="60"/>
      <c r="F581" s="60"/>
      <c r="G581" s="60"/>
      <c r="H581" s="60"/>
      <c r="I581" s="62"/>
    </row>
    <row r="582" customFormat="false" ht="15" hidden="false" customHeight="true" outlineLevel="0" collapsed="false">
      <c r="A582" s="58"/>
      <c r="B582" s="58"/>
      <c r="C582" s="59"/>
      <c r="D582" s="60"/>
      <c r="E582" s="60"/>
      <c r="F582" s="60"/>
      <c r="G582" s="60"/>
      <c r="H582" s="60"/>
      <c r="I582" s="62"/>
    </row>
    <row r="583" customFormat="false" ht="15" hidden="false" customHeight="true" outlineLevel="0" collapsed="false">
      <c r="A583" s="58"/>
      <c r="B583" s="58"/>
      <c r="C583" s="59"/>
      <c r="D583" s="60"/>
      <c r="E583" s="60"/>
      <c r="F583" s="60"/>
      <c r="G583" s="60"/>
      <c r="H583" s="60"/>
      <c r="I583" s="62"/>
    </row>
    <row r="584" customFormat="false" ht="15" hidden="false" customHeight="true" outlineLevel="0" collapsed="false">
      <c r="A584" s="58"/>
      <c r="B584" s="58"/>
      <c r="C584" s="59"/>
      <c r="D584" s="60"/>
      <c r="E584" s="60"/>
      <c r="F584" s="60"/>
      <c r="G584" s="60"/>
      <c r="H584" s="60"/>
      <c r="I584" s="62"/>
    </row>
    <row r="585" customFormat="false" ht="15" hidden="false" customHeight="true" outlineLevel="0" collapsed="false">
      <c r="A585" s="58"/>
      <c r="B585" s="58"/>
      <c r="C585" s="59"/>
      <c r="D585" s="60"/>
      <c r="E585" s="60"/>
      <c r="F585" s="60"/>
      <c r="G585" s="60"/>
      <c r="H585" s="60"/>
      <c r="I585" s="62"/>
    </row>
    <row r="586" customFormat="false" ht="15" hidden="false" customHeight="true" outlineLevel="0" collapsed="false">
      <c r="A586" s="58"/>
      <c r="B586" s="58"/>
      <c r="C586" s="59"/>
      <c r="D586" s="60"/>
      <c r="E586" s="60"/>
      <c r="F586" s="60"/>
      <c r="G586" s="60"/>
      <c r="H586" s="60"/>
      <c r="I586" s="62"/>
    </row>
    <row r="587" customFormat="false" ht="15" hidden="false" customHeight="true" outlineLevel="0" collapsed="false">
      <c r="A587" s="58"/>
      <c r="B587" s="58"/>
      <c r="C587" s="59"/>
      <c r="D587" s="60"/>
      <c r="E587" s="60"/>
      <c r="F587" s="60"/>
      <c r="G587" s="60"/>
      <c r="H587" s="60"/>
      <c r="I587" s="62"/>
    </row>
    <row r="588" customFormat="false" ht="15" hidden="false" customHeight="true" outlineLevel="0" collapsed="false">
      <c r="A588" s="58"/>
      <c r="B588" s="58"/>
      <c r="C588" s="59"/>
      <c r="D588" s="60"/>
      <c r="E588" s="60"/>
      <c r="F588" s="60"/>
      <c r="G588" s="60"/>
      <c r="H588" s="60"/>
      <c r="I588" s="62"/>
    </row>
    <row r="589" customFormat="false" ht="15" hidden="false" customHeight="true" outlineLevel="0" collapsed="false">
      <c r="A589" s="58"/>
      <c r="B589" s="58"/>
      <c r="C589" s="59"/>
      <c r="D589" s="60"/>
      <c r="E589" s="60"/>
      <c r="F589" s="60"/>
      <c r="G589" s="60"/>
      <c r="H589" s="60"/>
      <c r="I589" s="62"/>
    </row>
    <row r="590" customFormat="false" ht="15" hidden="false" customHeight="true" outlineLevel="0" collapsed="false">
      <c r="A590" s="58"/>
      <c r="B590" s="58"/>
      <c r="C590" s="59"/>
      <c r="D590" s="60"/>
      <c r="E590" s="60"/>
      <c r="F590" s="60"/>
      <c r="G590" s="60"/>
      <c r="H590" s="60"/>
      <c r="I590" s="62"/>
    </row>
    <row r="591" customFormat="false" ht="15" hidden="false" customHeight="true" outlineLevel="0" collapsed="false">
      <c r="A591" s="58"/>
      <c r="B591" s="58"/>
      <c r="C591" s="59"/>
      <c r="D591" s="60"/>
      <c r="E591" s="60"/>
      <c r="F591" s="60"/>
      <c r="G591" s="60"/>
      <c r="H591" s="60"/>
      <c r="I591" s="62"/>
    </row>
    <row r="592" customFormat="false" ht="15" hidden="false" customHeight="true" outlineLevel="0" collapsed="false">
      <c r="A592" s="58"/>
      <c r="B592" s="58"/>
      <c r="C592" s="59"/>
      <c r="D592" s="60"/>
      <c r="E592" s="60"/>
      <c r="F592" s="60"/>
      <c r="G592" s="60"/>
      <c r="H592" s="60"/>
      <c r="I592" s="62"/>
    </row>
    <row r="593" customFormat="false" ht="15" hidden="false" customHeight="true" outlineLevel="0" collapsed="false">
      <c r="A593" s="58"/>
      <c r="B593" s="58"/>
      <c r="C593" s="59"/>
      <c r="D593" s="60"/>
      <c r="E593" s="60"/>
      <c r="F593" s="60"/>
      <c r="G593" s="60"/>
      <c r="H593" s="60"/>
      <c r="I593" s="62"/>
    </row>
    <row r="594" customFormat="false" ht="15" hidden="false" customHeight="true" outlineLevel="0" collapsed="false">
      <c r="A594" s="58"/>
      <c r="B594" s="58"/>
      <c r="C594" s="59"/>
      <c r="D594" s="60"/>
      <c r="E594" s="60"/>
      <c r="F594" s="60"/>
      <c r="G594" s="60"/>
      <c r="H594" s="60"/>
      <c r="I594" s="62"/>
    </row>
    <row r="595" customFormat="false" ht="15" hidden="false" customHeight="true" outlineLevel="0" collapsed="false">
      <c r="A595" s="58"/>
      <c r="B595" s="58"/>
      <c r="C595" s="59"/>
      <c r="D595" s="60"/>
      <c r="E595" s="60"/>
      <c r="F595" s="60"/>
      <c r="G595" s="60"/>
      <c r="H595" s="60"/>
      <c r="I595" s="62"/>
    </row>
    <row r="596" customFormat="false" ht="15" hidden="false" customHeight="true" outlineLevel="0" collapsed="false">
      <c r="A596" s="58"/>
      <c r="B596" s="58"/>
      <c r="C596" s="59"/>
      <c r="D596" s="60"/>
      <c r="E596" s="60"/>
      <c r="F596" s="60"/>
      <c r="G596" s="60"/>
      <c r="H596" s="60"/>
      <c r="I596" s="62"/>
    </row>
    <row r="597" customFormat="false" ht="15" hidden="false" customHeight="true" outlineLevel="0" collapsed="false">
      <c r="A597" s="58"/>
      <c r="B597" s="58"/>
      <c r="C597" s="59"/>
      <c r="D597" s="60"/>
      <c r="E597" s="60"/>
      <c r="F597" s="60"/>
      <c r="G597" s="60"/>
      <c r="H597" s="60"/>
      <c r="I597" s="62"/>
    </row>
    <row r="598" customFormat="false" ht="15" hidden="false" customHeight="true" outlineLevel="0" collapsed="false">
      <c r="A598" s="58"/>
      <c r="B598" s="58"/>
      <c r="C598" s="59"/>
      <c r="D598" s="60"/>
      <c r="E598" s="60"/>
      <c r="F598" s="60"/>
      <c r="G598" s="60"/>
      <c r="H598" s="60"/>
      <c r="I598" s="62"/>
    </row>
    <row r="599" customFormat="false" ht="15" hidden="false" customHeight="true" outlineLevel="0" collapsed="false">
      <c r="A599" s="58"/>
      <c r="B599" s="58"/>
      <c r="C599" s="59"/>
      <c r="D599" s="60"/>
      <c r="E599" s="60"/>
      <c r="F599" s="60"/>
      <c r="G599" s="60"/>
      <c r="H599" s="60"/>
      <c r="I599" s="62"/>
    </row>
    <row r="600" customFormat="false" ht="15" hidden="false" customHeight="true" outlineLevel="0" collapsed="false">
      <c r="A600" s="58"/>
      <c r="B600" s="58"/>
      <c r="C600" s="59"/>
      <c r="D600" s="60"/>
      <c r="E600" s="60"/>
      <c r="F600" s="60"/>
      <c r="G600" s="60"/>
      <c r="H600" s="60"/>
      <c r="I600" s="62"/>
    </row>
    <row r="601" customFormat="false" ht="15" hidden="false" customHeight="true" outlineLevel="0" collapsed="false">
      <c r="A601" s="58"/>
      <c r="B601" s="58"/>
      <c r="C601" s="59"/>
      <c r="D601" s="60"/>
      <c r="E601" s="60"/>
      <c r="F601" s="60"/>
      <c r="G601" s="60"/>
      <c r="H601" s="60"/>
      <c r="I601" s="62"/>
    </row>
    <row r="602" customFormat="false" ht="15" hidden="false" customHeight="true" outlineLevel="0" collapsed="false">
      <c r="A602" s="58"/>
      <c r="B602" s="58"/>
      <c r="C602" s="59"/>
      <c r="D602" s="60"/>
      <c r="E602" s="60"/>
      <c r="F602" s="60"/>
      <c r="G602" s="60"/>
      <c r="H602" s="60"/>
      <c r="I602" s="62"/>
    </row>
    <row r="603" customFormat="false" ht="15" hidden="false" customHeight="true" outlineLevel="0" collapsed="false">
      <c r="A603" s="58"/>
      <c r="B603" s="58"/>
      <c r="C603" s="59"/>
      <c r="D603" s="60"/>
      <c r="E603" s="60"/>
      <c r="F603" s="60"/>
      <c r="G603" s="60"/>
      <c r="H603" s="60"/>
      <c r="I603" s="62"/>
    </row>
    <row r="604" customFormat="false" ht="15" hidden="false" customHeight="true" outlineLevel="0" collapsed="false">
      <c r="A604" s="58"/>
      <c r="B604" s="58"/>
      <c r="C604" s="59"/>
      <c r="D604" s="60"/>
      <c r="E604" s="60"/>
      <c r="F604" s="60"/>
      <c r="G604" s="60"/>
      <c r="H604" s="60"/>
      <c r="I604" s="62"/>
    </row>
    <row r="605" customFormat="false" ht="15" hidden="false" customHeight="true" outlineLevel="0" collapsed="false">
      <c r="A605" s="58"/>
      <c r="B605" s="58"/>
      <c r="C605" s="59"/>
      <c r="D605" s="60"/>
      <c r="E605" s="60"/>
      <c r="F605" s="60"/>
      <c r="G605" s="60"/>
      <c r="H605" s="60"/>
      <c r="I605" s="62"/>
    </row>
    <row r="606" customFormat="false" ht="15" hidden="false" customHeight="true" outlineLevel="0" collapsed="false">
      <c r="A606" s="58"/>
      <c r="B606" s="58"/>
      <c r="C606" s="59"/>
      <c r="D606" s="60"/>
      <c r="E606" s="60"/>
      <c r="F606" s="60"/>
      <c r="G606" s="60"/>
      <c r="H606" s="60"/>
      <c r="I606" s="62"/>
    </row>
    <row r="607" customFormat="false" ht="15" hidden="false" customHeight="true" outlineLevel="0" collapsed="false">
      <c r="A607" s="58"/>
      <c r="B607" s="58"/>
      <c r="C607" s="59"/>
      <c r="D607" s="60"/>
      <c r="E607" s="60"/>
      <c r="F607" s="60"/>
      <c r="G607" s="60"/>
      <c r="H607" s="60"/>
      <c r="I607" s="62"/>
    </row>
    <row r="608" customFormat="false" ht="15" hidden="false" customHeight="true" outlineLevel="0" collapsed="false">
      <c r="A608" s="58"/>
      <c r="B608" s="58"/>
      <c r="C608" s="59"/>
      <c r="D608" s="60"/>
      <c r="E608" s="60"/>
      <c r="F608" s="60"/>
      <c r="G608" s="60"/>
      <c r="H608" s="60"/>
      <c r="I608" s="62"/>
    </row>
    <row r="609" customFormat="false" ht="15" hidden="false" customHeight="true" outlineLevel="0" collapsed="false">
      <c r="A609" s="58"/>
      <c r="B609" s="58"/>
      <c r="C609" s="59"/>
      <c r="D609" s="60"/>
      <c r="E609" s="60"/>
      <c r="F609" s="60"/>
      <c r="G609" s="60"/>
      <c r="H609" s="60"/>
      <c r="I609" s="62"/>
    </row>
    <row r="610" customFormat="false" ht="15" hidden="false" customHeight="true" outlineLevel="0" collapsed="false">
      <c r="A610" s="58"/>
      <c r="B610" s="58"/>
      <c r="C610" s="59"/>
      <c r="D610" s="60"/>
      <c r="E610" s="60"/>
      <c r="F610" s="60"/>
      <c r="G610" s="60"/>
      <c r="H610" s="60"/>
      <c r="I610" s="62"/>
    </row>
    <row r="611" customFormat="false" ht="15" hidden="false" customHeight="true" outlineLevel="0" collapsed="false">
      <c r="A611" s="58"/>
      <c r="B611" s="58"/>
      <c r="C611" s="59"/>
      <c r="D611" s="60"/>
      <c r="E611" s="60"/>
      <c r="F611" s="60"/>
      <c r="G611" s="60"/>
      <c r="H611" s="60"/>
      <c r="I611" s="62"/>
    </row>
    <row r="612" customFormat="false" ht="15" hidden="false" customHeight="true" outlineLevel="0" collapsed="false">
      <c r="A612" s="58"/>
      <c r="B612" s="58"/>
      <c r="C612" s="59"/>
      <c r="D612" s="60"/>
      <c r="E612" s="60"/>
      <c r="F612" s="60"/>
      <c r="G612" s="60"/>
      <c r="H612" s="60"/>
      <c r="I612" s="62"/>
    </row>
    <row r="613" customFormat="false" ht="15" hidden="false" customHeight="true" outlineLevel="0" collapsed="false">
      <c r="A613" s="58"/>
      <c r="B613" s="58"/>
      <c r="C613" s="59"/>
      <c r="D613" s="60"/>
      <c r="E613" s="60"/>
      <c r="F613" s="60"/>
      <c r="G613" s="60"/>
      <c r="H613" s="60"/>
      <c r="I613" s="62"/>
    </row>
    <row r="614" customFormat="false" ht="15" hidden="false" customHeight="true" outlineLevel="0" collapsed="false">
      <c r="A614" s="58"/>
      <c r="B614" s="58"/>
      <c r="C614" s="59"/>
      <c r="D614" s="60"/>
      <c r="E614" s="60"/>
      <c r="F614" s="60"/>
      <c r="G614" s="60"/>
      <c r="H614" s="60"/>
      <c r="I614" s="62"/>
    </row>
    <row r="615" customFormat="false" ht="15" hidden="false" customHeight="true" outlineLevel="0" collapsed="false">
      <c r="A615" s="58"/>
      <c r="B615" s="58"/>
      <c r="C615" s="59"/>
      <c r="D615" s="60"/>
      <c r="E615" s="60"/>
      <c r="F615" s="60"/>
      <c r="G615" s="60"/>
      <c r="H615" s="60"/>
      <c r="I615" s="62"/>
    </row>
    <row r="616" customFormat="false" ht="15" hidden="false" customHeight="true" outlineLevel="0" collapsed="false">
      <c r="A616" s="58"/>
      <c r="B616" s="58"/>
      <c r="C616" s="59"/>
      <c r="D616" s="60"/>
      <c r="E616" s="60"/>
      <c r="F616" s="60"/>
      <c r="G616" s="60"/>
      <c r="H616" s="60"/>
      <c r="I616" s="62"/>
    </row>
    <row r="617" customFormat="false" ht="15" hidden="false" customHeight="true" outlineLevel="0" collapsed="false">
      <c r="A617" s="58"/>
      <c r="B617" s="58"/>
      <c r="C617" s="59"/>
      <c r="D617" s="60"/>
      <c r="E617" s="60"/>
      <c r="F617" s="60"/>
      <c r="G617" s="60"/>
      <c r="H617" s="60"/>
      <c r="I617" s="62"/>
    </row>
    <row r="618" customFormat="false" ht="15" hidden="false" customHeight="true" outlineLevel="0" collapsed="false">
      <c r="A618" s="58"/>
      <c r="B618" s="58"/>
      <c r="C618" s="59"/>
      <c r="D618" s="60"/>
      <c r="E618" s="60"/>
      <c r="F618" s="60"/>
      <c r="G618" s="60"/>
      <c r="H618" s="60"/>
      <c r="I618" s="62"/>
    </row>
    <row r="619" customFormat="false" ht="15" hidden="false" customHeight="true" outlineLevel="0" collapsed="false">
      <c r="A619" s="58"/>
      <c r="B619" s="58"/>
      <c r="C619" s="59"/>
      <c r="D619" s="60"/>
      <c r="E619" s="60"/>
      <c r="F619" s="60"/>
      <c r="G619" s="60"/>
      <c r="H619" s="60"/>
      <c r="I619" s="62"/>
    </row>
    <row r="620" customFormat="false" ht="15" hidden="false" customHeight="true" outlineLevel="0" collapsed="false">
      <c r="A620" s="58"/>
      <c r="B620" s="58"/>
      <c r="C620" s="59"/>
      <c r="D620" s="60"/>
      <c r="E620" s="60"/>
      <c r="F620" s="60"/>
      <c r="G620" s="60"/>
      <c r="H620" s="60"/>
      <c r="I620" s="62"/>
    </row>
    <row r="621" customFormat="false" ht="15" hidden="false" customHeight="true" outlineLevel="0" collapsed="false">
      <c r="A621" s="58"/>
      <c r="B621" s="58"/>
      <c r="C621" s="59"/>
      <c r="D621" s="60"/>
      <c r="E621" s="60"/>
      <c r="F621" s="60"/>
      <c r="G621" s="60"/>
      <c r="H621" s="60"/>
      <c r="I621" s="62"/>
    </row>
    <row r="622" customFormat="false" ht="15" hidden="false" customHeight="true" outlineLevel="0" collapsed="false">
      <c r="A622" s="58"/>
      <c r="B622" s="58"/>
      <c r="C622" s="59"/>
      <c r="D622" s="60"/>
      <c r="E622" s="60"/>
      <c r="F622" s="60"/>
      <c r="G622" s="60"/>
      <c r="H622" s="60"/>
      <c r="I622" s="62"/>
    </row>
    <row r="623" customFormat="false" ht="15" hidden="false" customHeight="true" outlineLevel="0" collapsed="false">
      <c r="A623" s="58"/>
      <c r="B623" s="58"/>
      <c r="C623" s="59"/>
      <c r="D623" s="60"/>
      <c r="E623" s="60"/>
      <c r="F623" s="60"/>
      <c r="G623" s="60"/>
      <c r="H623" s="60"/>
      <c r="I623" s="62"/>
    </row>
    <row r="624" customFormat="false" ht="15" hidden="false" customHeight="true" outlineLevel="0" collapsed="false">
      <c r="A624" s="58"/>
      <c r="B624" s="58"/>
      <c r="C624" s="59"/>
      <c r="D624" s="60"/>
      <c r="E624" s="60"/>
      <c r="F624" s="60"/>
      <c r="G624" s="60"/>
      <c r="H624" s="60"/>
      <c r="I624" s="62"/>
    </row>
    <row r="625" customFormat="false" ht="15" hidden="false" customHeight="true" outlineLevel="0" collapsed="false">
      <c r="A625" s="58"/>
      <c r="B625" s="58"/>
      <c r="C625" s="59"/>
      <c r="D625" s="60"/>
      <c r="E625" s="60"/>
      <c r="F625" s="60"/>
      <c r="G625" s="60"/>
      <c r="H625" s="60"/>
      <c r="I625" s="62"/>
    </row>
    <row r="626" customFormat="false" ht="15" hidden="false" customHeight="true" outlineLevel="0" collapsed="false">
      <c r="A626" s="58"/>
      <c r="B626" s="58"/>
      <c r="C626" s="59"/>
      <c r="D626" s="60"/>
      <c r="E626" s="60"/>
      <c r="F626" s="60"/>
      <c r="G626" s="60"/>
      <c r="H626" s="60"/>
      <c r="I626" s="62"/>
    </row>
    <row r="627" customFormat="false" ht="15" hidden="false" customHeight="true" outlineLevel="0" collapsed="false">
      <c r="A627" s="58"/>
      <c r="B627" s="58"/>
      <c r="C627" s="59"/>
      <c r="D627" s="60"/>
      <c r="E627" s="60"/>
      <c r="F627" s="60"/>
      <c r="G627" s="60"/>
      <c r="H627" s="60"/>
      <c r="I627" s="62"/>
    </row>
    <row r="628" customFormat="false" ht="15" hidden="false" customHeight="true" outlineLevel="0" collapsed="false">
      <c r="A628" s="58"/>
      <c r="B628" s="58"/>
      <c r="C628" s="59"/>
      <c r="D628" s="60"/>
      <c r="E628" s="60"/>
      <c r="F628" s="60"/>
      <c r="G628" s="60"/>
      <c r="H628" s="60"/>
      <c r="I628" s="62"/>
    </row>
    <row r="629" customFormat="false" ht="15" hidden="false" customHeight="true" outlineLevel="0" collapsed="false">
      <c r="A629" s="58"/>
      <c r="B629" s="58"/>
      <c r="C629" s="59"/>
      <c r="D629" s="60"/>
      <c r="E629" s="60"/>
      <c r="F629" s="60"/>
      <c r="G629" s="60"/>
      <c r="H629" s="60"/>
      <c r="I629" s="62"/>
    </row>
    <row r="630" customFormat="false" ht="15" hidden="false" customHeight="true" outlineLevel="0" collapsed="false">
      <c r="A630" s="58"/>
      <c r="B630" s="58"/>
      <c r="C630" s="59"/>
      <c r="D630" s="60"/>
      <c r="E630" s="60"/>
      <c r="F630" s="60"/>
      <c r="G630" s="60"/>
      <c r="H630" s="60"/>
      <c r="I630" s="62"/>
    </row>
    <row r="631" customFormat="false" ht="15" hidden="false" customHeight="true" outlineLevel="0" collapsed="false">
      <c r="A631" s="58"/>
      <c r="B631" s="58"/>
      <c r="C631" s="59"/>
      <c r="D631" s="60"/>
      <c r="E631" s="60"/>
      <c r="F631" s="60"/>
      <c r="G631" s="60"/>
      <c r="H631" s="60"/>
      <c r="I631" s="62"/>
    </row>
    <row r="632" customFormat="false" ht="15" hidden="false" customHeight="true" outlineLevel="0" collapsed="false">
      <c r="A632" s="58"/>
      <c r="B632" s="58"/>
      <c r="C632" s="59"/>
      <c r="D632" s="60"/>
      <c r="E632" s="60"/>
      <c r="F632" s="60"/>
      <c r="G632" s="60"/>
      <c r="H632" s="60"/>
      <c r="I632" s="62"/>
    </row>
    <row r="633" customFormat="false" ht="15" hidden="false" customHeight="true" outlineLevel="0" collapsed="false">
      <c r="A633" s="58"/>
      <c r="B633" s="58"/>
      <c r="C633" s="59"/>
      <c r="D633" s="60"/>
      <c r="E633" s="60"/>
      <c r="F633" s="60"/>
      <c r="G633" s="60"/>
      <c r="H633" s="60"/>
      <c r="I633" s="62"/>
    </row>
    <row r="634" customFormat="false" ht="15" hidden="false" customHeight="true" outlineLevel="0" collapsed="false">
      <c r="A634" s="58"/>
      <c r="B634" s="58"/>
      <c r="C634" s="59"/>
      <c r="D634" s="60"/>
      <c r="E634" s="60"/>
      <c r="F634" s="60"/>
      <c r="G634" s="60"/>
      <c r="H634" s="60"/>
      <c r="I634" s="62"/>
    </row>
    <row r="635" customFormat="false" ht="15" hidden="false" customHeight="true" outlineLevel="0" collapsed="false">
      <c r="A635" s="58"/>
      <c r="B635" s="58"/>
      <c r="C635" s="59"/>
      <c r="D635" s="60"/>
      <c r="E635" s="60"/>
      <c r="F635" s="60"/>
      <c r="G635" s="60"/>
      <c r="H635" s="60"/>
      <c r="I635" s="62"/>
    </row>
    <row r="636" customFormat="false" ht="15" hidden="false" customHeight="true" outlineLevel="0" collapsed="false">
      <c r="A636" s="58"/>
      <c r="B636" s="58"/>
      <c r="C636" s="59"/>
      <c r="D636" s="60"/>
      <c r="E636" s="60"/>
      <c r="F636" s="60"/>
      <c r="G636" s="60"/>
      <c r="H636" s="60"/>
      <c r="I636" s="62"/>
    </row>
    <row r="637" customFormat="false" ht="15" hidden="false" customHeight="true" outlineLevel="0" collapsed="false">
      <c r="A637" s="58"/>
      <c r="B637" s="58"/>
      <c r="C637" s="59"/>
      <c r="D637" s="60"/>
      <c r="E637" s="60"/>
      <c r="F637" s="60"/>
      <c r="G637" s="60"/>
      <c r="H637" s="60"/>
      <c r="I637" s="62"/>
    </row>
    <row r="638" customFormat="false" ht="15" hidden="false" customHeight="true" outlineLevel="0" collapsed="false">
      <c r="A638" s="58"/>
      <c r="B638" s="58"/>
      <c r="C638" s="59"/>
      <c r="D638" s="60"/>
      <c r="E638" s="60"/>
      <c r="F638" s="60"/>
      <c r="G638" s="60"/>
      <c r="H638" s="60"/>
      <c r="I638" s="62"/>
    </row>
    <row r="639" customFormat="false" ht="15" hidden="false" customHeight="true" outlineLevel="0" collapsed="false">
      <c r="A639" s="58"/>
      <c r="B639" s="58"/>
      <c r="C639" s="59"/>
      <c r="D639" s="60"/>
      <c r="E639" s="60"/>
      <c r="F639" s="60"/>
      <c r="G639" s="60"/>
      <c r="H639" s="60"/>
      <c r="I639" s="62"/>
    </row>
    <row r="640" customFormat="false" ht="15" hidden="false" customHeight="true" outlineLevel="0" collapsed="false">
      <c r="A640" s="58"/>
      <c r="B640" s="58"/>
      <c r="C640" s="59"/>
      <c r="D640" s="60"/>
      <c r="E640" s="60"/>
      <c r="F640" s="60"/>
      <c r="G640" s="60"/>
      <c r="H640" s="60"/>
      <c r="I640" s="62"/>
    </row>
    <row r="641" customFormat="false" ht="15" hidden="false" customHeight="true" outlineLevel="0" collapsed="false">
      <c r="A641" s="58"/>
      <c r="B641" s="58"/>
      <c r="C641" s="59"/>
      <c r="D641" s="60"/>
      <c r="E641" s="60"/>
      <c r="F641" s="60"/>
      <c r="G641" s="60"/>
      <c r="H641" s="60"/>
      <c r="I641" s="62"/>
    </row>
    <row r="642" customFormat="false" ht="15" hidden="false" customHeight="true" outlineLevel="0" collapsed="false">
      <c r="A642" s="58"/>
      <c r="B642" s="58"/>
      <c r="C642" s="59"/>
      <c r="D642" s="60"/>
      <c r="E642" s="60"/>
      <c r="F642" s="60"/>
      <c r="G642" s="60"/>
      <c r="H642" s="60"/>
      <c r="I642" s="62"/>
    </row>
    <row r="643" customFormat="false" ht="15" hidden="false" customHeight="true" outlineLevel="0" collapsed="false">
      <c r="A643" s="58"/>
      <c r="B643" s="58"/>
      <c r="C643" s="59"/>
      <c r="D643" s="60"/>
      <c r="E643" s="60"/>
      <c r="F643" s="60"/>
      <c r="G643" s="60"/>
      <c r="H643" s="60"/>
      <c r="I643" s="62"/>
    </row>
    <row r="644" customFormat="false" ht="15" hidden="false" customHeight="true" outlineLevel="0" collapsed="false">
      <c r="A644" s="58"/>
      <c r="B644" s="58"/>
      <c r="C644" s="59"/>
      <c r="D644" s="60"/>
      <c r="E644" s="60"/>
      <c r="F644" s="60"/>
      <c r="G644" s="60"/>
      <c r="H644" s="60"/>
      <c r="I644" s="62"/>
    </row>
    <row r="645" customFormat="false" ht="15" hidden="false" customHeight="true" outlineLevel="0" collapsed="false">
      <c r="A645" s="58"/>
      <c r="B645" s="58"/>
      <c r="C645" s="59"/>
      <c r="D645" s="60"/>
      <c r="E645" s="60"/>
      <c r="F645" s="60"/>
      <c r="G645" s="60"/>
      <c r="H645" s="60"/>
      <c r="I645" s="62"/>
    </row>
    <row r="646" customFormat="false" ht="15" hidden="false" customHeight="true" outlineLevel="0" collapsed="false">
      <c r="A646" s="58"/>
      <c r="B646" s="58"/>
      <c r="C646" s="59"/>
      <c r="D646" s="60"/>
      <c r="E646" s="60"/>
      <c r="F646" s="60"/>
      <c r="G646" s="60"/>
      <c r="H646" s="60"/>
      <c r="I646" s="62"/>
    </row>
    <row r="647" customFormat="false" ht="15" hidden="false" customHeight="true" outlineLevel="0" collapsed="false">
      <c r="A647" s="58"/>
      <c r="B647" s="58"/>
      <c r="C647" s="59"/>
      <c r="D647" s="60"/>
      <c r="E647" s="60"/>
      <c r="F647" s="60"/>
      <c r="G647" s="60"/>
      <c r="H647" s="60"/>
      <c r="I647" s="62"/>
    </row>
    <row r="648" customFormat="false" ht="15" hidden="false" customHeight="true" outlineLevel="0" collapsed="false">
      <c r="A648" s="58"/>
      <c r="B648" s="58"/>
      <c r="C648" s="59"/>
      <c r="D648" s="60"/>
      <c r="E648" s="60"/>
      <c r="F648" s="60"/>
      <c r="G648" s="60"/>
      <c r="H648" s="60"/>
      <c r="I648" s="62"/>
    </row>
    <row r="649" customFormat="false" ht="15" hidden="false" customHeight="true" outlineLevel="0" collapsed="false">
      <c r="A649" s="58"/>
      <c r="B649" s="58"/>
      <c r="C649" s="59"/>
      <c r="D649" s="60"/>
      <c r="E649" s="60"/>
      <c r="F649" s="60"/>
      <c r="G649" s="60"/>
      <c r="H649" s="60"/>
      <c r="I649" s="62"/>
    </row>
    <row r="650" customFormat="false" ht="15" hidden="false" customHeight="true" outlineLevel="0" collapsed="false">
      <c r="A650" s="58"/>
      <c r="B650" s="58"/>
      <c r="C650" s="59"/>
      <c r="D650" s="60"/>
      <c r="E650" s="60"/>
      <c r="F650" s="60"/>
      <c r="G650" s="60"/>
      <c r="H650" s="60"/>
      <c r="I650" s="62"/>
    </row>
    <row r="651" customFormat="false" ht="15" hidden="false" customHeight="true" outlineLevel="0" collapsed="false">
      <c r="A651" s="58"/>
      <c r="B651" s="58"/>
      <c r="C651" s="59"/>
      <c r="D651" s="60"/>
      <c r="E651" s="60"/>
      <c r="F651" s="60"/>
      <c r="G651" s="60"/>
      <c r="H651" s="60"/>
      <c r="I651" s="62"/>
    </row>
    <row r="652" customFormat="false" ht="15" hidden="false" customHeight="true" outlineLevel="0" collapsed="false">
      <c r="A652" s="58"/>
      <c r="B652" s="58"/>
      <c r="C652" s="59"/>
      <c r="D652" s="60"/>
      <c r="E652" s="60"/>
      <c r="F652" s="60"/>
      <c r="G652" s="60"/>
      <c r="H652" s="60"/>
      <c r="I652" s="62"/>
    </row>
    <row r="653" customFormat="false" ht="15" hidden="false" customHeight="true" outlineLevel="0" collapsed="false">
      <c r="A653" s="58"/>
      <c r="B653" s="58"/>
      <c r="C653" s="59"/>
      <c r="D653" s="60"/>
      <c r="E653" s="60"/>
      <c r="F653" s="60"/>
      <c r="G653" s="60"/>
      <c r="H653" s="60"/>
      <c r="I653" s="62"/>
    </row>
    <row r="654" customFormat="false" ht="15" hidden="false" customHeight="true" outlineLevel="0" collapsed="false">
      <c r="A654" s="58"/>
      <c r="B654" s="58"/>
      <c r="C654" s="59"/>
      <c r="D654" s="60"/>
      <c r="E654" s="60"/>
      <c r="F654" s="60"/>
      <c r="G654" s="60"/>
      <c r="H654" s="60"/>
      <c r="I654" s="62"/>
    </row>
    <row r="655" customFormat="false" ht="15" hidden="false" customHeight="true" outlineLevel="0" collapsed="false">
      <c r="A655" s="58"/>
      <c r="B655" s="58"/>
      <c r="C655" s="59"/>
      <c r="D655" s="60"/>
      <c r="E655" s="60"/>
      <c r="F655" s="60"/>
      <c r="G655" s="60"/>
      <c r="H655" s="60"/>
      <c r="I655" s="62"/>
    </row>
    <row r="656" customFormat="false" ht="15" hidden="false" customHeight="true" outlineLevel="0" collapsed="false">
      <c r="A656" s="58"/>
      <c r="B656" s="58"/>
      <c r="C656" s="59"/>
      <c r="D656" s="60"/>
      <c r="E656" s="60"/>
      <c r="F656" s="60"/>
      <c r="G656" s="60"/>
      <c r="H656" s="60"/>
      <c r="I656" s="62"/>
    </row>
    <row r="657" customFormat="false" ht="15" hidden="false" customHeight="true" outlineLevel="0" collapsed="false">
      <c r="A657" s="58"/>
      <c r="B657" s="58"/>
      <c r="C657" s="59"/>
      <c r="D657" s="60"/>
      <c r="E657" s="60"/>
      <c r="F657" s="60"/>
      <c r="G657" s="60"/>
      <c r="H657" s="60"/>
      <c r="I657" s="62"/>
    </row>
    <row r="658" customFormat="false" ht="15" hidden="false" customHeight="true" outlineLevel="0" collapsed="false">
      <c r="A658" s="58"/>
      <c r="B658" s="58"/>
      <c r="C658" s="59"/>
      <c r="D658" s="60"/>
      <c r="E658" s="60"/>
      <c r="F658" s="60"/>
      <c r="G658" s="60"/>
      <c r="H658" s="60"/>
      <c r="I658" s="62"/>
    </row>
    <row r="659" customFormat="false" ht="15" hidden="false" customHeight="true" outlineLevel="0" collapsed="false">
      <c r="A659" s="58"/>
      <c r="B659" s="58"/>
      <c r="C659" s="59"/>
      <c r="D659" s="60"/>
      <c r="E659" s="60"/>
      <c r="F659" s="60"/>
      <c r="G659" s="60"/>
      <c r="H659" s="60"/>
      <c r="I659" s="62"/>
    </row>
    <row r="660" customFormat="false" ht="15" hidden="false" customHeight="true" outlineLevel="0" collapsed="false">
      <c r="A660" s="58"/>
      <c r="B660" s="58"/>
      <c r="C660" s="59"/>
      <c r="D660" s="60"/>
      <c r="E660" s="60"/>
      <c r="F660" s="60"/>
      <c r="G660" s="60"/>
      <c r="H660" s="60"/>
      <c r="I660" s="62"/>
    </row>
    <row r="661" customFormat="false" ht="15" hidden="false" customHeight="true" outlineLevel="0" collapsed="false">
      <c r="A661" s="58"/>
      <c r="B661" s="58"/>
      <c r="C661" s="59"/>
      <c r="D661" s="60"/>
      <c r="E661" s="60"/>
      <c r="F661" s="60"/>
      <c r="G661" s="60"/>
      <c r="H661" s="60"/>
      <c r="I661" s="62"/>
    </row>
    <row r="662" customFormat="false" ht="15" hidden="false" customHeight="true" outlineLevel="0" collapsed="false">
      <c r="A662" s="58"/>
      <c r="B662" s="58"/>
      <c r="C662" s="59"/>
      <c r="D662" s="60"/>
      <c r="E662" s="60"/>
      <c r="F662" s="60"/>
      <c r="G662" s="60"/>
      <c r="H662" s="60"/>
      <c r="I662" s="62"/>
    </row>
    <row r="663" customFormat="false" ht="15" hidden="false" customHeight="true" outlineLevel="0" collapsed="false">
      <c r="A663" s="58"/>
      <c r="B663" s="58"/>
      <c r="C663" s="59"/>
      <c r="D663" s="60"/>
      <c r="E663" s="60"/>
      <c r="F663" s="60"/>
      <c r="G663" s="60"/>
      <c r="H663" s="60"/>
      <c r="I663" s="62"/>
    </row>
    <row r="664" customFormat="false" ht="15" hidden="false" customHeight="true" outlineLevel="0" collapsed="false">
      <c r="A664" s="58"/>
      <c r="B664" s="58"/>
      <c r="C664" s="59"/>
      <c r="D664" s="60"/>
      <c r="E664" s="60"/>
      <c r="F664" s="60"/>
      <c r="G664" s="60"/>
      <c r="H664" s="60"/>
      <c r="I664" s="62"/>
    </row>
    <row r="665" customFormat="false" ht="15" hidden="false" customHeight="true" outlineLevel="0" collapsed="false">
      <c r="A665" s="58"/>
      <c r="B665" s="58"/>
      <c r="C665" s="59"/>
      <c r="D665" s="60"/>
      <c r="E665" s="60"/>
      <c r="F665" s="60"/>
      <c r="G665" s="60"/>
      <c r="H665" s="60"/>
      <c r="I665" s="62"/>
    </row>
    <row r="666" customFormat="false" ht="15" hidden="false" customHeight="true" outlineLevel="0" collapsed="false">
      <c r="A666" s="58"/>
      <c r="B666" s="58"/>
      <c r="C666" s="59"/>
      <c r="D666" s="60"/>
      <c r="E666" s="60"/>
      <c r="F666" s="60"/>
      <c r="G666" s="60"/>
      <c r="H666" s="60"/>
      <c r="I666" s="62"/>
    </row>
    <row r="667" customFormat="false" ht="15" hidden="false" customHeight="true" outlineLevel="0" collapsed="false">
      <c r="A667" s="58"/>
      <c r="B667" s="58"/>
      <c r="C667" s="59"/>
      <c r="D667" s="60"/>
      <c r="E667" s="60"/>
      <c r="F667" s="60"/>
      <c r="G667" s="60"/>
      <c r="H667" s="60"/>
      <c r="I667" s="62"/>
    </row>
    <row r="668" customFormat="false" ht="15" hidden="false" customHeight="true" outlineLevel="0" collapsed="false">
      <c r="A668" s="58"/>
      <c r="B668" s="58"/>
      <c r="C668" s="59"/>
      <c r="D668" s="60"/>
      <c r="E668" s="60"/>
      <c r="F668" s="60"/>
      <c r="G668" s="60"/>
      <c r="H668" s="60"/>
      <c r="I668" s="62"/>
    </row>
    <row r="669" customFormat="false" ht="15" hidden="false" customHeight="true" outlineLevel="0" collapsed="false">
      <c r="A669" s="58"/>
      <c r="B669" s="58"/>
      <c r="C669" s="59"/>
      <c r="D669" s="60"/>
      <c r="E669" s="60"/>
      <c r="F669" s="60"/>
      <c r="G669" s="60"/>
      <c r="H669" s="60"/>
      <c r="I669" s="62"/>
    </row>
    <row r="670" customFormat="false" ht="15" hidden="false" customHeight="true" outlineLevel="0" collapsed="false">
      <c r="A670" s="58"/>
      <c r="B670" s="58"/>
      <c r="C670" s="59"/>
      <c r="D670" s="60"/>
      <c r="E670" s="60"/>
      <c r="F670" s="60"/>
      <c r="G670" s="60"/>
      <c r="H670" s="60"/>
      <c r="I670" s="62"/>
    </row>
    <row r="671" customFormat="false" ht="15" hidden="false" customHeight="true" outlineLevel="0" collapsed="false">
      <c r="A671" s="58"/>
      <c r="B671" s="58"/>
      <c r="C671" s="59"/>
      <c r="D671" s="60"/>
      <c r="E671" s="60"/>
      <c r="F671" s="60"/>
      <c r="G671" s="60"/>
      <c r="H671" s="60"/>
      <c r="I671" s="62"/>
    </row>
    <row r="672" customFormat="false" ht="15" hidden="false" customHeight="true" outlineLevel="0" collapsed="false">
      <c r="A672" s="58"/>
      <c r="B672" s="58"/>
      <c r="C672" s="59"/>
      <c r="D672" s="60"/>
      <c r="E672" s="60"/>
      <c r="F672" s="60"/>
      <c r="G672" s="60"/>
      <c r="H672" s="60"/>
      <c r="I672" s="62"/>
    </row>
    <row r="673" customFormat="false" ht="15" hidden="false" customHeight="true" outlineLevel="0" collapsed="false">
      <c r="A673" s="58"/>
      <c r="B673" s="58"/>
      <c r="C673" s="59"/>
      <c r="D673" s="60"/>
      <c r="E673" s="60"/>
      <c r="F673" s="60"/>
      <c r="G673" s="60"/>
      <c r="H673" s="60"/>
      <c r="I673" s="62"/>
    </row>
    <row r="674" customFormat="false" ht="15" hidden="false" customHeight="true" outlineLevel="0" collapsed="false">
      <c r="A674" s="58"/>
      <c r="B674" s="58"/>
      <c r="C674" s="59"/>
      <c r="D674" s="60"/>
      <c r="E674" s="60"/>
      <c r="F674" s="60"/>
      <c r="G674" s="60"/>
      <c r="H674" s="60"/>
      <c r="I674" s="62"/>
    </row>
    <row r="675" customFormat="false" ht="15" hidden="false" customHeight="true" outlineLevel="0" collapsed="false">
      <c r="A675" s="58"/>
      <c r="B675" s="58"/>
      <c r="C675" s="59"/>
      <c r="D675" s="60"/>
      <c r="E675" s="60"/>
      <c r="F675" s="60"/>
      <c r="G675" s="60"/>
      <c r="H675" s="60"/>
      <c r="I675" s="62"/>
    </row>
    <row r="676" customFormat="false" ht="15" hidden="false" customHeight="true" outlineLevel="0" collapsed="false">
      <c r="A676" s="58"/>
      <c r="B676" s="58"/>
      <c r="C676" s="59"/>
      <c r="D676" s="60"/>
      <c r="E676" s="60"/>
      <c r="F676" s="60"/>
      <c r="G676" s="60"/>
      <c r="H676" s="60"/>
      <c r="I676" s="62"/>
    </row>
    <row r="677" customFormat="false" ht="15" hidden="false" customHeight="true" outlineLevel="0" collapsed="false">
      <c r="A677" s="58"/>
      <c r="B677" s="58"/>
      <c r="C677" s="59"/>
      <c r="D677" s="60"/>
      <c r="E677" s="60"/>
      <c r="F677" s="60"/>
      <c r="G677" s="60"/>
      <c r="H677" s="60"/>
      <c r="I677" s="62"/>
    </row>
    <row r="678" customFormat="false" ht="15" hidden="false" customHeight="true" outlineLevel="0" collapsed="false">
      <c r="A678" s="58"/>
      <c r="B678" s="58"/>
      <c r="C678" s="59"/>
      <c r="D678" s="60"/>
      <c r="E678" s="60"/>
      <c r="F678" s="60"/>
      <c r="G678" s="60"/>
      <c r="H678" s="60"/>
      <c r="I678" s="62"/>
    </row>
    <row r="679" customFormat="false" ht="15" hidden="false" customHeight="true" outlineLevel="0" collapsed="false">
      <c r="A679" s="58"/>
      <c r="B679" s="58"/>
      <c r="C679" s="59"/>
      <c r="D679" s="60"/>
      <c r="E679" s="60"/>
      <c r="F679" s="60"/>
      <c r="G679" s="60"/>
      <c r="H679" s="60"/>
      <c r="I679" s="62"/>
    </row>
    <row r="680" customFormat="false" ht="15" hidden="false" customHeight="true" outlineLevel="0" collapsed="false">
      <c r="A680" s="58"/>
      <c r="B680" s="58"/>
      <c r="C680" s="59"/>
      <c r="D680" s="60"/>
      <c r="E680" s="60"/>
      <c r="F680" s="60"/>
      <c r="G680" s="60"/>
      <c r="H680" s="60"/>
      <c r="I680" s="62"/>
    </row>
    <row r="681" customFormat="false" ht="15" hidden="false" customHeight="true" outlineLevel="0" collapsed="false">
      <c r="A681" s="58"/>
      <c r="B681" s="58"/>
      <c r="C681" s="59"/>
      <c r="D681" s="60"/>
      <c r="E681" s="60"/>
      <c r="F681" s="60"/>
      <c r="G681" s="60"/>
      <c r="H681" s="60"/>
      <c r="I681" s="62"/>
    </row>
    <row r="682" customFormat="false" ht="15" hidden="false" customHeight="true" outlineLevel="0" collapsed="false">
      <c r="A682" s="58"/>
      <c r="B682" s="58"/>
      <c r="C682" s="59"/>
      <c r="D682" s="60"/>
      <c r="E682" s="60"/>
      <c r="F682" s="60"/>
      <c r="G682" s="60"/>
      <c r="H682" s="60"/>
      <c r="I682" s="62"/>
    </row>
    <row r="683" customFormat="false" ht="15" hidden="false" customHeight="true" outlineLevel="0" collapsed="false">
      <c r="A683" s="58"/>
      <c r="B683" s="58"/>
      <c r="C683" s="59"/>
      <c r="D683" s="60"/>
      <c r="E683" s="60"/>
      <c r="F683" s="60"/>
      <c r="G683" s="60"/>
      <c r="H683" s="60"/>
      <c r="I683" s="62"/>
    </row>
    <row r="684" customFormat="false" ht="15" hidden="false" customHeight="true" outlineLevel="0" collapsed="false">
      <c r="A684" s="58"/>
      <c r="B684" s="58"/>
      <c r="C684" s="59"/>
      <c r="D684" s="60"/>
      <c r="E684" s="60"/>
      <c r="F684" s="60"/>
      <c r="G684" s="60"/>
      <c r="H684" s="60"/>
      <c r="I684" s="62"/>
    </row>
    <row r="685" customFormat="false" ht="15" hidden="false" customHeight="true" outlineLevel="0" collapsed="false">
      <c r="A685" s="58"/>
      <c r="B685" s="58"/>
      <c r="C685" s="59"/>
      <c r="D685" s="60"/>
      <c r="E685" s="60"/>
      <c r="F685" s="60"/>
      <c r="G685" s="60"/>
      <c r="H685" s="60"/>
      <c r="I685" s="62"/>
    </row>
    <row r="686" customFormat="false" ht="15" hidden="false" customHeight="true" outlineLevel="0" collapsed="false">
      <c r="A686" s="58"/>
      <c r="B686" s="58"/>
      <c r="C686" s="59"/>
      <c r="D686" s="60"/>
      <c r="E686" s="60"/>
      <c r="F686" s="60"/>
      <c r="G686" s="60"/>
      <c r="H686" s="60"/>
      <c r="I686" s="62"/>
    </row>
    <row r="687" customFormat="false" ht="15" hidden="false" customHeight="true" outlineLevel="0" collapsed="false">
      <c r="A687" s="58"/>
      <c r="B687" s="58"/>
      <c r="C687" s="59"/>
      <c r="D687" s="60"/>
      <c r="E687" s="60"/>
      <c r="F687" s="60"/>
      <c r="G687" s="60"/>
      <c r="H687" s="60"/>
      <c r="I687" s="62"/>
    </row>
    <row r="688" customFormat="false" ht="15" hidden="false" customHeight="true" outlineLevel="0" collapsed="false">
      <c r="A688" s="58"/>
      <c r="B688" s="58"/>
      <c r="C688" s="59"/>
      <c r="D688" s="60"/>
      <c r="E688" s="60"/>
      <c r="F688" s="60"/>
      <c r="G688" s="60"/>
      <c r="H688" s="60"/>
      <c r="I688" s="62"/>
    </row>
    <row r="689" customFormat="false" ht="15" hidden="false" customHeight="true" outlineLevel="0" collapsed="false">
      <c r="A689" s="58"/>
      <c r="B689" s="58"/>
      <c r="C689" s="59"/>
      <c r="D689" s="60"/>
      <c r="E689" s="60"/>
      <c r="F689" s="60"/>
      <c r="G689" s="60"/>
      <c r="H689" s="60"/>
      <c r="I689" s="62"/>
    </row>
    <row r="690" customFormat="false" ht="15" hidden="false" customHeight="true" outlineLevel="0" collapsed="false">
      <c r="A690" s="58"/>
      <c r="B690" s="58"/>
      <c r="C690" s="59"/>
      <c r="D690" s="60"/>
      <c r="E690" s="60"/>
      <c r="F690" s="60"/>
      <c r="G690" s="60"/>
      <c r="H690" s="60"/>
      <c r="I690" s="62"/>
    </row>
    <row r="691" customFormat="false" ht="15" hidden="false" customHeight="true" outlineLevel="0" collapsed="false">
      <c r="A691" s="58"/>
      <c r="B691" s="58"/>
      <c r="C691" s="59"/>
      <c r="D691" s="60"/>
      <c r="E691" s="60"/>
      <c r="F691" s="60"/>
      <c r="G691" s="60"/>
      <c r="H691" s="60"/>
      <c r="I691" s="62"/>
    </row>
    <row r="692" customFormat="false" ht="15" hidden="false" customHeight="true" outlineLevel="0" collapsed="false">
      <c r="A692" s="58"/>
      <c r="B692" s="58"/>
      <c r="C692" s="59"/>
      <c r="D692" s="60"/>
      <c r="E692" s="60"/>
      <c r="F692" s="60"/>
      <c r="G692" s="60"/>
      <c r="H692" s="60"/>
      <c r="I692" s="62"/>
    </row>
    <row r="693" customFormat="false" ht="15" hidden="false" customHeight="true" outlineLevel="0" collapsed="false">
      <c r="A693" s="58"/>
      <c r="B693" s="58"/>
      <c r="C693" s="59"/>
      <c r="D693" s="60"/>
      <c r="E693" s="60"/>
      <c r="F693" s="60"/>
      <c r="G693" s="60"/>
      <c r="H693" s="60"/>
      <c r="I693" s="62"/>
    </row>
    <row r="694" customFormat="false" ht="15" hidden="false" customHeight="true" outlineLevel="0" collapsed="false">
      <c r="A694" s="58"/>
      <c r="B694" s="58"/>
      <c r="C694" s="59"/>
      <c r="D694" s="60"/>
      <c r="E694" s="60"/>
      <c r="F694" s="60"/>
      <c r="G694" s="60"/>
      <c r="H694" s="60"/>
      <c r="I694" s="62"/>
    </row>
    <row r="695" customFormat="false" ht="15" hidden="false" customHeight="true" outlineLevel="0" collapsed="false">
      <c r="A695" s="58"/>
      <c r="B695" s="58"/>
      <c r="C695" s="59"/>
      <c r="D695" s="60"/>
      <c r="E695" s="60"/>
      <c r="F695" s="60"/>
      <c r="G695" s="60"/>
      <c r="H695" s="60"/>
      <c r="I695" s="62"/>
    </row>
    <row r="696" customFormat="false" ht="15" hidden="false" customHeight="true" outlineLevel="0" collapsed="false">
      <c r="A696" s="58"/>
      <c r="B696" s="58"/>
      <c r="C696" s="59"/>
      <c r="D696" s="60"/>
      <c r="E696" s="60"/>
      <c r="F696" s="60"/>
      <c r="G696" s="60"/>
      <c r="H696" s="60"/>
      <c r="I696" s="62"/>
    </row>
    <row r="697" customFormat="false" ht="15" hidden="false" customHeight="true" outlineLevel="0" collapsed="false">
      <c r="A697" s="58"/>
      <c r="B697" s="58"/>
      <c r="C697" s="59"/>
      <c r="D697" s="60"/>
      <c r="E697" s="60"/>
      <c r="F697" s="60"/>
      <c r="G697" s="60"/>
      <c r="H697" s="60"/>
      <c r="I697" s="62"/>
    </row>
    <row r="698" customFormat="false" ht="15" hidden="false" customHeight="true" outlineLevel="0" collapsed="false">
      <c r="A698" s="58"/>
      <c r="B698" s="58"/>
      <c r="C698" s="59"/>
      <c r="D698" s="60"/>
      <c r="E698" s="60"/>
      <c r="F698" s="60"/>
      <c r="G698" s="60"/>
      <c r="H698" s="60"/>
      <c r="I698" s="62"/>
    </row>
    <row r="699" customFormat="false" ht="15" hidden="false" customHeight="true" outlineLevel="0" collapsed="false">
      <c r="A699" s="58"/>
      <c r="B699" s="58"/>
      <c r="C699" s="59"/>
      <c r="D699" s="60"/>
      <c r="E699" s="60"/>
      <c r="F699" s="60"/>
      <c r="G699" s="60"/>
      <c r="H699" s="60"/>
      <c r="I699" s="62"/>
    </row>
    <row r="700" customFormat="false" ht="15" hidden="false" customHeight="true" outlineLevel="0" collapsed="false">
      <c r="A700" s="58"/>
      <c r="B700" s="58"/>
      <c r="C700" s="59"/>
      <c r="D700" s="60"/>
      <c r="E700" s="60"/>
      <c r="F700" s="60"/>
      <c r="G700" s="60"/>
      <c r="H700" s="60"/>
      <c r="I700" s="62"/>
    </row>
    <row r="701" customFormat="false" ht="15" hidden="false" customHeight="true" outlineLevel="0" collapsed="false">
      <c r="A701" s="58"/>
      <c r="B701" s="58"/>
      <c r="C701" s="59"/>
      <c r="D701" s="60"/>
      <c r="E701" s="60"/>
      <c r="F701" s="60"/>
      <c r="G701" s="60"/>
      <c r="H701" s="60"/>
      <c r="I701" s="62"/>
    </row>
    <row r="702" customFormat="false" ht="15" hidden="false" customHeight="true" outlineLevel="0" collapsed="false">
      <c r="A702" s="58"/>
      <c r="B702" s="58"/>
      <c r="C702" s="59"/>
      <c r="D702" s="60"/>
      <c r="E702" s="60"/>
      <c r="F702" s="60"/>
      <c r="G702" s="60"/>
      <c r="H702" s="60"/>
      <c r="I702" s="62"/>
    </row>
    <row r="703" customFormat="false" ht="15" hidden="false" customHeight="true" outlineLevel="0" collapsed="false">
      <c r="A703" s="58"/>
      <c r="B703" s="58"/>
      <c r="C703" s="59"/>
      <c r="D703" s="60"/>
      <c r="E703" s="60"/>
      <c r="F703" s="60"/>
      <c r="G703" s="60"/>
      <c r="H703" s="60"/>
      <c r="I703" s="62"/>
    </row>
    <row r="704" customFormat="false" ht="15" hidden="false" customHeight="true" outlineLevel="0" collapsed="false">
      <c r="A704" s="58"/>
      <c r="B704" s="58"/>
      <c r="C704" s="59"/>
      <c r="D704" s="60"/>
      <c r="E704" s="60"/>
      <c r="F704" s="60"/>
      <c r="G704" s="60"/>
      <c r="H704" s="60"/>
      <c r="I704" s="62"/>
    </row>
    <row r="705" customFormat="false" ht="15" hidden="false" customHeight="true" outlineLevel="0" collapsed="false">
      <c r="A705" s="58"/>
      <c r="B705" s="58"/>
      <c r="C705" s="59"/>
      <c r="D705" s="60"/>
      <c r="E705" s="60"/>
      <c r="F705" s="60"/>
      <c r="G705" s="60"/>
      <c r="H705" s="60"/>
      <c r="I705" s="62"/>
    </row>
    <row r="706" customFormat="false" ht="15" hidden="false" customHeight="true" outlineLevel="0" collapsed="false">
      <c r="A706" s="58"/>
      <c r="B706" s="58"/>
      <c r="C706" s="59"/>
      <c r="D706" s="60"/>
      <c r="E706" s="60"/>
      <c r="F706" s="60"/>
      <c r="G706" s="60"/>
      <c r="H706" s="60"/>
      <c r="I706" s="62"/>
    </row>
    <row r="707" customFormat="false" ht="15" hidden="false" customHeight="true" outlineLevel="0" collapsed="false">
      <c r="A707" s="58"/>
      <c r="B707" s="58"/>
      <c r="C707" s="59"/>
      <c r="D707" s="60"/>
      <c r="E707" s="60"/>
      <c r="F707" s="60"/>
      <c r="G707" s="60"/>
      <c r="H707" s="60"/>
      <c r="I707" s="62"/>
    </row>
    <row r="708" customFormat="false" ht="15" hidden="false" customHeight="true" outlineLevel="0" collapsed="false">
      <c r="A708" s="58"/>
      <c r="B708" s="58"/>
      <c r="C708" s="59"/>
      <c r="D708" s="60"/>
      <c r="E708" s="60"/>
      <c r="F708" s="60"/>
      <c r="G708" s="60"/>
      <c r="H708" s="60"/>
      <c r="I708" s="62"/>
    </row>
    <row r="709" customFormat="false" ht="15" hidden="false" customHeight="true" outlineLevel="0" collapsed="false">
      <c r="A709" s="58"/>
      <c r="B709" s="58"/>
      <c r="C709" s="59"/>
      <c r="D709" s="60"/>
      <c r="E709" s="60"/>
      <c r="F709" s="60"/>
      <c r="G709" s="60"/>
      <c r="H709" s="60"/>
      <c r="I709" s="62"/>
    </row>
    <row r="710" customFormat="false" ht="15" hidden="false" customHeight="true" outlineLevel="0" collapsed="false">
      <c r="A710" s="58"/>
      <c r="B710" s="58"/>
      <c r="C710" s="59"/>
      <c r="D710" s="60"/>
      <c r="E710" s="60"/>
      <c r="F710" s="60"/>
      <c r="G710" s="60"/>
      <c r="H710" s="60"/>
      <c r="I710" s="62"/>
    </row>
    <row r="711" customFormat="false" ht="15" hidden="false" customHeight="true" outlineLevel="0" collapsed="false">
      <c r="A711" s="58"/>
      <c r="B711" s="58"/>
      <c r="C711" s="59"/>
      <c r="D711" s="60"/>
      <c r="E711" s="60"/>
      <c r="F711" s="60"/>
      <c r="G711" s="60"/>
      <c r="H711" s="60"/>
      <c r="I711" s="62"/>
    </row>
    <row r="712" customFormat="false" ht="15" hidden="false" customHeight="true" outlineLevel="0" collapsed="false">
      <c r="A712" s="58"/>
      <c r="B712" s="58"/>
      <c r="C712" s="59"/>
      <c r="D712" s="60"/>
      <c r="E712" s="60"/>
      <c r="F712" s="60"/>
      <c r="G712" s="60"/>
      <c r="H712" s="60"/>
      <c r="I712" s="62"/>
    </row>
    <row r="713" customFormat="false" ht="15" hidden="false" customHeight="true" outlineLevel="0" collapsed="false">
      <c r="A713" s="58"/>
      <c r="B713" s="58"/>
      <c r="C713" s="59"/>
      <c r="D713" s="60"/>
      <c r="E713" s="60"/>
      <c r="F713" s="60"/>
      <c r="G713" s="60"/>
      <c r="H713" s="60"/>
      <c r="I713" s="62"/>
    </row>
    <row r="714" customFormat="false" ht="15" hidden="false" customHeight="true" outlineLevel="0" collapsed="false">
      <c r="A714" s="58"/>
      <c r="B714" s="58"/>
      <c r="C714" s="59"/>
      <c r="D714" s="60"/>
      <c r="E714" s="60"/>
      <c r="F714" s="60"/>
      <c r="G714" s="60"/>
      <c r="H714" s="60"/>
      <c r="I714" s="62"/>
    </row>
    <row r="715" customFormat="false" ht="15" hidden="false" customHeight="true" outlineLevel="0" collapsed="false">
      <c r="A715" s="58"/>
      <c r="B715" s="58"/>
      <c r="C715" s="59"/>
      <c r="D715" s="60"/>
      <c r="E715" s="60"/>
      <c r="F715" s="60"/>
      <c r="G715" s="60"/>
      <c r="H715" s="60"/>
      <c r="I715" s="62"/>
    </row>
    <row r="716" customFormat="false" ht="15" hidden="false" customHeight="true" outlineLevel="0" collapsed="false">
      <c r="A716" s="58"/>
      <c r="B716" s="58"/>
      <c r="C716" s="59"/>
      <c r="D716" s="60"/>
      <c r="E716" s="60"/>
      <c r="F716" s="60"/>
      <c r="G716" s="60"/>
      <c r="H716" s="60"/>
      <c r="I716" s="62"/>
    </row>
    <row r="717" customFormat="false" ht="15" hidden="false" customHeight="true" outlineLevel="0" collapsed="false">
      <c r="A717" s="58"/>
      <c r="B717" s="58"/>
      <c r="C717" s="59"/>
      <c r="D717" s="60"/>
      <c r="E717" s="60"/>
      <c r="F717" s="60"/>
      <c r="G717" s="60"/>
      <c r="H717" s="60"/>
      <c r="I717" s="62"/>
    </row>
    <row r="718" customFormat="false" ht="15" hidden="false" customHeight="true" outlineLevel="0" collapsed="false">
      <c r="A718" s="58"/>
      <c r="B718" s="58"/>
      <c r="C718" s="59"/>
      <c r="D718" s="60"/>
      <c r="E718" s="60"/>
      <c r="F718" s="60"/>
      <c r="G718" s="60"/>
      <c r="H718" s="60"/>
      <c r="I718" s="62"/>
    </row>
    <row r="719" customFormat="false" ht="15" hidden="false" customHeight="true" outlineLevel="0" collapsed="false">
      <c r="A719" s="58"/>
      <c r="B719" s="58"/>
      <c r="C719" s="59"/>
      <c r="D719" s="60"/>
      <c r="E719" s="60"/>
      <c r="F719" s="60"/>
      <c r="G719" s="60"/>
      <c r="H719" s="60"/>
      <c r="I719" s="62"/>
    </row>
    <row r="720" customFormat="false" ht="15" hidden="false" customHeight="true" outlineLevel="0" collapsed="false">
      <c r="A720" s="58"/>
      <c r="B720" s="58"/>
      <c r="C720" s="59"/>
      <c r="D720" s="60"/>
      <c r="E720" s="60"/>
      <c r="F720" s="60"/>
      <c r="G720" s="60"/>
      <c r="H720" s="60"/>
      <c r="I720" s="62"/>
    </row>
    <row r="721" customFormat="false" ht="15" hidden="false" customHeight="true" outlineLevel="0" collapsed="false">
      <c r="A721" s="58"/>
      <c r="B721" s="58"/>
      <c r="C721" s="59"/>
      <c r="D721" s="60"/>
      <c r="E721" s="60"/>
      <c r="F721" s="60"/>
      <c r="G721" s="60"/>
      <c r="H721" s="60"/>
      <c r="I721" s="62"/>
    </row>
    <row r="722" customFormat="false" ht="15" hidden="false" customHeight="true" outlineLevel="0" collapsed="false">
      <c r="A722" s="58"/>
      <c r="B722" s="58"/>
      <c r="C722" s="59"/>
      <c r="D722" s="60"/>
      <c r="E722" s="60"/>
      <c r="F722" s="60"/>
      <c r="G722" s="60"/>
      <c r="H722" s="60"/>
      <c r="I722" s="62"/>
    </row>
    <row r="723" customFormat="false" ht="15" hidden="false" customHeight="true" outlineLevel="0" collapsed="false">
      <c r="A723" s="58"/>
      <c r="B723" s="58"/>
      <c r="C723" s="59"/>
      <c r="D723" s="60"/>
      <c r="E723" s="60"/>
      <c r="F723" s="60"/>
      <c r="G723" s="60"/>
      <c r="H723" s="60"/>
      <c r="I723" s="62"/>
    </row>
    <row r="724" customFormat="false" ht="15" hidden="false" customHeight="true" outlineLevel="0" collapsed="false">
      <c r="A724" s="58"/>
      <c r="B724" s="58"/>
      <c r="C724" s="59"/>
      <c r="D724" s="60"/>
      <c r="E724" s="60"/>
      <c r="F724" s="60"/>
      <c r="G724" s="60"/>
      <c r="H724" s="60"/>
      <c r="I724" s="62"/>
    </row>
    <row r="725" customFormat="false" ht="15" hidden="false" customHeight="true" outlineLevel="0" collapsed="false">
      <c r="A725" s="58"/>
      <c r="B725" s="58"/>
      <c r="C725" s="59"/>
      <c r="D725" s="60"/>
      <c r="E725" s="60"/>
      <c r="F725" s="60"/>
      <c r="G725" s="60"/>
      <c r="H725" s="60"/>
      <c r="I725" s="62"/>
    </row>
    <row r="726" customFormat="false" ht="15" hidden="false" customHeight="true" outlineLevel="0" collapsed="false">
      <c r="A726" s="58"/>
      <c r="B726" s="58"/>
      <c r="C726" s="59"/>
      <c r="D726" s="60"/>
      <c r="E726" s="60"/>
      <c r="F726" s="60"/>
      <c r="G726" s="60"/>
      <c r="H726" s="60"/>
      <c r="I726" s="62"/>
    </row>
    <row r="727" customFormat="false" ht="15" hidden="false" customHeight="true" outlineLevel="0" collapsed="false">
      <c r="A727" s="58"/>
      <c r="B727" s="58"/>
      <c r="C727" s="59"/>
      <c r="D727" s="60"/>
      <c r="E727" s="60"/>
      <c r="F727" s="60"/>
      <c r="G727" s="60"/>
      <c r="H727" s="60"/>
      <c r="I727" s="62"/>
    </row>
    <row r="728" customFormat="false" ht="15" hidden="false" customHeight="true" outlineLevel="0" collapsed="false">
      <c r="A728" s="58"/>
      <c r="B728" s="58"/>
      <c r="C728" s="59"/>
      <c r="D728" s="60"/>
      <c r="E728" s="60"/>
      <c r="F728" s="60"/>
      <c r="G728" s="60"/>
      <c r="H728" s="60"/>
      <c r="I728" s="62"/>
    </row>
    <row r="729" customFormat="false" ht="15" hidden="false" customHeight="true" outlineLevel="0" collapsed="false">
      <c r="A729" s="58"/>
      <c r="B729" s="58"/>
      <c r="C729" s="59"/>
      <c r="D729" s="60"/>
      <c r="E729" s="60"/>
      <c r="F729" s="60"/>
      <c r="G729" s="60"/>
      <c r="H729" s="60"/>
      <c r="I729" s="62"/>
    </row>
    <row r="730" customFormat="false" ht="15" hidden="false" customHeight="true" outlineLevel="0" collapsed="false">
      <c r="A730" s="58"/>
      <c r="B730" s="58"/>
      <c r="C730" s="59"/>
      <c r="D730" s="60"/>
      <c r="E730" s="60"/>
      <c r="F730" s="60"/>
      <c r="G730" s="60"/>
      <c r="H730" s="60"/>
      <c r="I730" s="62"/>
    </row>
    <row r="731" customFormat="false" ht="15" hidden="false" customHeight="true" outlineLevel="0" collapsed="false">
      <c r="A731" s="58"/>
      <c r="B731" s="58"/>
      <c r="C731" s="59"/>
      <c r="D731" s="60"/>
      <c r="E731" s="60"/>
      <c r="F731" s="60"/>
      <c r="G731" s="60"/>
      <c r="H731" s="60"/>
      <c r="I731" s="62"/>
    </row>
    <row r="732" customFormat="false" ht="15" hidden="false" customHeight="true" outlineLevel="0" collapsed="false">
      <c r="A732" s="58"/>
      <c r="B732" s="58"/>
      <c r="C732" s="59"/>
      <c r="D732" s="60"/>
      <c r="E732" s="60"/>
      <c r="F732" s="60"/>
      <c r="G732" s="60"/>
      <c r="H732" s="60"/>
      <c r="I732" s="62"/>
    </row>
    <row r="733" customFormat="false" ht="15" hidden="false" customHeight="true" outlineLevel="0" collapsed="false">
      <c r="A733" s="58"/>
      <c r="B733" s="58"/>
      <c r="C733" s="59"/>
      <c r="D733" s="60"/>
      <c r="E733" s="60"/>
      <c r="F733" s="60"/>
      <c r="G733" s="60"/>
      <c r="H733" s="60"/>
      <c r="I733" s="62"/>
    </row>
    <row r="734" customFormat="false" ht="15" hidden="false" customHeight="true" outlineLevel="0" collapsed="false">
      <c r="A734" s="58"/>
      <c r="B734" s="58"/>
      <c r="C734" s="59"/>
      <c r="D734" s="60"/>
      <c r="E734" s="60"/>
      <c r="F734" s="60"/>
      <c r="G734" s="60"/>
      <c r="H734" s="60"/>
      <c r="I734" s="62"/>
    </row>
    <row r="735" customFormat="false" ht="15" hidden="false" customHeight="true" outlineLevel="0" collapsed="false">
      <c r="A735" s="58"/>
      <c r="B735" s="58"/>
      <c r="C735" s="59"/>
      <c r="D735" s="60"/>
      <c r="E735" s="60"/>
      <c r="F735" s="60"/>
      <c r="G735" s="60"/>
      <c r="H735" s="60"/>
      <c r="I735" s="62"/>
    </row>
    <row r="736" customFormat="false" ht="15" hidden="false" customHeight="true" outlineLevel="0" collapsed="false">
      <c r="A736" s="58"/>
      <c r="B736" s="58"/>
      <c r="C736" s="59"/>
      <c r="D736" s="60"/>
      <c r="E736" s="60"/>
      <c r="F736" s="60"/>
      <c r="G736" s="60"/>
      <c r="H736" s="60"/>
      <c r="I736" s="62"/>
    </row>
    <row r="737" customFormat="false" ht="15" hidden="false" customHeight="true" outlineLevel="0" collapsed="false">
      <c r="A737" s="58"/>
      <c r="B737" s="58"/>
      <c r="C737" s="59"/>
      <c r="D737" s="60"/>
      <c r="E737" s="60"/>
      <c r="F737" s="60"/>
      <c r="G737" s="60"/>
      <c r="H737" s="60"/>
      <c r="I737" s="62"/>
    </row>
    <row r="738" customFormat="false" ht="15" hidden="false" customHeight="true" outlineLevel="0" collapsed="false">
      <c r="A738" s="58"/>
      <c r="B738" s="58"/>
      <c r="C738" s="59"/>
      <c r="D738" s="60"/>
      <c r="E738" s="60"/>
      <c r="F738" s="60"/>
      <c r="G738" s="60"/>
      <c r="H738" s="60"/>
      <c r="I738" s="62"/>
    </row>
    <row r="739" customFormat="false" ht="15" hidden="false" customHeight="true" outlineLevel="0" collapsed="false">
      <c r="A739" s="58"/>
      <c r="B739" s="58"/>
      <c r="C739" s="59"/>
      <c r="D739" s="60"/>
      <c r="E739" s="60"/>
      <c r="F739" s="60"/>
      <c r="G739" s="60"/>
      <c r="H739" s="60"/>
      <c r="I739" s="62"/>
    </row>
    <row r="740" customFormat="false" ht="15" hidden="false" customHeight="true" outlineLevel="0" collapsed="false">
      <c r="A740" s="58"/>
      <c r="B740" s="58"/>
      <c r="C740" s="59"/>
      <c r="D740" s="60"/>
      <c r="E740" s="60"/>
      <c r="F740" s="60"/>
      <c r="G740" s="60"/>
      <c r="H740" s="60"/>
      <c r="I740" s="62"/>
    </row>
    <row r="741" customFormat="false" ht="15" hidden="false" customHeight="true" outlineLevel="0" collapsed="false">
      <c r="A741" s="58"/>
      <c r="B741" s="58"/>
      <c r="C741" s="59"/>
      <c r="D741" s="60"/>
      <c r="E741" s="60"/>
      <c r="F741" s="60"/>
      <c r="G741" s="60"/>
      <c r="H741" s="60"/>
      <c r="I741" s="62"/>
    </row>
    <row r="742" customFormat="false" ht="15" hidden="false" customHeight="true" outlineLevel="0" collapsed="false">
      <c r="A742" s="58"/>
      <c r="B742" s="58"/>
      <c r="C742" s="59"/>
      <c r="D742" s="60"/>
      <c r="E742" s="60"/>
      <c r="F742" s="60"/>
      <c r="G742" s="60"/>
      <c r="H742" s="60"/>
      <c r="I742" s="62"/>
    </row>
    <row r="743" customFormat="false" ht="15" hidden="false" customHeight="true" outlineLevel="0" collapsed="false">
      <c r="A743" s="58"/>
      <c r="B743" s="58"/>
      <c r="C743" s="59"/>
      <c r="D743" s="60"/>
      <c r="E743" s="60"/>
      <c r="F743" s="60"/>
      <c r="G743" s="60"/>
      <c r="H743" s="60"/>
      <c r="I743" s="62"/>
    </row>
    <row r="744" customFormat="false" ht="15" hidden="false" customHeight="true" outlineLevel="0" collapsed="false">
      <c r="A744" s="58"/>
      <c r="B744" s="58"/>
      <c r="C744" s="59"/>
      <c r="D744" s="60"/>
      <c r="E744" s="60"/>
      <c r="F744" s="60"/>
      <c r="G744" s="60"/>
      <c r="H744" s="60"/>
      <c r="I744" s="62"/>
    </row>
    <row r="745" customFormat="false" ht="15" hidden="false" customHeight="true" outlineLevel="0" collapsed="false">
      <c r="A745" s="58"/>
      <c r="B745" s="58"/>
      <c r="C745" s="59"/>
      <c r="D745" s="60"/>
      <c r="E745" s="60"/>
      <c r="F745" s="60"/>
      <c r="G745" s="60"/>
      <c r="H745" s="60"/>
      <c r="I745" s="62"/>
    </row>
    <row r="746" customFormat="false" ht="15" hidden="false" customHeight="true" outlineLevel="0" collapsed="false">
      <c r="A746" s="58"/>
      <c r="B746" s="58"/>
      <c r="C746" s="59"/>
      <c r="D746" s="60"/>
      <c r="E746" s="60"/>
      <c r="F746" s="60"/>
      <c r="G746" s="60"/>
      <c r="H746" s="60"/>
      <c r="I746" s="62"/>
    </row>
    <row r="747" customFormat="false" ht="15" hidden="false" customHeight="true" outlineLevel="0" collapsed="false">
      <c r="A747" s="58"/>
      <c r="B747" s="58"/>
      <c r="C747" s="59"/>
      <c r="D747" s="60"/>
      <c r="E747" s="60"/>
      <c r="F747" s="60"/>
      <c r="G747" s="60"/>
      <c r="H747" s="60"/>
      <c r="I747" s="62"/>
    </row>
    <row r="748" customFormat="false" ht="15" hidden="false" customHeight="true" outlineLevel="0" collapsed="false">
      <c r="A748" s="58"/>
      <c r="B748" s="58"/>
      <c r="C748" s="59"/>
      <c r="D748" s="60"/>
      <c r="E748" s="60"/>
      <c r="F748" s="60"/>
      <c r="G748" s="60"/>
      <c r="H748" s="60"/>
      <c r="I748" s="62"/>
    </row>
    <row r="749" customFormat="false" ht="15" hidden="false" customHeight="true" outlineLevel="0" collapsed="false">
      <c r="A749" s="58"/>
      <c r="B749" s="58"/>
      <c r="C749" s="59"/>
      <c r="D749" s="60"/>
      <c r="E749" s="60"/>
      <c r="F749" s="60"/>
      <c r="G749" s="60"/>
      <c r="H749" s="60"/>
      <c r="I749" s="62"/>
    </row>
    <row r="750" customFormat="false" ht="15" hidden="false" customHeight="true" outlineLevel="0" collapsed="false">
      <c r="A750" s="58"/>
      <c r="B750" s="58"/>
      <c r="C750" s="59"/>
      <c r="D750" s="60"/>
      <c r="E750" s="60"/>
      <c r="F750" s="60"/>
      <c r="G750" s="60"/>
      <c r="H750" s="60"/>
      <c r="I750" s="62"/>
    </row>
    <row r="751" customFormat="false" ht="15" hidden="false" customHeight="true" outlineLevel="0" collapsed="false">
      <c r="A751" s="58"/>
      <c r="B751" s="58"/>
      <c r="C751" s="59"/>
      <c r="D751" s="60"/>
      <c r="E751" s="60"/>
      <c r="F751" s="60"/>
      <c r="G751" s="60"/>
      <c r="H751" s="60"/>
      <c r="I751" s="62"/>
    </row>
    <row r="752" customFormat="false" ht="15" hidden="false" customHeight="true" outlineLevel="0" collapsed="false">
      <c r="A752" s="58"/>
      <c r="B752" s="58"/>
      <c r="C752" s="59"/>
      <c r="D752" s="60"/>
      <c r="E752" s="60"/>
      <c r="F752" s="60"/>
      <c r="G752" s="60"/>
      <c r="H752" s="60"/>
      <c r="I752" s="62"/>
    </row>
    <row r="753" customFormat="false" ht="15" hidden="false" customHeight="true" outlineLevel="0" collapsed="false">
      <c r="A753" s="58"/>
      <c r="B753" s="58"/>
      <c r="C753" s="59"/>
      <c r="D753" s="60"/>
      <c r="E753" s="60"/>
      <c r="F753" s="60"/>
      <c r="G753" s="60"/>
      <c r="H753" s="60"/>
      <c r="I753" s="62"/>
    </row>
    <row r="754" customFormat="false" ht="15" hidden="false" customHeight="true" outlineLevel="0" collapsed="false">
      <c r="A754" s="58"/>
      <c r="B754" s="58"/>
      <c r="C754" s="59"/>
      <c r="D754" s="60"/>
      <c r="E754" s="60"/>
      <c r="F754" s="60"/>
      <c r="G754" s="60"/>
      <c r="H754" s="60"/>
      <c r="I754" s="62"/>
    </row>
    <row r="755" customFormat="false" ht="15" hidden="false" customHeight="true" outlineLevel="0" collapsed="false">
      <c r="A755" s="58"/>
      <c r="B755" s="58"/>
      <c r="C755" s="59"/>
      <c r="D755" s="60"/>
      <c r="E755" s="60"/>
      <c r="F755" s="60"/>
      <c r="G755" s="60"/>
      <c r="H755" s="60"/>
      <c r="I755" s="62"/>
    </row>
    <row r="756" customFormat="false" ht="15" hidden="false" customHeight="true" outlineLevel="0" collapsed="false">
      <c r="A756" s="58"/>
      <c r="B756" s="58"/>
      <c r="C756" s="59"/>
      <c r="D756" s="60"/>
      <c r="E756" s="60"/>
      <c r="F756" s="60"/>
      <c r="G756" s="60"/>
      <c r="H756" s="60"/>
      <c r="I756" s="62"/>
    </row>
    <row r="757" customFormat="false" ht="15" hidden="false" customHeight="true" outlineLevel="0" collapsed="false">
      <c r="A757" s="58"/>
      <c r="B757" s="58"/>
      <c r="C757" s="59"/>
      <c r="D757" s="60"/>
      <c r="E757" s="60"/>
      <c r="F757" s="60"/>
      <c r="G757" s="60"/>
      <c r="H757" s="60"/>
      <c r="I757" s="62"/>
    </row>
    <row r="758" customFormat="false" ht="15" hidden="false" customHeight="true" outlineLevel="0" collapsed="false">
      <c r="A758" s="58"/>
      <c r="B758" s="58"/>
      <c r="C758" s="59"/>
      <c r="D758" s="60"/>
      <c r="E758" s="60"/>
      <c r="F758" s="60"/>
      <c r="G758" s="60"/>
      <c r="H758" s="60"/>
      <c r="I758" s="62"/>
    </row>
    <row r="759" customFormat="false" ht="15" hidden="false" customHeight="true" outlineLevel="0" collapsed="false">
      <c r="A759" s="58"/>
      <c r="B759" s="58"/>
      <c r="C759" s="59"/>
      <c r="D759" s="60"/>
      <c r="E759" s="60"/>
      <c r="F759" s="60"/>
      <c r="G759" s="60"/>
      <c r="H759" s="60"/>
      <c r="I759" s="62"/>
    </row>
    <row r="760" customFormat="false" ht="15" hidden="false" customHeight="true" outlineLevel="0" collapsed="false">
      <c r="A760" s="58"/>
      <c r="B760" s="58"/>
      <c r="C760" s="59"/>
      <c r="D760" s="60"/>
      <c r="E760" s="60"/>
      <c r="F760" s="60"/>
      <c r="G760" s="60"/>
      <c r="H760" s="60"/>
      <c r="I760" s="62"/>
    </row>
    <row r="761" customFormat="false" ht="15" hidden="false" customHeight="true" outlineLevel="0" collapsed="false">
      <c r="A761" s="58"/>
      <c r="B761" s="58"/>
      <c r="C761" s="59"/>
      <c r="D761" s="60"/>
      <c r="E761" s="60"/>
      <c r="F761" s="60"/>
      <c r="G761" s="60"/>
      <c r="H761" s="60"/>
      <c r="I761" s="62"/>
    </row>
    <row r="762" customFormat="false" ht="15" hidden="false" customHeight="true" outlineLevel="0" collapsed="false">
      <c r="A762" s="58"/>
      <c r="B762" s="58"/>
      <c r="C762" s="59"/>
      <c r="D762" s="60"/>
      <c r="E762" s="60"/>
      <c r="F762" s="60"/>
      <c r="G762" s="60"/>
      <c r="H762" s="60"/>
      <c r="I762" s="62"/>
    </row>
    <row r="763" customFormat="false" ht="15" hidden="false" customHeight="true" outlineLevel="0" collapsed="false">
      <c r="A763" s="58"/>
      <c r="B763" s="58"/>
      <c r="C763" s="59"/>
      <c r="D763" s="60"/>
      <c r="E763" s="60"/>
      <c r="F763" s="60"/>
      <c r="G763" s="60"/>
      <c r="H763" s="60"/>
      <c r="I763" s="62"/>
    </row>
    <row r="764" customFormat="false" ht="15" hidden="false" customHeight="true" outlineLevel="0" collapsed="false">
      <c r="A764" s="58"/>
      <c r="B764" s="58"/>
      <c r="C764" s="59"/>
      <c r="D764" s="60"/>
      <c r="E764" s="60"/>
      <c r="F764" s="60"/>
      <c r="G764" s="60"/>
      <c r="H764" s="60"/>
      <c r="I764" s="62"/>
    </row>
    <row r="765" customFormat="false" ht="15" hidden="false" customHeight="true" outlineLevel="0" collapsed="false">
      <c r="A765" s="58"/>
      <c r="B765" s="58"/>
      <c r="C765" s="59"/>
      <c r="D765" s="60"/>
      <c r="E765" s="60"/>
      <c r="F765" s="60"/>
      <c r="G765" s="60"/>
      <c r="H765" s="60"/>
      <c r="I765" s="62"/>
    </row>
    <row r="766" customFormat="false" ht="15" hidden="false" customHeight="true" outlineLevel="0" collapsed="false">
      <c r="A766" s="58"/>
      <c r="B766" s="58"/>
      <c r="C766" s="59"/>
      <c r="D766" s="60"/>
      <c r="E766" s="60"/>
      <c r="F766" s="60"/>
      <c r="G766" s="60"/>
      <c r="H766" s="60"/>
      <c r="I766" s="62"/>
    </row>
    <row r="767" customFormat="false" ht="15" hidden="false" customHeight="true" outlineLevel="0" collapsed="false">
      <c r="A767" s="58"/>
      <c r="B767" s="58"/>
      <c r="C767" s="59"/>
      <c r="D767" s="60"/>
      <c r="E767" s="60"/>
      <c r="F767" s="60"/>
      <c r="G767" s="60"/>
      <c r="H767" s="60"/>
      <c r="I767" s="62"/>
    </row>
    <row r="768" customFormat="false" ht="15" hidden="false" customHeight="true" outlineLevel="0" collapsed="false">
      <c r="A768" s="58"/>
      <c r="B768" s="58"/>
      <c r="C768" s="59"/>
      <c r="D768" s="60"/>
      <c r="E768" s="60"/>
      <c r="F768" s="60"/>
      <c r="G768" s="60"/>
      <c r="H768" s="60"/>
      <c r="I768" s="62"/>
    </row>
    <row r="769" customFormat="false" ht="15" hidden="false" customHeight="true" outlineLevel="0" collapsed="false">
      <c r="A769" s="58"/>
      <c r="B769" s="58"/>
      <c r="C769" s="59"/>
      <c r="D769" s="60"/>
      <c r="E769" s="60"/>
      <c r="F769" s="60"/>
      <c r="G769" s="60"/>
      <c r="H769" s="60"/>
      <c r="I769" s="62"/>
    </row>
    <row r="770" customFormat="false" ht="15" hidden="false" customHeight="true" outlineLevel="0" collapsed="false">
      <c r="A770" s="58"/>
      <c r="B770" s="58"/>
      <c r="C770" s="59"/>
      <c r="D770" s="60"/>
      <c r="E770" s="60"/>
      <c r="F770" s="60"/>
      <c r="G770" s="60"/>
      <c r="H770" s="60"/>
      <c r="I770" s="62"/>
    </row>
    <row r="771" customFormat="false" ht="15" hidden="false" customHeight="true" outlineLevel="0" collapsed="false">
      <c r="A771" s="58"/>
      <c r="B771" s="58"/>
      <c r="C771" s="59"/>
      <c r="D771" s="60"/>
      <c r="E771" s="60"/>
      <c r="F771" s="60"/>
      <c r="G771" s="60"/>
      <c r="H771" s="60"/>
      <c r="I771" s="62"/>
    </row>
    <row r="772" customFormat="false" ht="15" hidden="false" customHeight="true" outlineLevel="0" collapsed="false">
      <c r="A772" s="58"/>
      <c r="B772" s="58"/>
      <c r="C772" s="59"/>
      <c r="D772" s="60"/>
      <c r="E772" s="60"/>
      <c r="F772" s="60"/>
      <c r="G772" s="60"/>
      <c r="H772" s="60"/>
      <c r="I772" s="62"/>
    </row>
    <row r="773" customFormat="false" ht="15" hidden="false" customHeight="true" outlineLevel="0" collapsed="false">
      <c r="A773" s="58"/>
      <c r="B773" s="58"/>
      <c r="C773" s="59"/>
      <c r="D773" s="60"/>
      <c r="E773" s="60"/>
      <c r="F773" s="60"/>
      <c r="G773" s="60"/>
      <c r="H773" s="60"/>
      <c r="I773" s="62"/>
    </row>
    <row r="774" customFormat="false" ht="15" hidden="false" customHeight="true" outlineLevel="0" collapsed="false">
      <c r="A774" s="58"/>
      <c r="B774" s="58"/>
      <c r="C774" s="59"/>
      <c r="D774" s="60"/>
      <c r="E774" s="60"/>
      <c r="F774" s="60"/>
      <c r="G774" s="60"/>
      <c r="H774" s="60"/>
      <c r="I774" s="62"/>
    </row>
    <row r="775" customFormat="false" ht="15" hidden="false" customHeight="true" outlineLevel="0" collapsed="false">
      <c r="A775" s="58"/>
      <c r="B775" s="58"/>
      <c r="C775" s="59"/>
      <c r="D775" s="60"/>
      <c r="E775" s="60"/>
      <c r="F775" s="60"/>
      <c r="G775" s="60"/>
      <c r="H775" s="60"/>
      <c r="I775" s="62"/>
    </row>
    <row r="776" customFormat="false" ht="15" hidden="false" customHeight="true" outlineLevel="0" collapsed="false">
      <c r="A776" s="58"/>
      <c r="B776" s="58"/>
      <c r="C776" s="59"/>
      <c r="D776" s="60"/>
      <c r="E776" s="60"/>
      <c r="F776" s="60"/>
      <c r="G776" s="60"/>
      <c r="H776" s="60"/>
      <c r="I776" s="62"/>
    </row>
    <row r="777" customFormat="false" ht="15" hidden="false" customHeight="true" outlineLevel="0" collapsed="false">
      <c r="A777" s="58"/>
      <c r="B777" s="58"/>
      <c r="C777" s="59"/>
      <c r="D777" s="60"/>
      <c r="E777" s="60"/>
      <c r="F777" s="60"/>
      <c r="G777" s="60"/>
      <c r="H777" s="60"/>
      <c r="I777" s="62"/>
    </row>
    <row r="778" customFormat="false" ht="15" hidden="false" customHeight="true" outlineLevel="0" collapsed="false">
      <c r="A778" s="58"/>
      <c r="B778" s="58"/>
      <c r="C778" s="59"/>
      <c r="D778" s="60"/>
      <c r="E778" s="60"/>
      <c r="F778" s="60"/>
      <c r="G778" s="60"/>
      <c r="H778" s="60"/>
      <c r="I778" s="62"/>
    </row>
    <row r="779" customFormat="false" ht="15" hidden="false" customHeight="true" outlineLevel="0" collapsed="false">
      <c r="A779" s="58"/>
      <c r="B779" s="58"/>
      <c r="C779" s="59"/>
      <c r="D779" s="60"/>
      <c r="E779" s="60"/>
      <c r="F779" s="60"/>
      <c r="G779" s="60"/>
      <c r="H779" s="60"/>
      <c r="I779" s="62"/>
    </row>
    <row r="780" customFormat="false" ht="15" hidden="false" customHeight="true" outlineLevel="0" collapsed="false">
      <c r="A780" s="58"/>
      <c r="B780" s="58"/>
      <c r="C780" s="59"/>
      <c r="D780" s="60"/>
      <c r="E780" s="60"/>
      <c r="F780" s="60"/>
      <c r="G780" s="60"/>
      <c r="H780" s="60"/>
      <c r="I780" s="62"/>
    </row>
    <row r="781" customFormat="false" ht="15" hidden="false" customHeight="true" outlineLevel="0" collapsed="false">
      <c r="A781" s="58"/>
      <c r="B781" s="58"/>
      <c r="C781" s="59"/>
      <c r="D781" s="60"/>
      <c r="E781" s="60"/>
      <c r="F781" s="60"/>
      <c r="G781" s="60"/>
      <c r="H781" s="60"/>
      <c r="I781" s="62"/>
    </row>
    <row r="782" customFormat="false" ht="15" hidden="false" customHeight="true" outlineLevel="0" collapsed="false">
      <c r="A782" s="58"/>
      <c r="B782" s="58"/>
      <c r="C782" s="59"/>
      <c r="D782" s="60"/>
      <c r="E782" s="60"/>
      <c r="F782" s="60"/>
      <c r="G782" s="60"/>
      <c r="H782" s="60"/>
      <c r="I782" s="62"/>
    </row>
    <row r="783" customFormat="false" ht="15" hidden="false" customHeight="true" outlineLevel="0" collapsed="false">
      <c r="A783" s="58"/>
      <c r="B783" s="58"/>
      <c r="C783" s="59"/>
      <c r="D783" s="60"/>
      <c r="E783" s="60"/>
      <c r="F783" s="60"/>
      <c r="G783" s="60"/>
      <c r="H783" s="60"/>
      <c r="I783" s="62"/>
    </row>
    <row r="784" customFormat="false" ht="15" hidden="false" customHeight="true" outlineLevel="0" collapsed="false">
      <c r="A784" s="58"/>
      <c r="B784" s="58"/>
      <c r="C784" s="59"/>
      <c r="D784" s="60"/>
      <c r="E784" s="60"/>
      <c r="F784" s="60"/>
      <c r="G784" s="60"/>
      <c r="H784" s="60"/>
      <c r="I784" s="62"/>
    </row>
    <row r="785" customFormat="false" ht="15" hidden="false" customHeight="true" outlineLevel="0" collapsed="false">
      <c r="A785" s="58"/>
      <c r="B785" s="58"/>
      <c r="C785" s="59"/>
      <c r="D785" s="60"/>
      <c r="E785" s="60"/>
      <c r="F785" s="60"/>
      <c r="G785" s="60"/>
      <c r="H785" s="60"/>
      <c r="I785" s="62"/>
    </row>
    <row r="786" customFormat="false" ht="15" hidden="false" customHeight="true" outlineLevel="0" collapsed="false">
      <c r="A786" s="58"/>
      <c r="B786" s="58"/>
      <c r="C786" s="59"/>
      <c r="D786" s="60"/>
      <c r="E786" s="60"/>
      <c r="F786" s="60"/>
      <c r="G786" s="60"/>
      <c r="H786" s="60"/>
      <c r="I786" s="62"/>
    </row>
    <row r="787" customFormat="false" ht="15" hidden="false" customHeight="true" outlineLevel="0" collapsed="false">
      <c r="A787" s="58"/>
      <c r="B787" s="58"/>
      <c r="C787" s="59"/>
      <c r="D787" s="60"/>
      <c r="E787" s="60"/>
      <c r="F787" s="60"/>
      <c r="G787" s="60"/>
      <c r="H787" s="60"/>
      <c r="I787" s="62"/>
    </row>
    <row r="788" customFormat="false" ht="15" hidden="false" customHeight="true" outlineLevel="0" collapsed="false">
      <c r="A788" s="58"/>
      <c r="B788" s="58"/>
      <c r="C788" s="59"/>
      <c r="D788" s="60"/>
      <c r="E788" s="60"/>
      <c r="F788" s="60"/>
      <c r="G788" s="60"/>
      <c r="H788" s="60"/>
      <c r="I788" s="62"/>
    </row>
    <row r="789" customFormat="false" ht="15" hidden="false" customHeight="true" outlineLevel="0" collapsed="false">
      <c r="A789" s="58"/>
      <c r="B789" s="58"/>
      <c r="C789" s="59"/>
      <c r="D789" s="60"/>
      <c r="E789" s="60"/>
      <c r="F789" s="60"/>
      <c r="G789" s="60"/>
      <c r="H789" s="60"/>
      <c r="I789" s="62"/>
    </row>
    <row r="790" customFormat="false" ht="15" hidden="false" customHeight="true" outlineLevel="0" collapsed="false">
      <c r="A790" s="58"/>
      <c r="B790" s="58"/>
      <c r="C790" s="59"/>
      <c r="D790" s="60"/>
      <c r="E790" s="60"/>
      <c r="F790" s="60"/>
      <c r="G790" s="60"/>
      <c r="H790" s="60"/>
      <c r="I790" s="62"/>
    </row>
    <row r="791" customFormat="false" ht="15" hidden="false" customHeight="true" outlineLevel="0" collapsed="false">
      <c r="A791" s="58"/>
      <c r="B791" s="58"/>
      <c r="C791" s="59"/>
      <c r="D791" s="60"/>
      <c r="E791" s="60"/>
      <c r="F791" s="60"/>
      <c r="G791" s="60"/>
      <c r="H791" s="60"/>
      <c r="I791" s="62"/>
    </row>
    <row r="792" customFormat="false" ht="15" hidden="false" customHeight="true" outlineLevel="0" collapsed="false">
      <c r="A792" s="58"/>
      <c r="B792" s="58"/>
      <c r="C792" s="59"/>
      <c r="D792" s="60"/>
      <c r="E792" s="60"/>
      <c r="F792" s="60"/>
      <c r="G792" s="60"/>
      <c r="H792" s="60"/>
      <c r="I792" s="62"/>
    </row>
    <row r="793" customFormat="false" ht="15" hidden="false" customHeight="true" outlineLevel="0" collapsed="false">
      <c r="A793" s="58"/>
      <c r="B793" s="58"/>
      <c r="C793" s="59"/>
      <c r="D793" s="60"/>
      <c r="E793" s="60"/>
      <c r="F793" s="60"/>
      <c r="G793" s="60"/>
      <c r="H793" s="60"/>
      <c r="I793" s="62"/>
    </row>
  </sheetData>
  <conditionalFormatting sqref="F9 F13:F14">
    <cfRule type="cellIs" priority="2" operator="notEqual" aboveAverage="0" equalAverage="0" bottom="0" percent="0" rank="0" text="" dxfId="75">
      <formula>0</formula>
    </cfRule>
    <cfRule type="cellIs" priority="3" operator="equal" aboveAverage="0" equalAverage="0" bottom="0" percent="0" rank="0" text="" dxfId="76">
      <formula>""</formula>
    </cfRule>
  </conditionalFormatting>
  <conditionalFormatting sqref="F2">
    <cfRule type="cellIs" priority="4" operator="notEqual" aboveAverage="0" equalAverage="0" bottom="0" percent="0" rank="0" text="" dxfId="77">
      <formula>0</formula>
    </cfRule>
    <cfRule type="cellIs" priority="5" operator="equal" aboveAverage="0" equalAverage="0" bottom="0" percent="0" rank="0" text="" dxfId="78">
      <formula>""</formula>
    </cfRule>
  </conditionalFormatting>
  <conditionalFormatting sqref="F21">
    <cfRule type="cellIs" priority="6" operator="notEqual" aboveAverage="0" equalAverage="0" bottom="0" percent="0" rank="0" text="" dxfId="79">
      <formula>0</formula>
    </cfRule>
    <cfRule type="cellIs" priority="7" operator="equal" aboveAverage="0" equalAverage="0" bottom="0" percent="0" rank="0" text="" dxfId="80">
      <formula>""</formula>
    </cfRule>
  </conditionalFormatting>
  <conditionalFormatting sqref="F25">
    <cfRule type="cellIs" priority="8" operator="notEqual" aboveAverage="0" equalAverage="0" bottom="0" percent="0" rank="0" text="" dxfId="81">
      <formula>0</formula>
    </cfRule>
    <cfRule type="cellIs" priority="9" operator="equal" aboveAverage="0" equalAverage="0" bottom="0" percent="0" rank="0" text="" dxfId="82">
      <formula>""</formula>
    </cfRule>
  </conditionalFormatting>
  <conditionalFormatting sqref="F26">
    <cfRule type="cellIs" priority="10" operator="notEqual" aboveAverage="0" equalAverage="0" bottom="0" percent="0" rank="0" text="" dxfId="83">
      <formula>0</formula>
    </cfRule>
    <cfRule type="cellIs" priority="11" operator="equal" aboveAverage="0" equalAverage="0" bottom="0" percent="0" rank="0" text="" dxfId="84">
      <formula>""</formula>
    </cfRule>
  </conditionalFormatting>
  <conditionalFormatting sqref="F3">
    <cfRule type="cellIs" priority="12" operator="notEqual" aboveAverage="0" equalAverage="0" bottom="0" percent="0" rank="0" text="" dxfId="85">
      <formula>0</formula>
    </cfRule>
    <cfRule type="cellIs" priority="13" operator="equal" aboveAverage="0" equalAverage="0" bottom="0" percent="0" rank="0" text="" dxfId="86">
      <formula>""</formula>
    </cfRule>
  </conditionalFormatting>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true"/>
  </sheetPr>
  <dimension ref="A1:J100"/>
  <sheetViews>
    <sheetView showFormulas="false" showGridLines="true" showRowColHeaders="true" showZeros="true" rightToLeft="false" tabSelected="false" showOutlineSymbols="true" defaultGridColor="true" view="normal" topLeftCell="A1" colorId="64" zoomScale="100" zoomScaleNormal="100" zoomScalePageLayoutView="60" workbookViewId="0">
      <selection pane="topLeft" activeCell="A1" activeCellId="0" sqref="A1"/>
    </sheetView>
  </sheetViews>
  <sheetFormatPr defaultColWidth="9.15625" defaultRowHeight="15" zeroHeight="false" outlineLevelRow="0" outlineLevelCol="0"/>
  <cols>
    <col collapsed="false" customWidth="true" hidden="false" outlineLevel="0" max="1" min="1" style="242" width="13.57"/>
    <col collapsed="false" customWidth="true" hidden="false" outlineLevel="0" max="2" min="2" style="242" width="65.28"/>
    <col collapsed="false" customWidth="true" hidden="false" outlineLevel="0" max="3" min="3" style="242" width="7.15"/>
    <col collapsed="false" customWidth="true" hidden="false" outlineLevel="0" max="4" min="4" style="242" width="10.42"/>
    <col collapsed="false" customWidth="true" hidden="false" outlineLevel="0" max="5" min="5" style="242" width="12.86"/>
    <col collapsed="false" customWidth="true" hidden="false" outlineLevel="0" max="6" min="6" style="242" width="17.58"/>
    <col collapsed="false" customWidth="true" hidden="false" outlineLevel="0" max="7" min="7" style="242" width="3.14"/>
    <col collapsed="false" customWidth="true" hidden="false" outlineLevel="0" max="8" min="8" style="242" width="15.71"/>
    <col collapsed="false" customWidth="true" hidden="false" outlineLevel="0" max="9" min="9" style="242" width="35.85"/>
    <col collapsed="false" customWidth="true" hidden="false" outlineLevel="0" max="10" min="10" style="242" width="15.29"/>
    <col collapsed="false" customWidth="false" hidden="false" outlineLevel="0" max="1024" min="11" style="242" width="9.14"/>
  </cols>
  <sheetData>
    <row r="1" customFormat="false" ht="15" hidden="false" customHeight="true" outlineLevel="0" collapsed="false">
      <c r="B1" s="243"/>
      <c r="C1" s="243"/>
      <c r="D1" s="244"/>
      <c r="E1" s="245"/>
      <c r="F1" s="243"/>
      <c r="G1" s="243"/>
      <c r="H1" s="243"/>
    </row>
    <row r="2" customFormat="false" ht="15" hidden="false" customHeight="false" outlineLevel="0" collapsed="false">
      <c r="A2" s="246"/>
      <c r="C2" s="243"/>
      <c r="D2" s="244"/>
      <c r="E2" s="247"/>
      <c r="F2" s="243"/>
      <c r="G2" s="243"/>
      <c r="H2" s="243"/>
    </row>
    <row r="3" customFormat="false" ht="15" hidden="false" customHeight="false" outlineLevel="0" collapsed="false">
      <c r="C3" s="243"/>
      <c r="D3" s="244"/>
      <c r="E3" s="245"/>
      <c r="F3" s="248"/>
      <c r="G3" s="249"/>
      <c r="H3" s="250"/>
    </row>
    <row r="4" customFormat="false" ht="26.25" hidden="false" customHeight="true" outlineLevel="0" collapsed="false">
      <c r="C4" s="243"/>
      <c r="D4" s="244"/>
      <c r="E4" s="245"/>
      <c r="F4" s="248"/>
      <c r="G4" s="249"/>
      <c r="H4" s="243"/>
    </row>
    <row r="5" customFormat="false" ht="15" hidden="false" customHeight="true" outlineLevel="0" collapsed="false">
      <c r="D5" s="244"/>
      <c r="E5" s="245"/>
      <c r="H5" s="251"/>
    </row>
    <row r="6" customFormat="false" ht="15" hidden="false" customHeight="true" outlineLevel="0" collapsed="false">
      <c r="A6" s="252" t="s">
        <v>1108</v>
      </c>
      <c r="B6" s="252"/>
      <c r="C6" s="252"/>
      <c r="D6" s="252"/>
      <c r="E6" s="252"/>
      <c r="F6" s="252"/>
      <c r="G6" s="253"/>
      <c r="H6" s="253"/>
    </row>
    <row r="7" customFormat="false" ht="15" hidden="false" customHeight="true" outlineLevel="0" collapsed="false">
      <c r="A7" s="252"/>
      <c r="B7" s="252"/>
      <c r="C7" s="252"/>
      <c r="D7" s="252"/>
      <c r="E7" s="252"/>
      <c r="F7" s="252"/>
      <c r="G7" s="253"/>
      <c r="H7" s="253"/>
    </row>
    <row r="8" customFormat="false" ht="8.25" hidden="false" customHeight="true" outlineLevel="0" collapsed="false">
      <c r="A8" s="254"/>
      <c r="B8" s="254"/>
      <c r="C8" s="254"/>
      <c r="D8" s="254"/>
      <c r="E8" s="254"/>
      <c r="F8" s="254"/>
      <c r="G8" s="253"/>
      <c r="H8" s="253"/>
    </row>
    <row r="9" s="262" customFormat="true" ht="15" hidden="false" customHeight="false" outlineLevel="0" collapsed="false">
      <c r="A9" s="255" t="s">
        <v>1109</v>
      </c>
      <c r="B9" s="256" t="s">
        <v>1110</v>
      </c>
      <c r="C9" s="257"/>
      <c r="D9" s="258"/>
      <c r="E9" s="259"/>
      <c r="F9" s="260"/>
      <c r="G9" s="242"/>
      <c r="H9" s="261"/>
    </row>
    <row r="10" s="262" customFormat="true" ht="15" hidden="false" customHeight="true" outlineLevel="0" collapsed="false">
      <c r="A10" s="255" t="s">
        <v>1111</v>
      </c>
      <c r="B10" s="256" t="s">
        <v>1112</v>
      </c>
      <c r="C10" s="257"/>
      <c r="D10" s="263" t="s">
        <v>1113</v>
      </c>
      <c r="E10" s="263"/>
      <c r="F10" s="263"/>
      <c r="G10" s="261"/>
      <c r="H10" s="261"/>
    </row>
    <row r="11" s="262" customFormat="true" ht="15" hidden="false" customHeight="true" outlineLevel="0" collapsed="false">
      <c r="A11" s="255" t="s">
        <v>1114</v>
      </c>
      <c r="B11" s="264" t="s">
        <v>1115</v>
      </c>
      <c r="C11" s="257"/>
      <c r="D11" s="263"/>
      <c r="E11" s="263"/>
      <c r="F11" s="263"/>
    </row>
    <row r="12" s="262" customFormat="true" ht="15" hidden="false" customHeight="false" outlineLevel="0" collapsed="false">
      <c r="A12" s="255" t="s">
        <v>1116</v>
      </c>
      <c r="B12" s="256" t="s">
        <v>1117</v>
      </c>
      <c r="C12" s="257"/>
      <c r="D12" s="257"/>
      <c r="E12" s="257"/>
      <c r="F12" s="257"/>
    </row>
    <row r="13" s="262" customFormat="true" ht="15" hidden="false" customHeight="false" outlineLevel="0" collapsed="false">
      <c r="A13" s="255" t="s">
        <v>1118</v>
      </c>
      <c r="B13" s="256" t="n">
        <v>2100019</v>
      </c>
      <c r="C13" s="257"/>
      <c r="D13" s="265"/>
      <c r="E13" s="265"/>
      <c r="F13" s="265"/>
      <c r="G13" s="266"/>
      <c r="H13" s="266"/>
    </row>
    <row r="14" s="262" customFormat="true" ht="15" hidden="false" customHeight="false" outlineLevel="0" collapsed="false">
      <c r="A14" s="255" t="s">
        <v>1119</v>
      </c>
      <c r="B14" s="267" t="n">
        <v>44638</v>
      </c>
      <c r="C14" s="257"/>
      <c r="D14" s="268" t="s">
        <v>1120</v>
      </c>
      <c r="E14" s="268"/>
      <c r="F14" s="268"/>
    </row>
    <row r="15" customFormat="false" ht="8.25" hidden="false" customHeight="true" outlineLevel="0" collapsed="false">
      <c r="A15" s="260"/>
      <c r="B15" s="260"/>
      <c r="C15" s="260"/>
      <c r="D15" s="268"/>
      <c r="E15" s="268"/>
      <c r="F15" s="268"/>
    </row>
    <row r="16" s="262" customFormat="true" ht="15" hidden="false" customHeight="false" outlineLevel="0" collapsed="false">
      <c r="A16" s="269" t="s">
        <v>1121</v>
      </c>
      <c r="B16" s="269" t="s">
        <v>1122</v>
      </c>
      <c r="C16" s="269" t="s">
        <v>1123</v>
      </c>
      <c r="D16" s="270" t="s">
        <v>1124</v>
      </c>
      <c r="E16" s="270" t="s">
        <v>1125</v>
      </c>
      <c r="F16" s="270" t="s">
        <v>60</v>
      </c>
    </row>
    <row r="17" s="262" customFormat="true" ht="15" hidden="false" customHeight="false" outlineLevel="0" collapsed="false">
      <c r="A17" s="271" t="n">
        <v>1</v>
      </c>
      <c r="B17" s="272" t="s">
        <v>1126</v>
      </c>
      <c r="C17" s="271" t="s">
        <v>1127</v>
      </c>
      <c r="D17" s="271" t="n">
        <v>1</v>
      </c>
      <c r="E17" s="273" t="n">
        <v>849000</v>
      </c>
      <c r="F17" s="274" t="n">
        <f aca="false">ROUNDUP(E17*D17,-3)</f>
        <v>849000</v>
      </c>
      <c r="H17" s="275"/>
    </row>
    <row r="18" s="262" customFormat="true" ht="15" hidden="false" customHeight="false" outlineLevel="0" collapsed="false">
      <c r="A18" s="271" t="n">
        <f aca="false">A17+1</f>
        <v>2</v>
      </c>
      <c r="B18" s="276" t="s">
        <v>1128</v>
      </c>
      <c r="C18" s="271" t="s">
        <v>1127</v>
      </c>
      <c r="D18" s="271" t="n">
        <v>1</v>
      </c>
      <c r="E18" s="277" t="n">
        <v>171000</v>
      </c>
      <c r="F18" s="274" t="n">
        <f aca="false">ROUNDUP(E18*D18,-3)</f>
        <v>171000</v>
      </c>
      <c r="H18" s="275"/>
    </row>
    <row r="19" s="262" customFormat="true" ht="15" hidden="false" customHeight="false" outlineLevel="0" collapsed="false">
      <c r="A19" s="271" t="n">
        <f aca="false">A18+1</f>
        <v>3</v>
      </c>
      <c r="B19" s="276" t="s">
        <v>1129</v>
      </c>
      <c r="C19" s="271" t="s">
        <v>1127</v>
      </c>
      <c r="D19" s="271" t="n">
        <v>1</v>
      </c>
      <c r="E19" s="277" t="n">
        <v>120000</v>
      </c>
      <c r="F19" s="274" t="n">
        <f aca="false">ROUNDUP(E19*D19,-3)</f>
        <v>120000</v>
      </c>
      <c r="H19" s="275"/>
    </row>
    <row r="20" s="262" customFormat="true" ht="15" hidden="false" customHeight="false" outlineLevel="0" collapsed="false">
      <c r="A20" s="271" t="n">
        <f aca="false">A19+1</f>
        <v>4</v>
      </c>
      <c r="B20" s="278" t="s">
        <v>1130</v>
      </c>
      <c r="C20" s="279" t="s">
        <v>1127</v>
      </c>
      <c r="D20" s="279" t="n">
        <v>1</v>
      </c>
      <c r="E20" s="277" t="n">
        <v>196000</v>
      </c>
      <c r="F20" s="274" t="n">
        <f aca="false">ROUNDUP(E20*D20,-3)</f>
        <v>196000</v>
      </c>
      <c r="H20" s="275"/>
    </row>
    <row r="21" s="262" customFormat="true" ht="15" hidden="false" customHeight="false" outlineLevel="0" collapsed="false">
      <c r="A21" s="271" t="n">
        <f aca="false">A20+1</f>
        <v>5</v>
      </c>
      <c r="B21" s="278" t="s">
        <v>1131</v>
      </c>
      <c r="C21" s="279" t="s">
        <v>1127</v>
      </c>
      <c r="D21" s="279" t="n">
        <v>1</v>
      </c>
      <c r="E21" s="277" t="n">
        <v>353000</v>
      </c>
      <c r="F21" s="274" t="n">
        <f aca="false">ROUNDUP(E21*D21,-3)</f>
        <v>353000</v>
      </c>
      <c r="H21" s="275"/>
    </row>
    <row r="22" s="262" customFormat="true" ht="15" hidden="false" customHeight="false" outlineLevel="0" collapsed="false">
      <c r="A22" s="271" t="n">
        <f aca="false">A21+1</f>
        <v>6</v>
      </c>
      <c r="B22" s="278" t="s">
        <v>1132</v>
      </c>
      <c r="C22" s="279" t="s">
        <v>1127</v>
      </c>
      <c r="D22" s="279" t="n">
        <v>1</v>
      </c>
      <c r="E22" s="277" t="n">
        <v>85000</v>
      </c>
      <c r="F22" s="274" t="n">
        <f aca="false">ROUNDUP(E22*D22,-3)</f>
        <v>85000</v>
      </c>
      <c r="H22" s="275"/>
    </row>
    <row r="23" s="262" customFormat="true" ht="15" hidden="false" customHeight="true" outlineLevel="0" collapsed="false">
      <c r="A23" s="271" t="n">
        <f aca="false">A22+1</f>
        <v>7</v>
      </c>
      <c r="B23" s="280" t="s">
        <v>1133</v>
      </c>
      <c r="C23" s="279" t="s">
        <v>1127</v>
      </c>
      <c r="D23" s="279" t="n">
        <v>1</v>
      </c>
      <c r="E23" s="277" t="n">
        <v>212000</v>
      </c>
      <c r="F23" s="274" t="n">
        <f aca="false">ROUNDUP(E23*D23,-3)</f>
        <v>212000</v>
      </c>
      <c r="H23" s="275"/>
    </row>
    <row r="24" s="262" customFormat="true" ht="15" hidden="false" customHeight="false" outlineLevel="0" collapsed="false">
      <c r="A24" s="271" t="n">
        <f aca="false">A23+1</f>
        <v>8</v>
      </c>
      <c r="B24" s="281" t="s">
        <v>1134</v>
      </c>
      <c r="C24" s="279" t="s">
        <v>1127</v>
      </c>
      <c r="D24" s="279" t="n">
        <v>1</v>
      </c>
      <c r="E24" s="277" t="n">
        <v>654000</v>
      </c>
      <c r="F24" s="274" t="n">
        <f aca="false">ROUNDUP(E24*D24,-3)</f>
        <v>654000</v>
      </c>
      <c r="H24" s="275"/>
      <c r="I24" s="262" t="s">
        <v>1135</v>
      </c>
      <c r="J24" s="282" t="n">
        <f aca="false">F48 + F68</f>
        <v>10071970.00714</v>
      </c>
    </row>
    <row r="25" s="262" customFormat="true" ht="15" hidden="false" customHeight="false" outlineLevel="0" collapsed="false">
      <c r="A25" s="271" t="n">
        <f aca="false">A24+1</f>
        <v>9</v>
      </c>
      <c r="B25" s="281" t="s">
        <v>1136</v>
      </c>
      <c r="C25" s="279" t="s">
        <v>1127</v>
      </c>
      <c r="D25" s="279" t="n">
        <v>1</v>
      </c>
      <c r="E25" s="277" t="n">
        <v>208000</v>
      </c>
      <c r="F25" s="274" t="n">
        <f aca="false">ROUNDUP(E25*D25,-3)</f>
        <v>208000</v>
      </c>
      <c r="H25" s="275"/>
      <c r="I25" s="262" t="s">
        <v>1137</v>
      </c>
      <c r="J25" s="282" t="n">
        <f aca="false">F50 + F51 + F70 + F71</f>
        <v>2544000</v>
      </c>
    </row>
    <row r="26" s="262" customFormat="true" ht="15" hidden="false" customHeight="false" outlineLevel="0" collapsed="false">
      <c r="A26" s="271" t="n">
        <f aca="false">A25+1</f>
        <v>10</v>
      </c>
      <c r="B26" s="281" t="s">
        <v>1138</v>
      </c>
      <c r="C26" s="279" t="s">
        <v>1127</v>
      </c>
      <c r="D26" s="279" t="n">
        <v>1</v>
      </c>
      <c r="E26" s="277" t="n">
        <v>808000</v>
      </c>
      <c r="F26" s="274" t="n">
        <f aca="false">ROUNDUP(E26*D26,-3)</f>
        <v>808000</v>
      </c>
      <c r="H26" s="275"/>
      <c r="I26" s="262" t="s">
        <v>1139</v>
      </c>
      <c r="J26" s="282" t="n">
        <f aca="false">F59</f>
        <v>400000</v>
      </c>
    </row>
    <row r="27" s="262" customFormat="true" ht="15" hidden="false" customHeight="false" outlineLevel="0" collapsed="false">
      <c r="A27" s="271" t="n">
        <f aca="false">A26+1</f>
        <v>11</v>
      </c>
      <c r="B27" s="281" t="s">
        <v>1140</v>
      </c>
      <c r="C27" s="279" t="s">
        <v>1127</v>
      </c>
      <c r="D27" s="283" t="n">
        <v>1</v>
      </c>
      <c r="E27" s="277" t="n">
        <v>744588.832277778</v>
      </c>
      <c r="F27" s="274" t="n">
        <f aca="false">ROUNDUP(E27*D27,-3)</f>
        <v>745000</v>
      </c>
      <c r="H27" s="275"/>
      <c r="J27" s="282"/>
    </row>
    <row r="28" s="262" customFormat="true" ht="15" hidden="false" customHeight="false" outlineLevel="0" collapsed="false">
      <c r="A28" s="271" t="n">
        <f aca="false">A27+1</f>
        <v>12</v>
      </c>
      <c r="B28" s="281" t="s">
        <v>1141</v>
      </c>
      <c r="C28" s="279" t="s">
        <v>1142</v>
      </c>
      <c r="D28" s="284" t="n">
        <v>16453.9650160288</v>
      </c>
      <c r="E28" s="273" t="n">
        <v>88</v>
      </c>
      <c r="F28" s="274" t="n">
        <f aca="false">ROUNDUP(E28*D28,-3)</f>
        <v>1448000</v>
      </c>
      <c r="H28" s="275"/>
    </row>
    <row r="29" s="262" customFormat="true" ht="15" hidden="false" customHeight="false" outlineLevel="0" collapsed="false">
      <c r="A29" s="271" t="n">
        <f aca="false">A28+1</f>
        <v>13</v>
      </c>
      <c r="B29" s="281" t="s">
        <v>1143</v>
      </c>
      <c r="C29" s="279" t="s">
        <v>1142</v>
      </c>
      <c r="D29" s="284" t="n">
        <v>165.382336584285</v>
      </c>
      <c r="E29" s="273" t="n">
        <v>77</v>
      </c>
      <c r="F29" s="274" t="n">
        <v>14000</v>
      </c>
      <c r="H29" s="275"/>
    </row>
    <row r="30" s="262" customFormat="true" ht="15" hidden="false" customHeight="false" outlineLevel="0" collapsed="false">
      <c r="A30" s="271" t="n">
        <f aca="false">A29+1</f>
        <v>14</v>
      </c>
      <c r="B30" s="278" t="s">
        <v>1144</v>
      </c>
      <c r="C30" s="279" t="s">
        <v>1142</v>
      </c>
      <c r="D30" s="284" t="n">
        <v>5362.77923934689</v>
      </c>
      <c r="E30" s="273" t="n">
        <v>79</v>
      </c>
      <c r="F30" s="274" t="n">
        <v>425000</v>
      </c>
      <c r="H30" s="275"/>
    </row>
    <row r="31" s="262" customFormat="true" ht="15" hidden="false" customHeight="false" outlineLevel="0" collapsed="false">
      <c r="A31" s="271" t="n">
        <f aca="false">A30+1</f>
        <v>15</v>
      </c>
      <c r="B31" s="278" t="s">
        <v>1145</v>
      </c>
      <c r="C31" s="279" t="s">
        <v>1142</v>
      </c>
      <c r="D31" s="284" t="n">
        <v>3514.09722222222</v>
      </c>
      <c r="E31" s="273" t="n">
        <v>203</v>
      </c>
      <c r="F31" s="274" t="n">
        <v>715000</v>
      </c>
      <c r="H31" s="275"/>
    </row>
    <row r="32" s="262" customFormat="true" ht="15" hidden="false" customHeight="false" outlineLevel="0" collapsed="false">
      <c r="A32" s="271" t="n">
        <f aca="false">A31+1</f>
        <v>16</v>
      </c>
      <c r="B32" s="278" t="s">
        <v>1146</v>
      </c>
      <c r="C32" s="279" t="s">
        <v>1147</v>
      </c>
      <c r="D32" s="284" t="n">
        <v>124.933333333333</v>
      </c>
      <c r="E32" s="277" t="n">
        <v>750</v>
      </c>
      <c r="F32" s="274" t="n">
        <f aca="false">ROUNDUP(E32*D32,-3)</f>
        <v>94000</v>
      </c>
      <c r="H32" s="275"/>
    </row>
    <row r="33" s="262" customFormat="true" ht="15" hidden="false" customHeight="false" outlineLevel="0" collapsed="false">
      <c r="A33" s="271" t="n">
        <f aca="false">A32+1</f>
        <v>17</v>
      </c>
      <c r="B33" s="281" t="s">
        <v>1148</v>
      </c>
      <c r="C33" s="279" t="s">
        <v>1127</v>
      </c>
      <c r="D33" s="279" t="n">
        <v>1</v>
      </c>
      <c r="E33" s="273" t="n">
        <v>416000</v>
      </c>
      <c r="F33" s="274" t="n">
        <f aca="false">ROUNDUP(E33*D33,-3)</f>
        <v>416000</v>
      </c>
      <c r="H33" s="275"/>
    </row>
    <row r="34" s="262" customFormat="true" ht="15" hidden="false" customHeight="false" outlineLevel="0" collapsed="false">
      <c r="A34" s="271" t="n">
        <f aca="false">A33+1</f>
        <v>18</v>
      </c>
      <c r="B34" s="278" t="s">
        <v>1149</v>
      </c>
      <c r="C34" s="279" t="s">
        <v>1127</v>
      </c>
      <c r="D34" s="279" t="n">
        <v>1</v>
      </c>
      <c r="E34" s="273" t="n">
        <v>20000</v>
      </c>
      <c r="F34" s="274" t="n">
        <f aca="false">ROUNDUP(E34*D34,-3)</f>
        <v>20000</v>
      </c>
      <c r="H34" s="285"/>
    </row>
    <row r="35" s="262" customFormat="true" ht="15" hidden="false" customHeight="false" outlineLevel="0" collapsed="false">
      <c r="A35" s="271" t="n">
        <f aca="false">A34+1</f>
        <v>19</v>
      </c>
      <c r="B35" s="278" t="s">
        <v>1150</v>
      </c>
      <c r="C35" s="279" t="s">
        <v>1127</v>
      </c>
      <c r="D35" s="279" t="n">
        <v>1</v>
      </c>
      <c r="E35" s="273" t="n">
        <v>5000</v>
      </c>
      <c r="F35" s="274" t="n">
        <f aca="false">ROUNDUP(E35*D35,-3)</f>
        <v>5000</v>
      </c>
      <c r="H35" s="285"/>
    </row>
    <row r="36" s="262" customFormat="true" ht="15" hidden="false" customHeight="false" outlineLevel="0" collapsed="false">
      <c r="A36" s="271" t="n">
        <f aca="false">A35+1</f>
        <v>20</v>
      </c>
      <c r="B36" s="278" t="s">
        <v>1151</v>
      </c>
      <c r="C36" s="279" t="s">
        <v>1127</v>
      </c>
      <c r="D36" s="279" t="n">
        <v>1</v>
      </c>
      <c r="E36" s="273" t="n">
        <v>59000</v>
      </c>
      <c r="F36" s="274" t="n">
        <f aca="false">ROUNDUP(E36*D36,-3)</f>
        <v>59000</v>
      </c>
      <c r="H36" s="285"/>
    </row>
    <row r="37" s="262" customFormat="true" ht="15" hidden="false" customHeight="false" outlineLevel="0" collapsed="false">
      <c r="A37" s="271" t="n">
        <f aca="false">A36+1</f>
        <v>21</v>
      </c>
      <c r="B37" s="281" t="s">
        <v>1152</v>
      </c>
      <c r="C37" s="279" t="s">
        <v>1153</v>
      </c>
      <c r="D37" s="283" t="n">
        <v>51</v>
      </c>
      <c r="E37" s="274" t="n">
        <v>2500</v>
      </c>
      <c r="F37" s="274" t="n">
        <f aca="false">ROUNDUP(E37*D37,-3)</f>
        <v>128000</v>
      </c>
      <c r="H37" s="275"/>
    </row>
    <row r="38" s="262" customFormat="true" ht="15" hidden="false" customHeight="false" outlineLevel="0" collapsed="false">
      <c r="A38" s="271" t="n">
        <f aca="false">A37+1</f>
        <v>22</v>
      </c>
      <c r="B38" s="281" t="s">
        <v>1154</v>
      </c>
      <c r="C38" s="279" t="s">
        <v>1153</v>
      </c>
      <c r="D38" s="283" t="n">
        <v>20</v>
      </c>
      <c r="E38" s="274" t="n">
        <v>1900</v>
      </c>
      <c r="F38" s="274" t="n">
        <f aca="false">ROUNDUP(E38*D38,-3)</f>
        <v>38000</v>
      </c>
      <c r="H38" s="275"/>
    </row>
    <row r="39" s="262" customFormat="true" ht="15" hidden="false" customHeight="false" outlineLevel="0" collapsed="false">
      <c r="A39" s="271" t="n">
        <f aca="false">A38+1</f>
        <v>23</v>
      </c>
      <c r="B39" s="281" t="s">
        <v>1155</v>
      </c>
      <c r="C39" s="279" t="s">
        <v>1153</v>
      </c>
      <c r="D39" s="283" t="n">
        <v>302</v>
      </c>
      <c r="E39" s="274" t="n">
        <v>1690</v>
      </c>
      <c r="F39" s="274" t="n">
        <f aca="false">ROUNDUP(E39*D39,-3)</f>
        <v>511000</v>
      </c>
      <c r="H39" s="275"/>
    </row>
    <row r="40" s="262" customFormat="true" ht="15" hidden="false" customHeight="false" outlineLevel="0" collapsed="false">
      <c r="A40" s="271" t="n">
        <f aca="false">A39+1</f>
        <v>24</v>
      </c>
      <c r="B40" s="278" t="s">
        <v>1156</v>
      </c>
      <c r="C40" s="279" t="s">
        <v>1127</v>
      </c>
      <c r="D40" s="283" t="n">
        <v>1</v>
      </c>
      <c r="E40" s="274" t="n">
        <v>773606.947968174</v>
      </c>
      <c r="F40" s="274" t="n">
        <f aca="false">ROUNDUP(E40*D40,-2)</f>
        <v>773700</v>
      </c>
      <c r="H40" s="275"/>
    </row>
    <row r="41" s="262" customFormat="true" ht="15" hidden="false" customHeight="false" outlineLevel="0" collapsed="false">
      <c r="A41" s="271" t="n">
        <f aca="false">A40+1</f>
        <v>25</v>
      </c>
      <c r="B41" s="278" t="s">
        <v>1157</v>
      </c>
      <c r="C41" s="279" t="s">
        <v>1127</v>
      </c>
      <c r="D41" s="283" t="n">
        <v>1</v>
      </c>
      <c r="E41" s="274" t="n">
        <v>18000</v>
      </c>
      <c r="F41" s="274" t="n">
        <f aca="false">ROUNDUP(E41*D41,-2)</f>
        <v>18000</v>
      </c>
      <c r="H41" s="275"/>
    </row>
    <row r="42" s="262" customFormat="true" ht="15" hidden="false" customHeight="false" outlineLevel="0" collapsed="false">
      <c r="A42" s="271" t="n">
        <f aca="false">A41+1</f>
        <v>26</v>
      </c>
      <c r="B42" s="278" t="s">
        <v>1158</v>
      </c>
      <c r="C42" s="279" t="s">
        <v>1127</v>
      </c>
      <c r="D42" s="279" t="n">
        <v>1</v>
      </c>
      <c r="E42" s="274" t="n">
        <v>57000</v>
      </c>
      <c r="F42" s="274" t="n">
        <f aca="false">ROUNDUP(E42*D42,-2)</f>
        <v>57000</v>
      </c>
      <c r="H42" s="275"/>
    </row>
    <row r="43" s="262" customFormat="true" ht="15" hidden="false" customHeight="false" outlineLevel="0" collapsed="false">
      <c r="A43" s="271" t="n">
        <f aca="false">A42+1</f>
        <v>27</v>
      </c>
      <c r="B43" s="278" t="s">
        <v>1159</v>
      </c>
      <c r="C43" s="279" t="s">
        <v>1127</v>
      </c>
      <c r="D43" s="279" t="n">
        <v>1</v>
      </c>
      <c r="E43" s="274" t="n">
        <v>623000</v>
      </c>
      <c r="F43" s="274" t="n">
        <f aca="false">ROUNDUP(E43*D43,-2)</f>
        <v>623000</v>
      </c>
      <c r="H43" s="275"/>
    </row>
    <row r="44" s="262" customFormat="true" ht="15" hidden="false" customHeight="false" outlineLevel="0" collapsed="false">
      <c r="A44" s="271" t="n">
        <f aca="false">A43+1</f>
        <v>28</v>
      </c>
      <c r="B44" s="278" t="s">
        <v>1160</v>
      </c>
      <c r="C44" s="286" t="s">
        <v>1127</v>
      </c>
      <c r="D44" s="279" t="n">
        <v>1</v>
      </c>
      <c r="E44" s="274" t="n">
        <v>27000</v>
      </c>
      <c r="F44" s="274" t="n">
        <f aca="false">ROUNDUP(E44*D44,-2)</f>
        <v>27000</v>
      </c>
      <c r="H44" s="275"/>
      <c r="J44" s="287"/>
    </row>
    <row r="45" s="262" customFormat="true" ht="15" hidden="false" customHeight="false" outlineLevel="0" collapsed="false">
      <c r="A45" s="271" t="n">
        <f aca="false">A44+1</f>
        <v>29</v>
      </c>
      <c r="B45" s="278" t="s">
        <v>1161</v>
      </c>
      <c r="C45" s="286" t="s">
        <v>1162</v>
      </c>
      <c r="D45" s="279" t="n">
        <v>1</v>
      </c>
      <c r="E45" s="288" t="n">
        <v>30000</v>
      </c>
      <c r="F45" s="274" t="n">
        <f aca="false">ROUNDUP(E45*D45,-2)</f>
        <v>30000</v>
      </c>
      <c r="H45" s="275"/>
    </row>
    <row r="46" s="262" customFormat="true" ht="15" hidden="false" customHeight="false" outlineLevel="0" collapsed="false">
      <c r="A46" s="271" t="n">
        <f aca="false">A45+1</f>
        <v>30</v>
      </c>
      <c r="B46" s="278" t="s">
        <v>1163</v>
      </c>
      <c r="C46" s="279" t="s">
        <v>1164</v>
      </c>
      <c r="D46" s="279" t="n">
        <v>1</v>
      </c>
      <c r="E46" s="288" t="n">
        <v>30000</v>
      </c>
      <c r="F46" s="274" t="n">
        <f aca="false">ROUNDUP(E46*D46,-2)</f>
        <v>30000</v>
      </c>
      <c r="H46" s="275"/>
    </row>
    <row r="47" s="262" customFormat="true" ht="6" hidden="false" customHeight="true" outlineLevel="0" collapsed="false">
      <c r="A47" s="289"/>
      <c r="B47" s="290"/>
      <c r="C47" s="291"/>
      <c r="D47" s="292"/>
      <c r="E47" s="293"/>
      <c r="F47" s="294"/>
      <c r="G47" s="282"/>
      <c r="H47" s="275"/>
    </row>
    <row r="48" s="262" customFormat="true" ht="15.75" hidden="false" customHeight="false" outlineLevel="0" collapsed="false">
      <c r="A48" s="295"/>
      <c r="B48" s="296" t="s">
        <v>1165</v>
      </c>
      <c r="C48" s="296"/>
      <c r="D48" s="297"/>
      <c r="E48" s="298"/>
      <c r="F48" s="299" t="n">
        <f aca="false">SUM(F17:F46)</f>
        <v>9832700</v>
      </c>
      <c r="H48" s="275"/>
    </row>
    <row r="49" s="262" customFormat="true" ht="6" hidden="false" customHeight="true" outlineLevel="0" collapsed="false">
      <c r="A49" s="295"/>
      <c r="B49" s="300"/>
      <c r="C49" s="300"/>
      <c r="D49" s="257"/>
      <c r="E49" s="301"/>
      <c r="F49" s="294"/>
      <c r="H49" s="275"/>
    </row>
    <row r="50" s="262" customFormat="true" ht="15" hidden="false" customHeight="false" outlineLevel="0" collapsed="false">
      <c r="A50" s="279" t="n">
        <v>31</v>
      </c>
      <c r="B50" s="302" t="s">
        <v>1166</v>
      </c>
      <c r="C50" s="303"/>
      <c r="D50" s="304" t="n">
        <v>0.15</v>
      </c>
      <c r="E50" s="302"/>
      <c r="F50" s="305" t="n">
        <f aca="false">ROUNDUP(F48*D50,-3)</f>
        <v>1475000</v>
      </c>
      <c r="H50" s="275"/>
    </row>
    <row r="51" s="262" customFormat="true" ht="15" hidden="false" customHeight="false" outlineLevel="0" collapsed="false">
      <c r="A51" s="279" t="n">
        <v>32</v>
      </c>
      <c r="B51" s="302" t="s">
        <v>1167</v>
      </c>
      <c r="C51" s="303"/>
      <c r="D51" s="306" t="n">
        <v>0.1025</v>
      </c>
      <c r="E51" s="302"/>
      <c r="F51" s="305" t="n">
        <f aca="false">ROUNDUP(F48*D51,-3)</f>
        <v>1008000</v>
      </c>
      <c r="H51" s="275"/>
    </row>
    <row r="52" s="262" customFormat="true" ht="15" hidden="false" customHeight="true" outlineLevel="0" collapsed="false">
      <c r="A52" s="279" t="n">
        <v>33</v>
      </c>
      <c r="B52" s="307" t="s">
        <v>1168</v>
      </c>
      <c r="C52" s="308"/>
      <c r="D52" s="309"/>
      <c r="E52" s="310"/>
      <c r="F52" s="311" t="n">
        <f aca="false">ROUNDUP(F48+F51+F50,-3)</f>
        <v>12316000</v>
      </c>
      <c r="G52" s="282"/>
      <c r="H52" s="287"/>
    </row>
    <row r="53" s="262" customFormat="true" ht="6" hidden="false" customHeight="true" outlineLevel="0" collapsed="false">
      <c r="A53" s="295"/>
      <c r="B53" s="300"/>
      <c r="C53" s="300"/>
      <c r="D53" s="292"/>
      <c r="E53" s="293"/>
      <c r="F53" s="294"/>
      <c r="G53" s="282"/>
      <c r="H53" s="287"/>
    </row>
    <row r="54" s="262" customFormat="true" ht="15" hidden="false" customHeight="true" outlineLevel="0" collapsed="false">
      <c r="A54" s="295"/>
      <c r="B54" s="296" t="s">
        <v>1169</v>
      </c>
      <c r="C54" s="296"/>
      <c r="D54" s="297"/>
      <c r="E54" s="298"/>
      <c r="F54" s="299"/>
      <c r="G54" s="282"/>
      <c r="H54" s="287"/>
    </row>
    <row r="55" s="262" customFormat="true" ht="15" hidden="false" customHeight="true" outlineLevel="0" collapsed="false">
      <c r="A55" s="279" t="n">
        <v>34</v>
      </c>
      <c r="B55" s="312" t="s">
        <v>1170</v>
      </c>
      <c r="C55" s="313"/>
      <c r="D55" s="314"/>
      <c r="E55" s="312"/>
      <c r="F55" s="315" t="n">
        <v>20000</v>
      </c>
      <c r="G55" s="282"/>
      <c r="H55" s="287"/>
    </row>
    <row r="56" s="262" customFormat="true" ht="15" hidden="false" customHeight="true" outlineLevel="0" collapsed="false">
      <c r="A56" s="279" t="n">
        <v>35</v>
      </c>
      <c r="B56" s="316" t="s">
        <v>1171</v>
      </c>
      <c r="C56" s="317"/>
      <c r="D56" s="318"/>
      <c r="E56" s="316"/>
      <c r="F56" s="319" t="n">
        <v>80000</v>
      </c>
      <c r="G56" s="282"/>
      <c r="H56" s="287"/>
    </row>
    <row r="57" s="262" customFormat="true" ht="15" hidden="false" customHeight="true" outlineLevel="0" collapsed="false">
      <c r="A57" s="279" t="n">
        <v>36</v>
      </c>
      <c r="B57" s="320" t="s">
        <v>1172</v>
      </c>
      <c r="C57" s="321"/>
      <c r="D57" s="322"/>
      <c r="E57" s="320"/>
      <c r="F57" s="323" t="n">
        <v>125000</v>
      </c>
      <c r="G57" s="282"/>
      <c r="H57" s="287"/>
    </row>
    <row r="58" s="262" customFormat="true" ht="15" hidden="false" customHeight="true" outlineLevel="0" collapsed="false">
      <c r="A58" s="324" t="n">
        <v>37</v>
      </c>
      <c r="B58" s="320" t="s">
        <v>1173</v>
      </c>
      <c r="C58" s="321"/>
      <c r="D58" s="325"/>
      <c r="E58" s="320"/>
      <c r="F58" s="323" t="n">
        <v>175000</v>
      </c>
      <c r="G58" s="282"/>
      <c r="H58" s="287"/>
    </row>
    <row r="59" s="262" customFormat="true" ht="15" hidden="false" customHeight="true" outlineLevel="0" collapsed="false">
      <c r="A59" s="279" t="n">
        <v>38</v>
      </c>
      <c r="B59" s="296" t="s">
        <v>1174</v>
      </c>
      <c r="C59" s="296"/>
      <c r="D59" s="296"/>
      <c r="E59" s="296"/>
      <c r="F59" s="326" t="n">
        <f aca="false">SUM(F55:F58)</f>
        <v>400000</v>
      </c>
      <c r="G59" s="282"/>
      <c r="H59" s="287"/>
    </row>
    <row r="60" s="262" customFormat="true" ht="4.5" hidden="false" customHeight="true" outlineLevel="0" collapsed="false">
      <c r="A60" s="257"/>
      <c r="B60" s="300"/>
      <c r="C60" s="300"/>
      <c r="D60" s="300"/>
      <c r="E60" s="300"/>
      <c r="F60" s="327"/>
      <c r="G60" s="282"/>
      <c r="H60" s="287"/>
    </row>
    <row r="61" s="262" customFormat="true" ht="15" hidden="false" customHeight="true" outlineLevel="0" collapsed="false">
      <c r="A61" s="279" t="n">
        <v>39</v>
      </c>
      <c r="B61" s="328" t="s">
        <v>1175</v>
      </c>
      <c r="C61" s="328"/>
      <c r="D61" s="328"/>
      <c r="E61" s="328"/>
      <c r="F61" s="329" t="n">
        <f aca="false">F52+F59</f>
        <v>12716000</v>
      </c>
      <c r="G61" s="282"/>
      <c r="H61" s="287"/>
    </row>
    <row r="62" s="262" customFormat="true" ht="15.75" hidden="false" customHeight="true" outlineLevel="0" collapsed="false">
      <c r="A62" s="257"/>
      <c r="B62" s="300"/>
      <c r="C62" s="300"/>
      <c r="D62" s="300"/>
      <c r="E62" s="300"/>
      <c r="F62" s="327"/>
      <c r="G62" s="282"/>
      <c r="H62" s="287"/>
    </row>
    <row r="63" s="262" customFormat="true" ht="15" hidden="false" customHeight="true" outlineLevel="0" collapsed="false">
      <c r="A63" s="330" t="s">
        <v>1176</v>
      </c>
      <c r="B63" s="330"/>
      <c r="C63" s="330"/>
      <c r="D63" s="330"/>
      <c r="E63" s="330"/>
      <c r="F63" s="330"/>
      <c r="G63" s="282"/>
      <c r="H63" s="287"/>
    </row>
    <row r="64" s="262" customFormat="true" ht="15" hidden="false" customHeight="false" outlineLevel="0" collapsed="false">
      <c r="A64" s="279" t="s">
        <v>1177</v>
      </c>
      <c r="B64" s="331" t="s">
        <v>1178</v>
      </c>
      <c r="C64" s="332" t="s">
        <v>1147</v>
      </c>
      <c r="D64" s="332" t="n">
        <v>606.85279537037</v>
      </c>
      <c r="E64" s="333" t="n">
        <v>60</v>
      </c>
      <c r="F64" s="273" t="n">
        <f aca="false">E64*D64</f>
        <v>36411.1677222222</v>
      </c>
      <c r="H64" s="287"/>
    </row>
    <row r="65" s="262" customFormat="true" ht="15" hidden="false" customHeight="false" outlineLevel="0" collapsed="false">
      <c r="A65" s="279" t="s">
        <v>1179</v>
      </c>
      <c r="B65" s="331" t="s">
        <v>1180</v>
      </c>
      <c r="C65" s="281" t="s">
        <v>1142</v>
      </c>
      <c r="D65" s="332" t="n">
        <v>1153.0203112037</v>
      </c>
      <c r="E65" s="333" t="n">
        <v>88</v>
      </c>
      <c r="F65" s="273" t="n">
        <f aca="false">E65*D65</f>
        <v>101465.787385926</v>
      </c>
      <c r="H65" s="287"/>
    </row>
    <row r="66" s="262" customFormat="true" ht="15" hidden="false" customHeight="false" outlineLevel="0" collapsed="false">
      <c r="A66" s="279" t="s">
        <v>1181</v>
      </c>
      <c r="B66" s="331" t="s">
        <v>1182</v>
      </c>
      <c r="C66" s="281" t="s">
        <v>1127</v>
      </c>
      <c r="D66" s="281" t="n">
        <v>1</v>
      </c>
      <c r="E66" s="333" t="n">
        <v>101393.052031826</v>
      </c>
      <c r="F66" s="273" t="n">
        <f aca="false">E66*D66</f>
        <v>101393.052031826</v>
      </c>
      <c r="H66" s="287"/>
    </row>
    <row r="67" s="262" customFormat="true" ht="5.25" hidden="false" customHeight="true" outlineLevel="0" collapsed="false">
      <c r="A67" s="295"/>
      <c r="B67" s="300"/>
      <c r="C67" s="300"/>
      <c r="D67" s="257"/>
      <c r="E67" s="301"/>
      <c r="F67" s="294"/>
      <c r="H67" s="287"/>
    </row>
    <row r="68" s="262" customFormat="true" ht="15.75" hidden="false" customHeight="false" outlineLevel="0" collapsed="false">
      <c r="A68" s="279" t="n">
        <v>40</v>
      </c>
      <c r="B68" s="296" t="s">
        <v>1183</v>
      </c>
      <c r="C68" s="296"/>
      <c r="D68" s="296"/>
      <c r="E68" s="296"/>
      <c r="F68" s="299" t="n">
        <f aca="false">SUM(F64:F66)</f>
        <v>239270.007139974</v>
      </c>
      <c r="H68" s="287"/>
    </row>
    <row r="69" s="262" customFormat="true" ht="6" hidden="false" customHeight="true" outlineLevel="0" collapsed="false">
      <c r="A69" s="295"/>
      <c r="B69" s="300"/>
      <c r="C69" s="300"/>
      <c r="D69" s="257"/>
      <c r="E69" s="301"/>
      <c r="F69" s="294"/>
      <c r="H69" s="287"/>
    </row>
    <row r="70" s="262" customFormat="true" ht="15" hidden="false" customHeight="false" outlineLevel="0" collapsed="false">
      <c r="A70" s="279" t="n">
        <v>41</v>
      </c>
      <c r="B70" s="316" t="s">
        <v>1166</v>
      </c>
      <c r="C70" s="317"/>
      <c r="D70" s="334" t="n">
        <v>0.15</v>
      </c>
      <c r="E70" s="316"/>
      <c r="F70" s="319" t="n">
        <f aca="false">ROUNDUP($F$68*D70,-3)</f>
        <v>36000</v>
      </c>
      <c r="H70" s="287"/>
    </row>
    <row r="71" s="262" customFormat="true" ht="15.75" hidden="false" customHeight="false" outlineLevel="0" collapsed="false">
      <c r="A71" s="279" t="n">
        <v>42</v>
      </c>
      <c r="B71" s="316" t="s">
        <v>1167</v>
      </c>
      <c r="C71" s="317"/>
      <c r="D71" s="335" t="n">
        <v>0.1025</v>
      </c>
      <c r="E71" s="316"/>
      <c r="F71" s="319" t="n">
        <f aca="false">ROUNDUP($F$68*D71,-3)</f>
        <v>25000</v>
      </c>
      <c r="H71" s="287"/>
    </row>
    <row r="72" s="262" customFormat="true" ht="15" hidden="false" customHeight="true" outlineLevel="0" collapsed="false">
      <c r="A72" s="271" t="n">
        <v>43</v>
      </c>
      <c r="B72" s="328" t="s">
        <v>1184</v>
      </c>
      <c r="C72" s="336"/>
      <c r="D72" s="337"/>
      <c r="E72" s="338"/>
      <c r="F72" s="339" t="n">
        <f aca="false">F68+F70+F71</f>
        <v>300270.007139974</v>
      </c>
      <c r="G72" s="282"/>
      <c r="H72" s="287"/>
    </row>
    <row r="73" s="262" customFormat="true" ht="15.75" hidden="false" customHeight="true" outlineLevel="0" collapsed="false">
      <c r="A73" s="295"/>
      <c r="B73" s="300"/>
      <c r="C73" s="300"/>
      <c r="D73" s="292"/>
      <c r="E73" s="293"/>
      <c r="F73" s="294"/>
      <c r="G73" s="282"/>
      <c r="H73" s="287"/>
    </row>
    <row r="74" s="262" customFormat="true" ht="15" hidden="false" customHeight="true" outlineLevel="0" collapsed="false">
      <c r="A74" s="295" t="n">
        <v>44</v>
      </c>
      <c r="B74" s="340" t="s">
        <v>1185</v>
      </c>
      <c r="C74" s="341"/>
      <c r="D74" s="342"/>
      <c r="E74" s="342"/>
      <c r="F74" s="343" t="n">
        <f aca="false">ROUNDUP(F72+F61,-3)</f>
        <v>13017000</v>
      </c>
      <c r="G74" s="282"/>
      <c r="H74" s="287"/>
    </row>
    <row r="75" s="262" customFormat="true" ht="12.75" hidden="false" customHeight="true" outlineLevel="0" collapsed="false">
      <c r="A75" s="279" t="n">
        <v>45</v>
      </c>
      <c r="B75" s="300"/>
      <c r="C75" s="300"/>
      <c r="D75" s="257"/>
      <c r="E75" s="344" t="n">
        <v>-0.05</v>
      </c>
      <c r="F75" s="345" t="n">
        <f aca="false">ROUNDUP(E75*F74+F74,-3)</f>
        <v>12367000</v>
      </c>
      <c r="G75" s="346"/>
      <c r="H75" s="287"/>
    </row>
    <row r="76" s="262" customFormat="true" ht="12.75" hidden="false" customHeight="true" outlineLevel="0" collapsed="false">
      <c r="A76" s="279" t="n">
        <v>46</v>
      </c>
      <c r="B76" s="300" t="s">
        <v>1186</v>
      </c>
      <c r="C76" s="300"/>
      <c r="D76" s="257"/>
      <c r="E76" s="347" t="n">
        <v>0.05</v>
      </c>
      <c r="F76" s="348" t="n">
        <f aca="false">ROUNDUP(E76*F74+F74,-3)</f>
        <v>13668000</v>
      </c>
      <c r="G76" s="346"/>
      <c r="H76" s="287"/>
    </row>
    <row r="77" s="262" customFormat="true" ht="12.75" hidden="false" customHeight="true" outlineLevel="0" collapsed="false">
      <c r="A77" s="295"/>
      <c r="B77" s="300"/>
      <c r="C77" s="300"/>
      <c r="D77" s="257"/>
      <c r="E77" s="349"/>
      <c r="F77" s="350"/>
      <c r="G77" s="346"/>
      <c r="H77" s="287"/>
    </row>
    <row r="78" s="262" customFormat="true" ht="12.75" hidden="false" customHeight="true" outlineLevel="0" collapsed="false">
      <c r="A78" s="295" t="n">
        <v>47</v>
      </c>
      <c r="B78" s="300" t="s">
        <v>1187</v>
      </c>
      <c r="C78" s="300"/>
      <c r="D78" s="257"/>
      <c r="E78" s="349"/>
      <c r="F78" s="350" t="n">
        <v>1922500</v>
      </c>
      <c r="G78" s="346"/>
      <c r="H78" s="351" t="n">
        <v>1658139.50956412</v>
      </c>
    </row>
    <row r="79" s="262" customFormat="true" ht="12.75" hidden="false" customHeight="true" outlineLevel="0" collapsed="false">
      <c r="A79" s="295"/>
      <c r="B79" s="300"/>
      <c r="C79" s="300"/>
      <c r="D79" s="257"/>
      <c r="E79" s="349"/>
      <c r="F79" s="350"/>
      <c r="G79" s="346"/>
      <c r="H79" s="287"/>
    </row>
    <row r="80" s="262" customFormat="true" ht="12.75" hidden="false" customHeight="true" outlineLevel="0" collapsed="false">
      <c r="A80" s="295"/>
      <c r="B80" s="352" t="s">
        <v>1188</v>
      </c>
      <c r="C80" s="352"/>
      <c r="D80" s="352"/>
      <c r="E80" s="353" t="n">
        <v>0.05</v>
      </c>
      <c r="F80" s="354" t="n">
        <f aca="false">ROUNDUP(F76+F78,-2)</f>
        <v>15590500</v>
      </c>
      <c r="G80" s="346"/>
      <c r="H80" s="287"/>
    </row>
    <row r="81" s="262" customFormat="true" ht="10.5" hidden="false" customHeight="true" outlineLevel="0" collapsed="false">
      <c r="A81" s="355"/>
      <c r="B81" s="356"/>
      <c r="C81" s="356"/>
      <c r="E81" s="357"/>
      <c r="F81" s="346"/>
      <c r="G81" s="282"/>
      <c r="H81" s="287"/>
    </row>
    <row r="82" s="262" customFormat="true" ht="15" hidden="false" customHeight="true" outlineLevel="0" collapsed="false">
      <c r="A82" s="355"/>
      <c r="B82" s="356"/>
      <c r="C82" s="356"/>
      <c r="D82" s="358"/>
      <c r="E82" s="358"/>
      <c r="F82" s="358"/>
      <c r="G82" s="282"/>
    </row>
    <row r="83" customFormat="false" ht="15" hidden="false" customHeight="false" outlineLevel="0" collapsed="false">
      <c r="A83" s="359" t="s">
        <v>1189</v>
      </c>
      <c r="B83" s="360"/>
      <c r="C83" s="262"/>
      <c r="D83" s="262"/>
      <c r="E83" s="262"/>
      <c r="F83" s="262"/>
    </row>
    <row r="84" s="262" customFormat="true" ht="15" hidden="false" customHeight="false" outlineLevel="0" collapsed="false">
      <c r="A84" s="361" t="s">
        <v>1190</v>
      </c>
      <c r="B84" s="362" t="s">
        <v>1191</v>
      </c>
      <c r="C84" s="362"/>
      <c r="D84" s="362"/>
      <c r="E84" s="362"/>
      <c r="F84" s="362"/>
    </row>
    <row r="85" s="262" customFormat="true" ht="14.25" hidden="false" customHeight="true" outlineLevel="0" collapsed="false">
      <c r="A85" s="361" t="s">
        <v>1190</v>
      </c>
      <c r="B85" s="362" t="s">
        <v>1192</v>
      </c>
      <c r="C85" s="362"/>
      <c r="D85" s="362"/>
      <c r="E85" s="362"/>
      <c r="F85" s="362"/>
    </row>
    <row r="86" s="262" customFormat="true" ht="14.25" hidden="false" customHeight="true" outlineLevel="0" collapsed="false">
      <c r="A86" s="361" t="s">
        <v>1190</v>
      </c>
      <c r="B86" s="362" t="s">
        <v>1193</v>
      </c>
      <c r="C86" s="362"/>
      <c r="D86" s="362"/>
      <c r="E86" s="362"/>
      <c r="F86" s="362"/>
    </row>
    <row r="87" s="262" customFormat="true" ht="14.25" hidden="false" customHeight="true" outlineLevel="0" collapsed="false">
      <c r="A87" s="361" t="s">
        <v>1190</v>
      </c>
      <c r="B87" s="362" t="s">
        <v>1194</v>
      </c>
      <c r="C87" s="362"/>
      <c r="D87" s="362"/>
      <c r="E87" s="362"/>
      <c r="F87" s="362"/>
    </row>
    <row r="88" s="262" customFormat="true" ht="15" hidden="false" customHeight="false" outlineLevel="0" collapsed="false">
      <c r="A88" s="361" t="n">
        <v>1</v>
      </c>
      <c r="B88" s="362" t="s">
        <v>1195</v>
      </c>
      <c r="C88" s="362"/>
      <c r="D88" s="362"/>
      <c r="E88" s="362"/>
      <c r="F88" s="362"/>
      <c r="G88" s="362"/>
      <c r="H88" s="362"/>
    </row>
    <row r="89" s="262" customFormat="true" ht="15" hidden="false" customHeight="false" outlineLevel="0" collapsed="false">
      <c r="A89" s="361" t="n">
        <v>12</v>
      </c>
      <c r="B89" s="362" t="s">
        <v>1196</v>
      </c>
      <c r="C89" s="362"/>
      <c r="D89" s="362"/>
      <c r="E89" s="362"/>
      <c r="F89" s="362"/>
      <c r="G89" s="362"/>
      <c r="H89" s="362"/>
    </row>
    <row r="90" s="262" customFormat="true" ht="15" hidden="false" customHeight="false" outlineLevel="0" collapsed="false">
      <c r="A90" s="361" t="n">
        <v>31</v>
      </c>
      <c r="B90" s="362" t="s">
        <v>1197</v>
      </c>
      <c r="C90" s="362"/>
      <c r="D90" s="362"/>
      <c r="E90" s="362"/>
      <c r="F90" s="362"/>
      <c r="G90" s="362"/>
      <c r="H90" s="362"/>
    </row>
    <row r="91" s="262" customFormat="true" ht="15" hidden="false" customHeight="false" outlineLevel="0" collapsed="false">
      <c r="A91" s="361" t="n">
        <v>43</v>
      </c>
      <c r="B91" s="362" t="s">
        <v>1198</v>
      </c>
      <c r="C91" s="362"/>
      <c r="D91" s="362"/>
      <c r="E91" s="362"/>
      <c r="F91" s="362"/>
      <c r="G91" s="362"/>
      <c r="H91" s="362"/>
    </row>
    <row r="92" s="262" customFormat="true" ht="15" hidden="false" customHeight="false" outlineLevel="0" collapsed="false">
      <c r="A92" s="361" t="n">
        <v>44</v>
      </c>
      <c r="B92" s="362" t="s">
        <v>1199</v>
      </c>
      <c r="C92" s="362"/>
      <c r="D92" s="362"/>
      <c r="E92" s="362"/>
      <c r="F92" s="362"/>
      <c r="G92" s="362"/>
      <c r="H92" s="362"/>
    </row>
    <row r="93" s="262" customFormat="true" ht="15" hidden="false" customHeight="false" outlineLevel="0" collapsed="false">
      <c r="A93" s="361" t="s">
        <v>1200</v>
      </c>
      <c r="B93" s="362" t="s">
        <v>1201</v>
      </c>
    </row>
    <row r="94" customFormat="false" ht="15" hidden="false" customHeight="false" outlineLevel="0" collapsed="false">
      <c r="A94" s="262"/>
      <c r="B94" s="362" t="s">
        <v>1202</v>
      </c>
      <c r="C94" s="363"/>
      <c r="D94" s="363"/>
      <c r="E94" s="363"/>
      <c r="F94" s="363"/>
      <c r="G94" s="363"/>
      <c r="H94" s="363"/>
    </row>
    <row r="95" customFormat="false" ht="15" hidden="false" customHeight="false" outlineLevel="0" collapsed="false">
      <c r="B95" s="363"/>
      <c r="C95" s="363"/>
      <c r="D95" s="363"/>
      <c r="E95" s="363"/>
      <c r="F95" s="363"/>
    </row>
    <row r="96" customFormat="false" ht="15" hidden="false" customHeight="false" outlineLevel="0" collapsed="false">
      <c r="A96" s="364"/>
    </row>
    <row r="97" customFormat="false" ht="15" hidden="false" customHeight="false" outlineLevel="0" collapsed="false">
      <c r="A97" s="364"/>
      <c r="B97" s="363"/>
      <c r="C97" s="363"/>
      <c r="D97" s="363"/>
      <c r="E97" s="363"/>
      <c r="F97" s="363"/>
    </row>
    <row r="98" customFormat="false" ht="15" hidden="false" customHeight="false" outlineLevel="0" collapsed="false">
      <c r="A98" s="364"/>
      <c r="C98" s="363"/>
      <c r="D98" s="363"/>
      <c r="E98" s="363"/>
      <c r="F98" s="363"/>
    </row>
    <row r="99" customFormat="false" ht="15" hidden="false" customHeight="false" outlineLevel="0" collapsed="false">
      <c r="A99" s="364"/>
    </row>
    <row r="100" customFormat="false" ht="15" hidden="false" customHeight="false" outlineLevel="0" collapsed="false">
      <c r="A100" s="365"/>
      <c r="B100" s="366"/>
    </row>
  </sheetData>
  <mergeCells count="4">
    <mergeCell ref="A6:F7"/>
    <mergeCell ref="D10:F11"/>
    <mergeCell ref="D14:F15"/>
    <mergeCell ref="A63:F63"/>
  </mergeCells>
  <printOptions headings="false" gridLines="false" gridLinesSet="true" horizontalCentered="false" verticalCentered="false"/>
  <pageMargins left="0.7" right="0.7" top="0.663194444444444" bottom="0.5" header="0.511811023622047" footer="0.3"/>
  <pageSetup paperSize="1" scale="100" fitToWidth="1" fitToHeight="1" pageOrder="downThenOver" orientation="portrait" blackAndWhite="false" draft="false" cellComments="none" horizontalDpi="300" verticalDpi="300" copies="1"/>
  <headerFooter differentFirst="false" differentOddEven="false">
    <oddHeader/>
    <oddFooter>&amp;L&amp;"Calibri,Regular"&amp;11&amp;K000000&amp;Z&amp;F</oddFooter>
  </headerFooter>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true"/>
  </sheetPr>
  <dimension ref="A1:N488"/>
  <sheetViews>
    <sheetView showFormulas="false" showGridLines="true" showRowColHeaders="true" showZeros="true" rightToLeft="false" tabSelected="false" showOutlineSymbols="true" defaultGridColor="true" view="normal" topLeftCell="A1" colorId="64" zoomScale="100" zoomScaleNormal="100" zoomScalePageLayoutView="60" workbookViewId="0">
      <selection pane="topLeft" activeCell="A1" activeCellId="0" sqref="A1"/>
    </sheetView>
  </sheetViews>
  <sheetFormatPr defaultColWidth="11.72265625" defaultRowHeight="12.75" zeroHeight="false" outlineLevelRow="0" outlineLevelCol="0"/>
  <cols>
    <col collapsed="false" customWidth="true" hidden="false" outlineLevel="0" max="1" min="1" style="367" width="4.29"/>
    <col collapsed="false" customWidth="true" hidden="false" outlineLevel="0" max="2" min="2" style="368" width="43.29"/>
    <col collapsed="false" customWidth="true" hidden="false" outlineLevel="0" max="3" min="3" style="368" width="9"/>
    <col collapsed="false" customWidth="true" hidden="false" outlineLevel="0" max="4" min="4" style="367" width="5.28"/>
    <col collapsed="false" customWidth="true" hidden="false" outlineLevel="0" max="5" min="5" style="369" width="16.42"/>
    <col collapsed="false" customWidth="true" hidden="false" outlineLevel="0" max="6" min="6" style="370" width="15.71"/>
    <col collapsed="false" customWidth="true" hidden="false" outlineLevel="0" max="7" min="7" style="371" width="23.01"/>
    <col collapsed="false" customWidth="true" hidden="false" outlineLevel="0" max="8" min="8" style="368" width="11.14"/>
    <col collapsed="false" customWidth="true" hidden="false" outlineLevel="0" max="9" min="9" style="368" width="14.28"/>
    <col collapsed="false" customWidth="true" hidden="true" outlineLevel="0" max="10" min="10" style="368" width="28.57"/>
    <col collapsed="false" customWidth="true" hidden="false" outlineLevel="0" max="11" min="11" style="368" width="7.57"/>
    <col collapsed="false" customWidth="false" hidden="false" outlineLevel="0" max="256" min="12" style="368" width="11.71"/>
    <col collapsed="false" customWidth="true" hidden="false" outlineLevel="0" max="257" min="257" style="368" width="4.29"/>
    <col collapsed="false" customWidth="true" hidden="false" outlineLevel="0" max="258" min="258" style="368" width="43.29"/>
    <col collapsed="false" customWidth="true" hidden="false" outlineLevel="0" max="259" min="259" style="368" width="9"/>
    <col collapsed="false" customWidth="true" hidden="false" outlineLevel="0" max="260" min="260" style="368" width="5.28"/>
    <col collapsed="false" customWidth="true" hidden="false" outlineLevel="0" max="261" min="261" style="368" width="16.42"/>
    <col collapsed="false" customWidth="true" hidden="false" outlineLevel="0" max="262" min="262" style="368" width="15.71"/>
    <col collapsed="false" customWidth="true" hidden="false" outlineLevel="0" max="263" min="263" style="368" width="23.01"/>
    <col collapsed="false" customWidth="true" hidden="false" outlineLevel="0" max="264" min="264" style="368" width="41"/>
    <col collapsed="false" customWidth="true" hidden="false" outlineLevel="0" max="265" min="265" style="368" width="5.28"/>
    <col collapsed="false" customWidth="true" hidden="true" outlineLevel="0" max="266" min="266" style="368" width="11.52"/>
    <col collapsed="false" customWidth="true" hidden="false" outlineLevel="0" max="267" min="267" style="368" width="7.57"/>
    <col collapsed="false" customWidth="false" hidden="false" outlineLevel="0" max="512" min="268" style="368" width="11.71"/>
    <col collapsed="false" customWidth="true" hidden="false" outlineLevel="0" max="513" min="513" style="368" width="4.29"/>
    <col collapsed="false" customWidth="true" hidden="false" outlineLevel="0" max="514" min="514" style="368" width="43.29"/>
    <col collapsed="false" customWidth="true" hidden="false" outlineLevel="0" max="515" min="515" style="368" width="9"/>
    <col collapsed="false" customWidth="true" hidden="false" outlineLevel="0" max="516" min="516" style="368" width="5.28"/>
    <col collapsed="false" customWidth="true" hidden="false" outlineLevel="0" max="517" min="517" style="368" width="16.42"/>
    <col collapsed="false" customWidth="true" hidden="false" outlineLevel="0" max="518" min="518" style="368" width="15.71"/>
    <col collapsed="false" customWidth="true" hidden="false" outlineLevel="0" max="519" min="519" style="368" width="23.01"/>
    <col collapsed="false" customWidth="true" hidden="false" outlineLevel="0" max="520" min="520" style="368" width="41"/>
    <col collapsed="false" customWidth="true" hidden="false" outlineLevel="0" max="521" min="521" style="368" width="5.28"/>
    <col collapsed="false" customWidth="true" hidden="true" outlineLevel="0" max="522" min="522" style="368" width="11.52"/>
    <col collapsed="false" customWidth="true" hidden="false" outlineLevel="0" max="523" min="523" style="368" width="7.57"/>
    <col collapsed="false" customWidth="false" hidden="false" outlineLevel="0" max="768" min="524" style="368" width="11.71"/>
    <col collapsed="false" customWidth="true" hidden="false" outlineLevel="0" max="769" min="769" style="368" width="4.29"/>
    <col collapsed="false" customWidth="true" hidden="false" outlineLevel="0" max="770" min="770" style="368" width="43.29"/>
    <col collapsed="false" customWidth="true" hidden="false" outlineLevel="0" max="771" min="771" style="368" width="9"/>
    <col collapsed="false" customWidth="true" hidden="false" outlineLevel="0" max="772" min="772" style="368" width="5.28"/>
    <col collapsed="false" customWidth="true" hidden="false" outlineLevel="0" max="773" min="773" style="368" width="16.42"/>
    <col collapsed="false" customWidth="true" hidden="false" outlineLevel="0" max="774" min="774" style="368" width="15.71"/>
    <col collapsed="false" customWidth="true" hidden="false" outlineLevel="0" max="775" min="775" style="368" width="23.01"/>
    <col collapsed="false" customWidth="true" hidden="false" outlineLevel="0" max="776" min="776" style="368" width="41"/>
    <col collapsed="false" customWidth="true" hidden="false" outlineLevel="0" max="777" min="777" style="368" width="5.28"/>
    <col collapsed="false" customWidth="true" hidden="true" outlineLevel="0" max="778" min="778" style="368" width="11.52"/>
    <col collapsed="false" customWidth="true" hidden="false" outlineLevel="0" max="779" min="779" style="368" width="7.57"/>
    <col collapsed="false" customWidth="false" hidden="false" outlineLevel="0" max="1024" min="780" style="368" width="11.71"/>
  </cols>
  <sheetData>
    <row r="1" customFormat="false" ht="21" hidden="false" customHeight="true" outlineLevel="0" collapsed="false">
      <c r="B1" s="372" t="s">
        <v>1203</v>
      </c>
      <c r="C1" s="373" t="s">
        <v>1204</v>
      </c>
      <c r="D1" s="373"/>
      <c r="E1" s="373"/>
      <c r="F1" s="373"/>
      <c r="G1" s="373"/>
      <c r="M1" s="374"/>
      <c r="N1" s="374"/>
    </row>
    <row r="2" customFormat="false" ht="12.75" hidden="false" customHeight="false" outlineLevel="0" collapsed="false">
      <c r="M2" s="374"/>
      <c r="N2" s="374"/>
    </row>
    <row r="3" customFormat="false" ht="16.5" hidden="false" customHeight="true" outlineLevel="0" collapsed="false">
      <c r="B3" s="375" t="s">
        <v>1205</v>
      </c>
      <c r="D3" s="376" t="s">
        <v>1206</v>
      </c>
      <c r="E3" s="376"/>
      <c r="F3" s="377" t="n">
        <v>5</v>
      </c>
      <c r="G3" s="377"/>
      <c r="M3" s="374"/>
      <c r="N3" s="374"/>
    </row>
    <row r="4" s="386" customFormat="true" ht="17.25" hidden="false" customHeight="false" outlineLevel="0" collapsed="false">
      <c r="A4" s="378" t="s">
        <v>1207</v>
      </c>
      <c r="B4" s="379" t="s">
        <v>1208</v>
      </c>
      <c r="C4" s="380" t="s">
        <v>1209</v>
      </c>
      <c r="D4" s="381" t="s">
        <v>43</v>
      </c>
      <c r="E4" s="382" t="s">
        <v>1210</v>
      </c>
      <c r="F4" s="383" t="s">
        <v>1211</v>
      </c>
      <c r="G4" s="384" t="s">
        <v>1212</v>
      </c>
      <c r="H4" s="385" t="s">
        <v>1213</v>
      </c>
      <c r="M4" s="387"/>
      <c r="N4" s="387"/>
    </row>
    <row r="5" s="386" customFormat="true" ht="17.25" hidden="false" customHeight="false" outlineLevel="0" collapsed="false">
      <c r="A5" s="388"/>
      <c r="B5" s="389"/>
      <c r="C5" s="389"/>
      <c r="D5" s="389"/>
      <c r="E5" s="390"/>
      <c r="F5" s="391"/>
      <c r="G5" s="392"/>
      <c r="H5" s="388"/>
      <c r="M5" s="387"/>
      <c r="N5" s="387"/>
    </row>
    <row r="6" customFormat="false" ht="17.25" hidden="false" customHeight="false" outlineLevel="0" collapsed="false">
      <c r="B6" s="393" t="s">
        <v>1214</v>
      </c>
      <c r="C6" s="394"/>
      <c r="D6" s="395"/>
      <c r="E6" s="396"/>
      <c r="F6" s="397"/>
      <c r="G6" s="398"/>
      <c r="H6" s="399"/>
      <c r="M6" s="374"/>
    </row>
    <row r="7" customFormat="false" ht="16.5" hidden="false" customHeight="false" outlineLevel="0" collapsed="false">
      <c r="A7" s="367" t="n">
        <v>1</v>
      </c>
      <c r="B7" s="400" t="s">
        <v>1215</v>
      </c>
      <c r="C7" s="401" t="n">
        <v>1</v>
      </c>
      <c r="D7" s="402" t="s">
        <v>1153</v>
      </c>
      <c r="E7" s="403" t="n">
        <v>100000</v>
      </c>
      <c r="F7" s="370" t="n">
        <f aca="false">IF(C7&gt;0,C7*E7," ")</f>
        <v>100000</v>
      </c>
      <c r="G7" s="398"/>
      <c r="H7" s="399"/>
      <c r="M7" s="374"/>
    </row>
    <row r="8" customFormat="false" ht="16.5" hidden="false" customHeight="false" outlineLevel="0" collapsed="false">
      <c r="A8" s="367" t="n">
        <f aca="false">IF(ISBLANK(B8)," ",(A7+1))</f>
        <v>2</v>
      </c>
      <c r="B8" s="400" t="s">
        <v>1216</v>
      </c>
      <c r="C8" s="401" t="n">
        <v>1</v>
      </c>
      <c r="D8" s="402" t="s">
        <v>1127</v>
      </c>
      <c r="E8" s="403" t="n">
        <v>2300000</v>
      </c>
      <c r="F8" s="370" t="n">
        <f aca="false">IF(C8&gt;0,C8*E8," ")</f>
        <v>2300000</v>
      </c>
      <c r="G8" s="398"/>
      <c r="H8" s="399"/>
      <c r="M8" s="374"/>
    </row>
    <row r="9" customFormat="false" ht="16.5" hidden="false" customHeight="false" outlineLevel="0" collapsed="false">
      <c r="A9" s="367" t="n">
        <f aca="false">IF(ISBLANK(B9)," ",(A8+1))</f>
        <v>3</v>
      </c>
      <c r="B9" s="400" t="s">
        <v>1217</v>
      </c>
      <c r="C9" s="401" t="n">
        <v>1</v>
      </c>
      <c r="D9" s="402" t="s">
        <v>1127</v>
      </c>
      <c r="E9" s="403" t="n">
        <v>1700000</v>
      </c>
      <c r="F9" s="370" t="n">
        <f aca="false">IF(C9&gt;0,C9*E9," ")</f>
        <v>1700000</v>
      </c>
      <c r="G9" s="398"/>
      <c r="H9" s="399"/>
      <c r="M9" s="374"/>
    </row>
    <row r="10" customFormat="false" ht="16.5" hidden="false" customHeight="false" outlineLevel="0" collapsed="false">
      <c r="A10" s="367" t="n">
        <f aca="false">IF(ISBLANK(B10)," ",(A9+1))</f>
        <v>4</v>
      </c>
      <c r="B10" s="404" t="s">
        <v>1218</v>
      </c>
      <c r="C10" s="405" t="n">
        <v>6</v>
      </c>
      <c r="D10" s="406" t="s">
        <v>1219</v>
      </c>
      <c r="E10" s="407" t="n">
        <v>175000</v>
      </c>
      <c r="F10" s="408" t="n">
        <f aca="false">IF(C10&gt;0,C10*E10," ")</f>
        <v>1050000</v>
      </c>
      <c r="G10" s="398"/>
      <c r="H10" s="399"/>
      <c r="M10" s="374"/>
    </row>
    <row r="11" customFormat="false" ht="16.5" hidden="false" customHeight="false" outlineLevel="0" collapsed="false">
      <c r="A11" s="367" t="n">
        <f aca="false">IF(ISBLANK(B11)," ",(A10+1))</f>
        <v>5</v>
      </c>
      <c r="B11" s="409" t="s">
        <v>1220</v>
      </c>
      <c r="C11" s="410" t="n">
        <v>2</v>
      </c>
      <c r="D11" s="411" t="s">
        <v>1153</v>
      </c>
      <c r="E11" s="412" t="n">
        <v>250000</v>
      </c>
      <c r="F11" s="413" t="n">
        <f aca="false">IF(C11&gt;0,C11*E11," ")</f>
        <v>500000</v>
      </c>
      <c r="G11" s="398"/>
      <c r="H11" s="399" t="s">
        <v>1221</v>
      </c>
      <c r="M11" s="374"/>
    </row>
    <row r="12" s="386" customFormat="true" ht="16.5" hidden="false" customHeight="false" outlineLevel="0" collapsed="false">
      <c r="A12" s="388"/>
      <c r="B12" s="414" t="s">
        <v>1222</v>
      </c>
      <c r="D12" s="388"/>
      <c r="E12" s="415"/>
      <c r="F12" s="416" t="n">
        <f aca="false">SUM(F7:F10)</f>
        <v>5150000</v>
      </c>
      <c r="G12" s="417"/>
      <c r="H12" s="418"/>
      <c r="M12" s="387"/>
    </row>
    <row r="13" customFormat="false" ht="16.5" hidden="false" customHeight="false" outlineLevel="0" collapsed="false">
      <c r="B13" s="368" t="s">
        <v>1223</v>
      </c>
      <c r="C13" s="419" t="n">
        <v>0.4</v>
      </c>
      <c r="E13" s="369" t="n">
        <f aca="false">F12</f>
        <v>5150000</v>
      </c>
      <c r="F13" s="370" t="n">
        <f aca="false">+E13*C13</f>
        <v>2060000</v>
      </c>
      <c r="G13" s="398"/>
      <c r="H13" s="399"/>
      <c r="M13" s="374"/>
    </row>
    <row r="14" s="386" customFormat="true" ht="16.5" hidden="false" customHeight="false" outlineLevel="0" collapsed="false">
      <c r="A14" s="388"/>
      <c r="B14" s="420" t="s">
        <v>1224</v>
      </c>
      <c r="C14" s="421"/>
      <c r="D14" s="388"/>
      <c r="E14" s="415"/>
      <c r="F14" s="416" t="n">
        <f aca="false">SUM(F12:F13)</f>
        <v>7210000</v>
      </c>
      <c r="G14" s="417"/>
      <c r="H14" s="418"/>
      <c r="M14" s="387"/>
    </row>
    <row r="15" customFormat="false" ht="16.5" hidden="false" customHeight="false" outlineLevel="0" collapsed="false">
      <c r="B15" s="422" t="s">
        <v>1225</v>
      </c>
      <c r="C15" s="423" t="n">
        <v>0.103</v>
      </c>
      <c r="E15" s="369" t="n">
        <f aca="false">F14</f>
        <v>7210000</v>
      </c>
      <c r="F15" s="370" t="n">
        <f aca="false">+E15*C15</f>
        <v>742630</v>
      </c>
      <c r="G15" s="398"/>
      <c r="H15" s="399"/>
      <c r="M15" s="374"/>
    </row>
    <row r="16" customFormat="false" ht="16.5" hidden="false" customHeight="false" outlineLevel="0" collapsed="false">
      <c r="B16" s="424" t="s">
        <v>1226</v>
      </c>
      <c r="C16" s="425" t="n">
        <v>0.08</v>
      </c>
      <c r="E16" s="369" t="n">
        <f aca="false">F14</f>
        <v>7210000</v>
      </c>
      <c r="F16" s="370" t="n">
        <f aca="false">+E16*C16</f>
        <v>576800</v>
      </c>
      <c r="G16" s="398"/>
      <c r="H16" s="399"/>
      <c r="M16" s="374"/>
    </row>
    <row r="17" customFormat="false" ht="16.5" hidden="false" customHeight="false" outlineLevel="0" collapsed="false">
      <c r="B17" s="424" t="s">
        <v>1227</v>
      </c>
      <c r="C17" s="425" t="n">
        <v>0.2</v>
      </c>
      <c r="E17" s="369" t="n">
        <f aca="false">F14</f>
        <v>7210000</v>
      </c>
      <c r="F17" s="370" t="n">
        <f aca="false">+E17*C17</f>
        <v>1442000</v>
      </c>
      <c r="G17" s="398"/>
      <c r="H17" s="399"/>
      <c r="M17" s="374"/>
    </row>
    <row r="18" customFormat="false" ht="17.25" hidden="false" customHeight="false" outlineLevel="0" collapsed="false">
      <c r="B18" s="424" t="s">
        <v>1228</v>
      </c>
      <c r="C18" s="425" t="n">
        <v>0.02</v>
      </c>
      <c r="E18" s="369" t="n">
        <f aca="false">F14</f>
        <v>7210000</v>
      </c>
      <c r="F18" s="370" t="n">
        <f aca="false">+E18*C18</f>
        <v>144200</v>
      </c>
      <c r="G18" s="398"/>
      <c r="H18" s="426" t="n">
        <f aca="false">ROUNDUP(SUM(F17:F18), -3)</f>
        <v>1587000</v>
      </c>
      <c r="I18" s="351" t="n">
        <f aca="false">H18/Project_Elements!$E$19</f>
        <v>1368773.68097699</v>
      </c>
      <c r="M18" s="374"/>
    </row>
    <row r="19" s="386" customFormat="true" ht="18" hidden="false" customHeight="false" outlineLevel="0" collapsed="false">
      <c r="B19" s="414" t="str">
        <f aca="false">B6</f>
        <v>WORK COMPONENT ONE - Demo, Pave, Storm</v>
      </c>
      <c r="C19" s="427" t="s">
        <v>1229</v>
      </c>
      <c r="D19" s="389"/>
      <c r="E19" s="428"/>
      <c r="F19" s="429"/>
      <c r="G19" s="430" t="n">
        <f aca="false">SUM(F14:F18)</f>
        <v>10115630</v>
      </c>
      <c r="H19" s="431" t="n">
        <f aca="false">ROUNDUP(SUM(F14:F16, F24:F25), -3)</f>
        <v>9082000</v>
      </c>
      <c r="I19" s="351" t="n">
        <f aca="false">H19/Project_Elements!$E$19</f>
        <v>7833145.91722307</v>
      </c>
      <c r="M19" s="387"/>
    </row>
    <row r="20" customFormat="false" ht="18" hidden="false" customHeight="false" outlineLevel="0" collapsed="false">
      <c r="B20" s="427"/>
      <c r="C20" s="394"/>
      <c r="D20" s="395"/>
      <c r="E20" s="396"/>
      <c r="F20" s="397"/>
      <c r="G20" s="417"/>
      <c r="H20" s="399"/>
      <c r="M20" s="374"/>
    </row>
    <row r="21" customFormat="false" ht="33.75" hidden="false" customHeight="false" outlineLevel="0" collapsed="false">
      <c r="B21" s="432" t="s">
        <v>1230</v>
      </c>
      <c r="C21" s="394"/>
      <c r="D21" s="395"/>
      <c r="E21" s="396"/>
      <c r="F21" s="397"/>
      <c r="G21" s="398"/>
      <c r="H21" s="399"/>
      <c r="M21" s="374"/>
    </row>
    <row r="22" customFormat="false" ht="16.5" hidden="false" customHeight="false" outlineLevel="0" collapsed="false">
      <c r="A22" s="367" t="n">
        <f aca="false">IF(ISBLANK(B22)," ",1)</f>
        <v>1</v>
      </c>
      <c r="B22" s="400" t="s">
        <v>1231</v>
      </c>
      <c r="C22" s="401" t="n">
        <v>1</v>
      </c>
      <c r="D22" s="402" t="s">
        <v>1127</v>
      </c>
      <c r="E22" s="403" t="n">
        <v>300000</v>
      </c>
      <c r="F22" s="370" t="n">
        <f aca="false">IF(C22&gt;0,C22*E22," ")</f>
        <v>300000</v>
      </c>
      <c r="G22" s="398"/>
      <c r="H22" s="399"/>
      <c r="M22" s="374"/>
    </row>
    <row r="23" customFormat="false" ht="16.5" hidden="false" customHeight="false" outlineLevel="0" collapsed="false">
      <c r="A23" s="367" t="n">
        <f aca="false">IF(ISBLANK(B23)," ",(A22+1))</f>
        <v>2</v>
      </c>
      <c r="B23" s="433" t="s">
        <v>1232</v>
      </c>
      <c r="C23" s="434" t="n">
        <v>0.02</v>
      </c>
      <c r="D23" s="402"/>
      <c r="E23" s="403" t="n">
        <f aca="false">G19</f>
        <v>10115630</v>
      </c>
      <c r="F23" s="370" t="n">
        <f aca="false">IF(C23&gt;0,C23*E23," ")</f>
        <v>202312.6</v>
      </c>
      <c r="G23" s="398"/>
      <c r="H23" s="399"/>
      <c r="M23" s="374"/>
    </row>
    <row r="24" s="386" customFormat="true" ht="16.5" hidden="false" customHeight="false" outlineLevel="0" collapsed="false">
      <c r="A24" s="388"/>
      <c r="B24" s="414" t="s">
        <v>1222</v>
      </c>
      <c r="D24" s="388"/>
      <c r="E24" s="415"/>
      <c r="F24" s="416" t="n">
        <f aca="false">SUM(F22:F23)</f>
        <v>502312.6</v>
      </c>
      <c r="G24" s="417"/>
      <c r="H24" s="418"/>
      <c r="M24" s="387"/>
    </row>
    <row r="25" customFormat="false" ht="17.25" hidden="false" customHeight="false" outlineLevel="0" collapsed="false">
      <c r="B25" s="422" t="s">
        <v>1166</v>
      </c>
      <c r="C25" s="423" t="n">
        <v>0.1</v>
      </c>
      <c r="E25" s="369" t="n">
        <f aca="false">F24</f>
        <v>502312.6</v>
      </c>
      <c r="F25" s="370" t="n">
        <f aca="false">+E25*C25</f>
        <v>50231.26</v>
      </c>
      <c r="G25" s="398"/>
      <c r="H25" s="399"/>
      <c r="M25" s="374"/>
    </row>
    <row r="26" s="386" customFormat="true" ht="18" hidden="false" customHeight="false" outlineLevel="0" collapsed="false">
      <c r="A26" s="388"/>
      <c r="B26" s="414" t="str">
        <f aca="false">B21</f>
        <v>WORK COMPONENT TWO - Grant Administration Costs</v>
      </c>
      <c r="C26" s="427" t="s">
        <v>1229</v>
      </c>
      <c r="D26" s="389"/>
      <c r="E26" s="428"/>
      <c r="F26" s="429"/>
      <c r="G26" s="435" t="n">
        <f aca="false">SUM(F24:F25)</f>
        <v>552543.86</v>
      </c>
      <c r="H26" s="418"/>
      <c r="I26" s="351"/>
      <c r="M26" s="387"/>
    </row>
    <row r="27" customFormat="false" ht="17.25" hidden="false" customHeight="false" outlineLevel="0" collapsed="false">
      <c r="B27" s="427"/>
      <c r="C27" s="394"/>
      <c r="D27" s="395"/>
      <c r="E27" s="396"/>
      <c r="F27" s="397"/>
      <c r="G27" s="417"/>
      <c r="H27" s="399"/>
      <c r="M27" s="374"/>
    </row>
    <row r="28" customFormat="false" ht="16.5" hidden="false" customHeight="false" outlineLevel="0" collapsed="false">
      <c r="B28" s="427" t="s">
        <v>1233</v>
      </c>
      <c r="G28" s="417" t="n">
        <f aca="false">ROUNDUP(G19+G26,-3)</f>
        <v>10669000</v>
      </c>
    </row>
    <row r="33" customFormat="false" ht="16.5" hidden="false" customHeight="false" outlineLevel="0" collapsed="false">
      <c r="J33" s="394" t="s">
        <v>1234</v>
      </c>
    </row>
    <row r="34" customFormat="false" ht="16.5" hidden="false" customHeight="false" outlineLevel="0" collapsed="false">
      <c r="J34" s="394" t="s">
        <v>1235</v>
      </c>
    </row>
    <row r="35" customFormat="false" ht="16.5" hidden="false" customHeight="false" outlineLevel="0" collapsed="false">
      <c r="J35" s="394" t="s">
        <v>1236</v>
      </c>
    </row>
    <row r="36" customFormat="false" ht="16.5" hidden="false" customHeight="false" outlineLevel="0" collapsed="false">
      <c r="J36" s="394" t="s">
        <v>1237</v>
      </c>
    </row>
    <row r="38" customFormat="false" ht="16.5" hidden="false" customHeight="false" outlineLevel="0" collapsed="false">
      <c r="J38" s="394" t="s">
        <v>1238</v>
      </c>
    </row>
    <row r="39" customFormat="false" ht="12.75" hidden="false" customHeight="false" outlineLevel="0" collapsed="false">
      <c r="J39" s="368" t="s">
        <v>1239</v>
      </c>
    </row>
    <row r="40" customFormat="false" ht="16.5" hidden="false" customHeight="false" outlineLevel="0" collapsed="false">
      <c r="J40" s="394" t="s">
        <v>1240</v>
      </c>
    </row>
    <row r="41" customFormat="false" ht="12.75" hidden="false" customHeight="false" outlineLevel="0" collapsed="false">
      <c r="J41" s="368" t="s">
        <v>1241</v>
      </c>
    </row>
    <row r="42" customFormat="false" ht="16.5" hidden="false" customHeight="false" outlineLevel="0" collapsed="false">
      <c r="J42" s="394" t="s">
        <v>1242</v>
      </c>
    </row>
    <row r="43" customFormat="false" ht="12.75" hidden="false" customHeight="false" outlineLevel="0" collapsed="false">
      <c r="J43" s="368" t="s">
        <v>1243</v>
      </c>
    </row>
    <row r="44" customFormat="false" ht="12.75" hidden="false" customHeight="false" outlineLevel="0" collapsed="false">
      <c r="J44" s="368" t="s">
        <v>1244</v>
      </c>
    </row>
    <row r="45" customFormat="false" ht="16.5" hidden="false" customHeight="false" outlineLevel="0" collapsed="false">
      <c r="J45" s="394" t="s">
        <v>1245</v>
      </c>
    </row>
    <row r="46" customFormat="false" ht="16.5" hidden="false" customHeight="false" outlineLevel="0" collapsed="false">
      <c r="J46" s="394" t="s">
        <v>1246</v>
      </c>
    </row>
    <row r="47" customFormat="false" ht="16.5" hidden="false" customHeight="false" outlineLevel="0" collapsed="false">
      <c r="J47" s="394" t="s">
        <v>1247</v>
      </c>
    </row>
    <row r="48" customFormat="false" ht="16.5" hidden="false" customHeight="false" outlineLevel="0" collapsed="false">
      <c r="J48" s="394" t="s">
        <v>1248</v>
      </c>
    </row>
    <row r="460" customFormat="false" ht="13.5" hidden="false" customHeight="false" outlineLevel="0" collapsed="false"/>
    <row r="461" customFormat="false" ht="14.25" hidden="false" customHeight="false" outlineLevel="0" collapsed="false">
      <c r="B461" s="436" t="s">
        <v>1249</v>
      </c>
      <c r="H461" s="399"/>
      <c r="M461" s="374"/>
    </row>
    <row r="462" customFormat="false" ht="13.5" hidden="false" customHeight="false" outlineLevel="0" collapsed="false">
      <c r="B462" s="437"/>
      <c r="F462" s="370" t="n">
        <f aca="false">C462*E462</f>
        <v>0</v>
      </c>
      <c r="H462" s="399"/>
      <c r="M462" s="374"/>
    </row>
    <row r="463" customFormat="false" ht="12.75" hidden="false" customHeight="false" outlineLevel="0" collapsed="false">
      <c r="B463" s="437"/>
      <c r="F463" s="370" t="n">
        <f aca="false">C463*E463</f>
        <v>0</v>
      </c>
      <c r="H463" s="399"/>
      <c r="M463" s="374"/>
    </row>
    <row r="464" customFormat="false" ht="12.75" hidden="false" customHeight="false" outlineLevel="0" collapsed="false">
      <c r="B464" s="437"/>
      <c r="F464" s="370" t="n">
        <f aca="false">C464*E464</f>
        <v>0</v>
      </c>
      <c r="H464" s="399"/>
      <c r="M464" s="374"/>
    </row>
    <row r="465" customFormat="false" ht="12.75" hidden="false" customHeight="false" outlineLevel="0" collapsed="false">
      <c r="B465" s="437"/>
      <c r="F465" s="370" t="n">
        <f aca="false">C465*E465</f>
        <v>0</v>
      </c>
      <c r="H465" s="399"/>
      <c r="M465" s="374"/>
    </row>
    <row r="466" customFormat="false" ht="12.75" hidden="false" customHeight="false" outlineLevel="0" collapsed="false">
      <c r="B466" s="437"/>
      <c r="F466" s="370" t="n">
        <f aca="false">C466*E466</f>
        <v>0</v>
      </c>
      <c r="H466" s="399"/>
      <c r="M466" s="374"/>
    </row>
    <row r="467" customFormat="false" ht="12.75" hidden="false" customHeight="false" outlineLevel="0" collapsed="false">
      <c r="B467" s="437"/>
      <c r="F467" s="370" t="n">
        <f aca="false">C467*E467</f>
        <v>0</v>
      </c>
      <c r="H467" s="399"/>
      <c r="M467" s="374"/>
    </row>
    <row r="468" customFormat="false" ht="12.75" hidden="false" customHeight="false" outlineLevel="0" collapsed="false">
      <c r="B468" s="437"/>
      <c r="F468" s="370" t="n">
        <f aca="false">C468*E468</f>
        <v>0</v>
      </c>
      <c r="H468" s="399"/>
      <c r="M468" s="374"/>
    </row>
    <row r="469" customFormat="false" ht="12.75" hidden="false" customHeight="false" outlineLevel="0" collapsed="false">
      <c r="B469" s="437"/>
      <c r="F469" s="370" t="n">
        <f aca="false">C469*E469</f>
        <v>0</v>
      </c>
      <c r="H469" s="399"/>
      <c r="M469" s="374"/>
    </row>
    <row r="470" customFormat="false" ht="12.75" hidden="false" customHeight="false" outlineLevel="0" collapsed="false">
      <c r="B470" s="437"/>
      <c r="F470" s="370" t="n">
        <f aca="false">C470*E470</f>
        <v>0</v>
      </c>
      <c r="H470" s="399"/>
      <c r="M470" s="374"/>
    </row>
    <row r="471" customFormat="false" ht="12.75" hidden="false" customHeight="false" outlineLevel="0" collapsed="false">
      <c r="B471" s="437"/>
      <c r="F471" s="370" t="n">
        <f aca="false">C471*E471</f>
        <v>0</v>
      </c>
      <c r="H471" s="399"/>
      <c r="M471" s="374"/>
    </row>
    <row r="472" customFormat="false" ht="12.75" hidden="false" customHeight="false" outlineLevel="0" collapsed="false">
      <c r="B472" s="437"/>
      <c r="F472" s="370" t="n">
        <f aca="false">C472*E472</f>
        <v>0</v>
      </c>
      <c r="H472" s="399"/>
      <c r="M472" s="374"/>
    </row>
    <row r="473" customFormat="false" ht="12.75" hidden="false" customHeight="false" outlineLevel="0" collapsed="false">
      <c r="B473" s="422"/>
      <c r="F473" s="370" t="n">
        <f aca="false">C473*E473</f>
        <v>0</v>
      </c>
      <c r="H473" s="399"/>
      <c r="M473" s="374"/>
    </row>
    <row r="474" customFormat="false" ht="12.75" hidden="false" customHeight="false" outlineLevel="0" collapsed="false">
      <c r="B474" s="422"/>
      <c r="F474" s="370" t="n">
        <f aca="false">C474*E474</f>
        <v>0</v>
      </c>
      <c r="H474" s="399"/>
      <c r="M474" s="374"/>
    </row>
    <row r="475" customFormat="false" ht="12.75" hidden="false" customHeight="false" outlineLevel="0" collapsed="false">
      <c r="B475" s="422"/>
      <c r="F475" s="370" t="n">
        <f aca="false">C475*E475</f>
        <v>0</v>
      </c>
      <c r="H475" s="399"/>
      <c r="M475" s="374"/>
    </row>
    <row r="476" customFormat="false" ht="12.75" hidden="false" customHeight="false" outlineLevel="0" collapsed="false">
      <c r="F476" s="370" t="n">
        <f aca="false">C476*E476</f>
        <v>0</v>
      </c>
      <c r="G476" s="438"/>
      <c r="H476" s="399"/>
      <c r="M476" s="374"/>
    </row>
    <row r="477" customFormat="false" ht="12.75" hidden="false" customHeight="false" outlineLevel="0" collapsed="false">
      <c r="F477" s="370" t="n">
        <f aca="false">C477*E477</f>
        <v>0</v>
      </c>
      <c r="H477" s="399"/>
      <c r="M477" s="374"/>
    </row>
    <row r="478" customFormat="false" ht="12.75" hidden="false" customHeight="false" outlineLevel="0" collapsed="false">
      <c r="F478" s="370" t="n">
        <f aca="false">C478*E478</f>
        <v>0</v>
      </c>
      <c r="H478" s="399"/>
      <c r="M478" s="374"/>
    </row>
    <row r="479" customFormat="false" ht="12.75" hidden="false" customHeight="false" outlineLevel="0" collapsed="false">
      <c r="F479" s="370" t="n">
        <f aca="false">C479*E479</f>
        <v>0</v>
      </c>
      <c r="H479" s="399"/>
      <c r="M479" s="374"/>
    </row>
    <row r="480" customFormat="false" ht="12.75" hidden="false" customHeight="false" outlineLevel="0" collapsed="false">
      <c r="F480" s="370" t="n">
        <f aca="false">C480*E480</f>
        <v>0</v>
      </c>
      <c r="H480" s="399"/>
      <c r="M480" s="374"/>
    </row>
    <row r="481" customFormat="false" ht="12.75" hidden="false" customHeight="false" outlineLevel="0" collapsed="false">
      <c r="F481" s="370" t="n">
        <f aca="false">C481*E481</f>
        <v>0</v>
      </c>
      <c r="H481" s="399"/>
      <c r="M481" s="374"/>
    </row>
    <row r="482" s="386" customFormat="true" ht="12.75" hidden="false" customHeight="false" outlineLevel="0" collapsed="false">
      <c r="A482" s="388"/>
      <c r="B482" s="420" t="s">
        <v>1222</v>
      </c>
      <c r="D482" s="388"/>
      <c r="E482" s="415"/>
      <c r="F482" s="416" t="n">
        <f aca="false">SUM(F462:F481)</f>
        <v>0</v>
      </c>
      <c r="G482" s="438"/>
      <c r="H482" s="418"/>
      <c r="M482" s="387"/>
    </row>
    <row r="483" customFormat="false" ht="12.75" hidden="false" customHeight="false" outlineLevel="0" collapsed="false">
      <c r="B483" s="368" t="s">
        <v>1250</v>
      </c>
      <c r="C483" s="419" t="n">
        <v>0.15</v>
      </c>
      <c r="E483" s="369" t="n">
        <f aca="false">F482</f>
        <v>0</v>
      </c>
      <c r="F483" s="370" t="n">
        <f aca="false">+E483*C483</f>
        <v>0</v>
      </c>
      <c r="H483" s="399"/>
      <c r="M483" s="374"/>
    </row>
    <row r="484" s="386" customFormat="true" ht="12.75" hidden="false" customHeight="false" outlineLevel="0" collapsed="false">
      <c r="A484" s="388"/>
      <c r="B484" s="420" t="s">
        <v>1224</v>
      </c>
      <c r="C484" s="421"/>
      <c r="D484" s="388"/>
      <c r="E484" s="415"/>
      <c r="F484" s="416" t="n">
        <f aca="false">SUM(F464:F472)</f>
        <v>0</v>
      </c>
      <c r="G484" s="438"/>
      <c r="H484" s="418"/>
      <c r="M484" s="387"/>
    </row>
    <row r="485" customFormat="false" ht="12.75" hidden="false" customHeight="false" outlineLevel="0" collapsed="false">
      <c r="B485" s="422" t="s">
        <v>1251</v>
      </c>
      <c r="C485" s="423" t="n">
        <v>0.084</v>
      </c>
      <c r="E485" s="369" t="n">
        <f aca="false">F484</f>
        <v>0</v>
      </c>
      <c r="F485" s="370" t="n">
        <f aca="false">+E485*C485</f>
        <v>0</v>
      </c>
      <c r="H485" s="399"/>
      <c r="M485" s="374"/>
    </row>
    <row r="486" customFormat="false" ht="13.5" hidden="false" customHeight="false" outlineLevel="0" collapsed="false">
      <c r="B486" s="422" t="s">
        <v>1252</v>
      </c>
      <c r="C486" s="419" t="n">
        <v>0.12</v>
      </c>
      <c r="E486" s="369" t="n">
        <f aca="false">F484</f>
        <v>0</v>
      </c>
      <c r="F486" s="370" t="n">
        <f aca="false">+E486*C486</f>
        <v>0</v>
      </c>
      <c r="H486" s="399"/>
      <c r="M486" s="374"/>
    </row>
    <row r="487" s="386" customFormat="true" ht="14.25" hidden="false" customHeight="false" outlineLevel="0" collapsed="false">
      <c r="A487" s="388"/>
      <c r="B487" s="420" t="str">
        <f aca="false">B461</f>
        <v>Enter Project Work Component Here</v>
      </c>
      <c r="C487" s="386" t="s">
        <v>1229</v>
      </c>
      <c r="D487" s="388"/>
      <c r="E487" s="415"/>
      <c r="F487" s="416"/>
      <c r="G487" s="439" t="n">
        <f aca="false">SUM(F484:F486)</f>
        <v>0</v>
      </c>
      <c r="H487" s="418"/>
      <c r="M487" s="387"/>
    </row>
    <row r="488" customFormat="false" ht="13.5" hidden="false" customHeight="false" outlineLevel="0" collapsed="false"/>
  </sheetData>
  <mergeCells count="3">
    <mergeCell ref="C1:G1"/>
    <mergeCell ref="D3:E3"/>
    <mergeCell ref="F3:G3"/>
  </mergeCells>
  <printOptions headings="false" gridLines="false" gridLinesSet="true" horizontalCentered="false" verticalCentered="false"/>
  <pageMargins left="0.55" right="0.429861111111111" top="0.459722222222222" bottom="0.7" header="0.279861111111111" footer="0.370138888888889"/>
  <pageSetup paperSize="1" scale="100" fitToWidth="1" fitToHeight="1" pageOrder="downThenOver" orientation="portrait" blackAndWhite="false" draft="false" cellComments="none" horizontalDpi="300" verticalDpi="300" copies="1"/>
  <headerFooter differentFirst="false" differentOddEven="false">
    <oddHeader>&amp;L&amp;"Arial,Bold"&amp;14&amp;K000000PORT OF TACOMA&amp;C&amp;"Arial,Bold"&amp;14&amp;K000000Engineering Estimate&amp;R&amp;"Arial,Bold"&amp;12&amp;K000000Date:  &amp;D</oddHeader>
    <oddFooter>&amp;L&amp;8&amp;K000000File:  &amp;F
Sheet:  &amp;A&amp;R&amp;8&amp;K000000Page:  &amp;P of &amp;N</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F33"/>
  <sheetViews>
    <sheetView showFormulas="false" showGridLines="true" showRowColHeaders="true" showZeros="true" rightToLeft="false" tabSelected="true" showOutlineSymbols="true" defaultGridColor="true" view="normal" topLeftCell="A4" colorId="64" zoomScale="100" zoomScaleNormal="100" zoomScalePageLayoutView="60" workbookViewId="0">
      <selection pane="topLeft" activeCell="A1" activeCellId="0" sqref="A1"/>
    </sheetView>
  </sheetViews>
  <sheetFormatPr defaultColWidth="8.6875" defaultRowHeight="15" zeroHeight="false" outlineLevelRow="0" outlineLevelCol="0"/>
  <cols>
    <col collapsed="false" customWidth="true" hidden="false" outlineLevel="0" max="1" min="1" style="0" width="32.29"/>
    <col collapsed="false" customWidth="true" hidden="false" outlineLevel="0" max="2" min="2" style="0" width="15.86"/>
    <col collapsed="false" customWidth="true" hidden="false" outlineLevel="0" max="3" min="3" style="0" width="13.57"/>
    <col collapsed="false" customWidth="true" hidden="false" outlineLevel="0" max="4" min="4" style="0" width="15.71"/>
    <col collapsed="false" customWidth="true" hidden="false" outlineLevel="0" max="5" min="5" style="440" width="15.71"/>
    <col collapsed="false" customWidth="true" hidden="false" outlineLevel="0" max="6" min="6" style="440" width="12.42"/>
    <col collapsed="false" customWidth="true" hidden="false" outlineLevel="0" max="7" min="7" style="0" width="11.86"/>
  </cols>
  <sheetData>
    <row r="1" customFormat="false" ht="32.25" hidden="false" customHeight="false" outlineLevel="0" collapsed="false">
      <c r="A1" s="441" t="s">
        <v>53</v>
      </c>
      <c r="B1" s="442" t="s">
        <v>54</v>
      </c>
      <c r="C1" s="443" t="s">
        <v>55</v>
      </c>
    </row>
    <row r="2" customFormat="false" ht="32.25" hidden="false" customHeight="false" outlineLevel="0" collapsed="false">
      <c r="A2" s="444" t="s">
        <v>1253</v>
      </c>
      <c r="B2" s="445" t="n">
        <f aca="false">T5_GATE_Estimate!F$78 * $D$2</f>
        <v>1922500</v>
      </c>
      <c r="C2" s="446" t="n">
        <f aca="false">B2 / $E$19</f>
        <v>1658139.50956412</v>
      </c>
      <c r="D2" s="447" t="n">
        <v>1</v>
      </c>
      <c r="E2" s="448" t="n">
        <f aca="false">$D$2</f>
        <v>1</v>
      </c>
    </row>
    <row r="3" customFormat="false" ht="16.5" hidden="false" customHeight="false" outlineLevel="0" collapsed="false">
      <c r="A3" s="444" t="s">
        <v>57</v>
      </c>
      <c r="B3" s="445" t="n">
        <f aca="false">T5_GATE_Estimate!$F$76 * $D$2</f>
        <v>13668000</v>
      </c>
      <c r="C3" s="446" t="n">
        <f aca="false">B3 / $E$19</f>
        <v>11788530.9839909</v>
      </c>
    </row>
    <row r="4" customFormat="false" ht="16.5" hidden="false" customHeight="false" outlineLevel="0" collapsed="false">
      <c r="A4" s="449" t="s">
        <v>58</v>
      </c>
      <c r="B4" s="450" t="n">
        <f aca="false">SUM(B2:B3)</f>
        <v>15590500</v>
      </c>
      <c r="C4" s="450" t="n">
        <f aca="false">SUM(C2:C3)</f>
        <v>13446670.493555</v>
      </c>
    </row>
    <row r="5" customFormat="false" ht="16.5" hidden="false" customHeight="true" outlineLevel="0" collapsed="false">
      <c r="A5" s="444"/>
      <c r="B5" s="451"/>
      <c r="C5" s="451"/>
    </row>
    <row r="6" customFormat="false" ht="32.25" hidden="false" customHeight="false" outlineLevel="0" collapsed="false">
      <c r="A6" s="444" t="s">
        <v>1253</v>
      </c>
      <c r="B6" s="445" t="n">
        <f aca="false">T5_YARD_Estimate!H$18 * $D$2</f>
        <v>1587000</v>
      </c>
      <c r="C6" s="446" t="n">
        <f aca="false">B6 / $E$19</f>
        <v>1368773.68097699</v>
      </c>
    </row>
    <row r="7" customFormat="false" ht="16.5" hidden="false" customHeight="false" outlineLevel="0" collapsed="false">
      <c r="A7" s="444" t="s">
        <v>57</v>
      </c>
      <c r="B7" s="445" t="n">
        <f aca="false">T5_YARD_Estimate!H$19 * $D$2</f>
        <v>9082000</v>
      </c>
      <c r="C7" s="446" t="n">
        <f aca="false">B7 / $E$19</f>
        <v>7833145.91722307</v>
      </c>
    </row>
    <row r="8" customFormat="false" ht="16.5" hidden="false" customHeight="false" outlineLevel="0" collapsed="false">
      <c r="A8" s="449" t="s">
        <v>59</v>
      </c>
      <c r="B8" s="450" t="n">
        <f aca="false">SUM(B6:B7)</f>
        <v>10669000</v>
      </c>
      <c r="C8" s="450" t="n">
        <f aca="false">SUM(C6:C7)</f>
        <v>9201919.59820006</v>
      </c>
    </row>
    <row r="9" customFormat="false" ht="16.5" hidden="false" customHeight="false" outlineLevel="0" collapsed="false">
      <c r="A9" s="444"/>
      <c r="B9" s="451"/>
      <c r="C9" s="451"/>
    </row>
    <row r="10" customFormat="false" ht="16.5" hidden="false" customHeight="false" outlineLevel="0" collapsed="false">
      <c r="A10" s="452" t="s">
        <v>60</v>
      </c>
      <c r="B10" s="450" t="n">
        <f aca="false">B4 + B8</f>
        <v>26259500</v>
      </c>
      <c r="C10" s="450" t="n">
        <f aca="false">C4 + C8</f>
        <v>22648590.091755</v>
      </c>
      <c r="D10" s="0" t="n">
        <v>26259500</v>
      </c>
      <c r="E10" s="440" t="n">
        <f aca="false">B10 - D10</f>
        <v>0</v>
      </c>
    </row>
    <row r="12" s="440" customFormat="true" ht="15" hidden="false" customHeight="false" outlineLevel="0" collapsed="false">
      <c r="A12" s="453" t="s">
        <v>1254</v>
      </c>
    </row>
    <row r="13" s="440" customFormat="true" ht="15" hidden="false" customHeight="false" outlineLevel="0" collapsed="false">
      <c r="A13" s="453" t="s">
        <v>1255</v>
      </c>
    </row>
    <row r="14" s="440" customFormat="true" ht="15" hidden="false" customHeight="false" outlineLevel="0" collapsed="false">
      <c r="A14" s="453" t="s">
        <v>1256</v>
      </c>
    </row>
    <row r="15" s="440" customFormat="true" ht="15" hidden="false" customHeight="false" outlineLevel="0" collapsed="false"/>
    <row r="16" s="440" customFormat="true" ht="15" hidden="false" customHeight="false" outlineLevel="0" collapsed="false"/>
    <row r="17" customFormat="false" ht="15" hidden="false" customHeight="false" outlineLevel="0" collapsed="false">
      <c r="A17" s="454"/>
      <c r="B17" s="454" t="n">
        <v>2020</v>
      </c>
      <c r="C17" s="454" t="n">
        <v>2021</v>
      </c>
      <c r="D17" s="454" t="n">
        <v>2022</v>
      </c>
      <c r="E17" s="454" t="n">
        <v>2023</v>
      </c>
    </row>
    <row r="18" customFormat="false" ht="15" hidden="false" customHeight="false" outlineLevel="0" collapsed="false">
      <c r="A18" s="455" t="s">
        <v>1257</v>
      </c>
      <c r="B18" s="456" t="n">
        <v>0.0125</v>
      </c>
      <c r="C18" s="456" t="n">
        <v>0.0468</v>
      </c>
      <c r="D18" s="456" t="n">
        <v>0.0768</v>
      </c>
      <c r="E18" s="456" t="n">
        <v>0.0286</v>
      </c>
    </row>
    <row r="19" customFormat="false" ht="15" hidden="false" customHeight="false" outlineLevel="0" collapsed="false">
      <c r="A19" s="457" t="s">
        <v>1258</v>
      </c>
      <c r="B19" s="457" t="n">
        <v>1</v>
      </c>
      <c r="C19" s="457" t="n">
        <f aca="false">B19 * (1 + C18)</f>
        <v>1.0468</v>
      </c>
      <c r="D19" s="457" t="n">
        <f aca="false">C19 * (1 + D18)</f>
        <v>1.12719424</v>
      </c>
      <c r="E19" s="457" t="n">
        <f aca="false">D19 * (1 + E18)</f>
        <v>1.159431995264</v>
      </c>
    </row>
    <row r="20" customFormat="false" ht="15" hidden="false" customHeight="false" outlineLevel="0" collapsed="false">
      <c r="A20" s="260" t="s">
        <v>1259</v>
      </c>
      <c r="B20" s="134" t="s">
        <v>1260</v>
      </c>
      <c r="C20" s="458"/>
      <c r="D20" s="458"/>
      <c r="E20" s="459"/>
    </row>
    <row r="22" customFormat="false" ht="15.75" hidden="false" customHeight="false" outlineLevel="0" collapsed="false"/>
    <row r="23" customFormat="false" ht="32.25" hidden="false" customHeight="true" outlineLevel="0" collapsed="false">
      <c r="A23" s="460" t="s">
        <v>53</v>
      </c>
      <c r="B23" s="460"/>
      <c r="C23" s="460" t="s">
        <v>1261</v>
      </c>
      <c r="D23" s="461" t="s">
        <v>1262</v>
      </c>
      <c r="E23" s="461" t="s">
        <v>1263</v>
      </c>
    </row>
    <row r="24" customFormat="false" ht="32.25" hidden="false" customHeight="false" outlineLevel="0" collapsed="false">
      <c r="A24" s="462" t="n">
        <v>1</v>
      </c>
      <c r="B24" s="463" t="s">
        <v>1264</v>
      </c>
      <c r="C24" s="464" t="n">
        <f aca="false">B4</f>
        <v>15590500</v>
      </c>
      <c r="D24" s="465" t="n">
        <f aca="false">C24 - E24</f>
        <v>10114366.1893791</v>
      </c>
      <c r="E24" s="465" t="n">
        <f aca="false">C24 * $F$26</f>
        <v>5476133.81062092</v>
      </c>
    </row>
    <row r="25" customFormat="false" ht="16.5" hidden="false" customHeight="false" outlineLevel="0" collapsed="false">
      <c r="A25" s="466" t="n">
        <v>2</v>
      </c>
      <c r="B25" s="467" t="s">
        <v>1265</v>
      </c>
      <c r="C25" s="468" t="n">
        <f aca="false">B8</f>
        <v>10669000</v>
      </c>
      <c r="D25" s="468" t="n">
        <f aca="false">C25 - E25</f>
        <v>6921533.81062092</v>
      </c>
      <c r="E25" s="469" t="n">
        <f aca="false">C25 * $F$26</f>
        <v>3747466.18937908</v>
      </c>
    </row>
    <row r="26" customFormat="false" ht="16.5" hidden="false" customHeight="true" outlineLevel="0" collapsed="false">
      <c r="A26" s="470" t="s">
        <v>1</v>
      </c>
      <c r="B26" s="470"/>
      <c r="C26" s="471" t="n">
        <f aca="false">SUM(C24:C25)</f>
        <v>26259500</v>
      </c>
      <c r="D26" s="469" t="n">
        <f aca="false">C26 - E26</f>
        <v>17035900</v>
      </c>
      <c r="E26" s="472" t="n">
        <f aca="false">$E$33</f>
        <v>9223600</v>
      </c>
      <c r="F26" s="473" t="n">
        <f aca="false">E26 / C26</f>
        <v>0.351248119728098</v>
      </c>
    </row>
    <row r="27" customFormat="false" ht="16.5" hidden="false" customHeight="true" outlineLevel="0" collapsed="false">
      <c r="A27" s="474" t="s">
        <v>1266</v>
      </c>
      <c r="B27" s="474"/>
      <c r="C27" s="474" t="s">
        <v>1267</v>
      </c>
      <c r="D27" s="475" t="n">
        <f aca="false">D26 / $C$26</f>
        <v>0.648751880271902</v>
      </c>
      <c r="E27" s="475" t="n">
        <f aca="false">E26 / $C$26</f>
        <v>0.351248119728098</v>
      </c>
    </row>
    <row r="28" customFormat="false" ht="15" hidden="false" customHeight="false" outlineLevel="0" collapsed="false">
      <c r="A28" s="476"/>
    </row>
    <row r="30" customFormat="false" ht="15" hidden="false" customHeight="false" outlineLevel="0" collapsed="false">
      <c r="C30" s="0" t="s">
        <v>1268</v>
      </c>
      <c r="D30" s="477" t="n">
        <f aca="false">B3</f>
        <v>13668000</v>
      </c>
    </row>
    <row r="31" customFormat="false" ht="15" hidden="false" customHeight="false" outlineLevel="0" collapsed="false">
      <c r="D31" s="477" t="n">
        <f aca="false">B8</f>
        <v>10669000</v>
      </c>
    </row>
    <row r="32" customFormat="false" ht="15" hidden="false" customHeight="false" outlineLevel="0" collapsed="false">
      <c r="D32" s="477" t="n">
        <f aca="false">SUM(D30:D31)</f>
        <v>24337000</v>
      </c>
      <c r="E32" s="473" t="n">
        <v>0.3</v>
      </c>
    </row>
    <row r="33" customFormat="false" ht="15" hidden="false" customHeight="false" outlineLevel="0" collapsed="false">
      <c r="E33" s="440" t="n">
        <f aca="false">(D32 * E32) + B2</f>
        <v>9223600</v>
      </c>
    </row>
  </sheetData>
  <mergeCells count="3">
    <mergeCell ref="A23:B23"/>
    <mergeCell ref="A26:B26"/>
    <mergeCell ref="A27:B27"/>
  </mergeCells>
  <hyperlinks>
    <hyperlink ref="A12" location="_ftnref1" display="[1] National Highway Freight Investment Program, grants administered by Washington State Department of Transportation (WSDOT)."/>
    <hyperlink ref="A13" location="_ftnref2" display="[2] National Surface Transportation Program, grants administered by Puget Sound Regional Council (PSRC)."/>
    <hyperlink ref="A14" location="_ftnref3" display="[3] National Port Infrastructure Development Program, grants administered by the US Department of Transportation’s Maritime Administration (MARAD)."/>
    <hyperlink ref="B20" r:id="rId1" display="https://knoema.com/kyaewad/us-inflation-forecast-2022-2023-and-long-term-to-2030-data-and-charts"/>
  </hyperlink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true"/>
  </sheetPr>
  <dimension ref="A1:AD12"/>
  <sheetViews>
    <sheetView showFormulas="false" showGridLines="true" showRowColHeaders="true" showZeros="true" rightToLeft="false" tabSelected="false" showOutlineSymbols="true" defaultGridColor="true" view="normal" topLeftCell="A1" colorId="64" zoomScale="100" zoomScaleNormal="100" zoomScalePageLayoutView="60" workbookViewId="0">
      <selection pane="topLeft" activeCell="A1" activeCellId="0" sqref="A1"/>
    </sheetView>
  </sheetViews>
  <sheetFormatPr defaultColWidth="9.15625" defaultRowHeight="15" zeroHeight="false" outlineLevelRow="0" outlineLevelCol="0"/>
  <cols>
    <col collapsed="false" customWidth="true" hidden="false" outlineLevel="0" max="1" min="1" style="458" width="15.71"/>
    <col collapsed="false" customWidth="true" hidden="false" outlineLevel="0" max="20" min="2" style="458" width="15.29"/>
    <col collapsed="false" customWidth="true" hidden="false" outlineLevel="0" max="21" min="21" style="458" width="16.42"/>
    <col collapsed="false" customWidth="true" hidden="false" outlineLevel="0" max="22" min="22" style="458" width="14.15"/>
    <col collapsed="false" customWidth="true" hidden="false" outlineLevel="0" max="23" min="23" style="458" width="18.85"/>
    <col collapsed="false" customWidth="true" hidden="false" outlineLevel="0" max="24" min="24" style="458" width="16.42"/>
    <col collapsed="false" customWidth="true" hidden="false" outlineLevel="0" max="25" min="25" style="458" width="15.42"/>
    <col collapsed="false" customWidth="true" hidden="false" outlineLevel="0" max="26" min="26" style="458" width="15.86"/>
    <col collapsed="false" customWidth="true" hidden="false" outlineLevel="0" max="27" min="27" style="458" width="16.71"/>
    <col collapsed="false" customWidth="true" hidden="false" outlineLevel="0" max="28" min="28" style="458" width="16.57"/>
    <col collapsed="false" customWidth="true" hidden="false" outlineLevel="0" max="29" min="29" style="458" width="14.01"/>
    <col collapsed="false" customWidth="true" hidden="false" outlineLevel="0" max="30" min="30" style="458" width="15.15"/>
    <col collapsed="false" customWidth="false" hidden="false" outlineLevel="0" max="1024" min="31" style="458" width="9.14"/>
  </cols>
  <sheetData>
    <row r="1" customFormat="false" ht="15" hidden="false" customHeight="false" outlineLevel="0" collapsed="false">
      <c r="A1" s="478" t="s">
        <v>1269</v>
      </c>
      <c r="B1" s="479"/>
      <c r="C1" s="479"/>
      <c r="D1" s="479" t="s">
        <v>1270</v>
      </c>
      <c r="E1" s="479" t="s">
        <v>1270</v>
      </c>
      <c r="F1" s="479" t="s">
        <v>1270</v>
      </c>
      <c r="G1" s="479" t="s">
        <v>1270</v>
      </c>
      <c r="H1" s="479" t="s">
        <v>1270</v>
      </c>
      <c r="I1" s="479" t="s">
        <v>1270</v>
      </c>
      <c r="J1" s="479" t="s">
        <v>1270</v>
      </c>
      <c r="K1" s="479" t="s">
        <v>1270</v>
      </c>
      <c r="L1" s="479" t="s">
        <v>1270</v>
      </c>
      <c r="M1" s="479" t="s">
        <v>1270</v>
      </c>
      <c r="N1" s="479" t="s">
        <v>1270</v>
      </c>
      <c r="O1" s="479" t="s">
        <v>1270</v>
      </c>
      <c r="P1" s="479" t="s">
        <v>1270</v>
      </c>
      <c r="Q1" s="479" t="s">
        <v>1270</v>
      </c>
      <c r="R1" s="479" t="s">
        <v>1270</v>
      </c>
      <c r="S1" s="479" t="s">
        <v>1270</v>
      </c>
      <c r="T1" s="479" t="s">
        <v>1270</v>
      </c>
      <c r="U1" s="479" t="s">
        <v>1270</v>
      </c>
      <c r="V1" s="479" t="s">
        <v>1270</v>
      </c>
      <c r="W1" s="479" t="s">
        <v>1270</v>
      </c>
      <c r="X1" s="479" t="s">
        <v>1270</v>
      </c>
      <c r="Y1" s="479" t="s">
        <v>1270</v>
      </c>
      <c r="Z1" s="479" t="s">
        <v>1270</v>
      </c>
      <c r="AA1" s="479" t="s">
        <v>1270</v>
      </c>
      <c r="AB1" s="479" t="s">
        <v>1270</v>
      </c>
      <c r="AC1" s="479" t="s">
        <v>1270</v>
      </c>
      <c r="AD1" s="479" t="s">
        <v>1270</v>
      </c>
    </row>
    <row r="2" customFormat="false" ht="15" hidden="false" customHeight="false" outlineLevel="0" collapsed="false">
      <c r="A2" s="479"/>
      <c r="B2" s="479" t="n">
        <v>2022</v>
      </c>
      <c r="C2" s="479" t="n">
        <v>2023</v>
      </c>
      <c r="D2" s="479" t="n">
        <f aca="false">C2+1</f>
        <v>2024</v>
      </c>
      <c r="E2" s="479" t="n">
        <f aca="false">D2+1</f>
        <v>2025</v>
      </c>
      <c r="F2" s="479" t="n">
        <f aca="false">E2+1</f>
        <v>2026</v>
      </c>
      <c r="G2" s="479" t="n">
        <f aca="false">F2+1</f>
        <v>2027</v>
      </c>
      <c r="H2" s="479" t="n">
        <f aca="false">G2+1</f>
        <v>2028</v>
      </c>
      <c r="I2" s="479" t="n">
        <f aca="false">H2+1</f>
        <v>2029</v>
      </c>
      <c r="J2" s="479" t="n">
        <f aca="false">I2+1</f>
        <v>2030</v>
      </c>
      <c r="K2" s="479" t="n">
        <f aca="false">J2+1</f>
        <v>2031</v>
      </c>
      <c r="L2" s="479" t="n">
        <f aca="false">K2+1</f>
        <v>2032</v>
      </c>
      <c r="M2" s="479" t="n">
        <f aca="false">L2+1</f>
        <v>2033</v>
      </c>
      <c r="N2" s="479" t="n">
        <f aca="false">M2+1</f>
        <v>2034</v>
      </c>
      <c r="O2" s="479" t="n">
        <f aca="false">N2+1</f>
        <v>2035</v>
      </c>
      <c r="P2" s="479" t="n">
        <f aca="false">O2+1</f>
        <v>2036</v>
      </c>
      <c r="Q2" s="479" t="n">
        <f aca="false">P2+1</f>
        <v>2037</v>
      </c>
      <c r="R2" s="479" t="n">
        <f aca="false">Q2+1</f>
        <v>2038</v>
      </c>
      <c r="S2" s="479" t="n">
        <f aca="false">R2+1</f>
        <v>2039</v>
      </c>
      <c r="T2" s="479" t="n">
        <f aca="false">S2+1</f>
        <v>2040</v>
      </c>
      <c r="U2" s="479" t="n">
        <f aca="false">T2+1</f>
        <v>2041</v>
      </c>
      <c r="V2" s="479" t="n">
        <f aca="false">U2+1</f>
        <v>2042</v>
      </c>
      <c r="W2" s="479" t="n">
        <f aca="false">V2+1</f>
        <v>2043</v>
      </c>
      <c r="X2" s="479" t="n">
        <f aca="false">W2+1</f>
        <v>2044</v>
      </c>
      <c r="Y2" s="479" t="n">
        <f aca="false">X2+1</f>
        <v>2045</v>
      </c>
      <c r="Z2" s="479" t="n">
        <f aca="false">Y2+1</f>
        <v>2046</v>
      </c>
      <c r="AA2" s="479" t="n">
        <f aca="false">Z2+1</f>
        <v>2047</v>
      </c>
      <c r="AB2" s="479" t="n">
        <f aca="false">AA2+1</f>
        <v>2048</v>
      </c>
      <c r="AC2" s="479" t="n">
        <f aca="false">AB2+1</f>
        <v>2049</v>
      </c>
      <c r="AD2" s="479" t="n">
        <f aca="false">AC2+1</f>
        <v>2050</v>
      </c>
    </row>
    <row r="3" customFormat="false" ht="15" hidden="false" customHeight="false" outlineLevel="0" collapsed="false">
      <c r="A3" s="480" t="s">
        <v>1</v>
      </c>
      <c r="B3" s="481" t="n">
        <v>364000</v>
      </c>
      <c r="C3" s="481" t="n">
        <f aca="false">B3+300000</f>
        <v>664000</v>
      </c>
      <c r="D3" s="481" t="n">
        <f aca="false">(C3*1.018)</f>
        <v>675952</v>
      </c>
      <c r="E3" s="482" t="n">
        <f aca="false">D3*1.018</f>
        <v>688119.136</v>
      </c>
      <c r="F3" s="482" t="n">
        <f aca="false">E3*1.018</f>
        <v>700505.280448</v>
      </c>
      <c r="G3" s="482" t="n">
        <f aca="false">F3*1.018</f>
        <v>713114.375496064</v>
      </c>
      <c r="H3" s="482" t="n">
        <f aca="false">G3*1.018</f>
        <v>725950.434254993</v>
      </c>
      <c r="I3" s="482" t="n">
        <f aca="false">H3*1.018</f>
        <v>739017.542071583</v>
      </c>
      <c r="J3" s="482" t="n">
        <f aca="false">I3*1.018</f>
        <v>752319.857828872</v>
      </c>
      <c r="K3" s="482" t="n">
        <f aca="false">J3*1.018</f>
        <v>765861.615269791</v>
      </c>
      <c r="L3" s="482" t="n">
        <f aca="false">K3*1.018</f>
        <v>779647.124344648</v>
      </c>
      <c r="M3" s="482" t="n">
        <f aca="false">L3*1.018</f>
        <v>793680.772582851</v>
      </c>
      <c r="N3" s="482" t="n">
        <f aca="false">M3*1.018</f>
        <v>807967.026489343</v>
      </c>
      <c r="O3" s="482" t="n">
        <f aca="false">N3*1.018</f>
        <v>822510.432966151</v>
      </c>
      <c r="P3" s="482" t="n">
        <f aca="false">O3*1.018</f>
        <v>837315.620759541</v>
      </c>
      <c r="Q3" s="482" t="n">
        <f aca="false">P3*1.018</f>
        <v>852387.301933213</v>
      </c>
      <c r="R3" s="482" t="n">
        <f aca="false">Q3*1.018</f>
        <v>867730.273368011</v>
      </c>
      <c r="S3" s="482" t="n">
        <f aca="false">R3*1.018</f>
        <v>883349.418288635</v>
      </c>
      <c r="T3" s="482" t="n">
        <f aca="false">S3*1.018</f>
        <v>899249.707817831</v>
      </c>
      <c r="U3" s="482" t="n">
        <f aca="false">T3*1.018</f>
        <v>915436.202558552</v>
      </c>
      <c r="V3" s="482" t="n">
        <f aca="false">U3*1.018</f>
        <v>931914.054204606</v>
      </c>
      <c r="W3" s="482" t="n">
        <f aca="false">V3*1.018</f>
        <v>948688.507180289</v>
      </c>
      <c r="X3" s="482" t="n">
        <f aca="false">W3*1.018</f>
        <v>965764.900309534</v>
      </c>
      <c r="Y3" s="482" t="n">
        <f aca="false">X3*1.018</f>
        <v>983148.668515105</v>
      </c>
      <c r="Z3" s="482" t="n">
        <f aca="false">Y3*1.018</f>
        <v>1000845.34454838</v>
      </c>
      <c r="AA3" s="482" t="n">
        <f aca="false">Z3*1.018</f>
        <v>1018860.56075025</v>
      </c>
      <c r="AB3" s="482" t="n">
        <f aca="false">AA3*1.018</f>
        <v>1037200.05084375</v>
      </c>
      <c r="AC3" s="482" t="n">
        <f aca="false">AB3*1.018</f>
        <v>1055869.65175894</v>
      </c>
      <c r="AD3" s="482" t="n">
        <f aca="false">AC3*1.018</f>
        <v>1074875.3054906</v>
      </c>
    </row>
    <row r="4" customFormat="false" ht="15" hidden="false" customHeight="false" outlineLevel="0" collapsed="false">
      <c r="A4" s="481" t="s">
        <v>1271</v>
      </c>
      <c r="B4" s="481" t="n">
        <f aca="false">B3*Import_Export_Ratio!$U$9</f>
        <v>192178.9030966</v>
      </c>
      <c r="C4" s="481" t="n">
        <f aca="false">C3*Import_Export_Ratio!$U$9</f>
        <v>350568.108945446</v>
      </c>
      <c r="D4" s="481" t="n">
        <f aca="false">D3*Import_Export_Ratio!$U$9</f>
        <v>356878.334906464</v>
      </c>
      <c r="E4" s="481" t="n">
        <f aca="false">E3*Import_Export_Ratio!$U$9</f>
        <v>363302.14493478</v>
      </c>
      <c r="F4" s="481" t="n">
        <f aca="false">F3*Import_Export_Ratio!$U$9</f>
        <v>369841.583543606</v>
      </c>
      <c r="G4" s="481" t="n">
        <f aca="false">G3*Import_Export_Ratio!$U$9</f>
        <v>376498.732047391</v>
      </c>
      <c r="H4" s="481" t="n">
        <f aca="false">H3*Import_Export_Ratio!$U$9</f>
        <v>383275.709224244</v>
      </c>
      <c r="I4" s="481" t="n">
        <f aca="false">I3*Import_Export_Ratio!$U$9</f>
        <v>390174.671990281</v>
      </c>
      <c r="J4" s="481" t="n">
        <f aca="false">J3*Import_Export_Ratio!$U$9</f>
        <v>397197.816086106</v>
      </c>
      <c r="K4" s="481" t="n">
        <f aca="false">K3*Import_Export_Ratio!$U$9</f>
        <v>404347.376775656</v>
      </c>
      <c r="L4" s="481" t="n">
        <f aca="false">L3*Import_Export_Ratio!$U$9</f>
        <v>411625.629557618</v>
      </c>
      <c r="M4" s="481" t="n">
        <f aca="false">M3*Import_Export_Ratio!$U$9</f>
        <v>419034.890889655</v>
      </c>
      <c r="N4" s="481" t="n">
        <f aca="false">N3*Import_Export_Ratio!$U$9</f>
        <v>426577.518925669</v>
      </c>
      <c r="O4" s="481" t="n">
        <f aca="false">O3*Import_Export_Ratio!$U$9</f>
        <v>434255.914266331</v>
      </c>
      <c r="P4" s="481" t="n">
        <f aca="false">P3*Import_Export_Ratio!$U$9</f>
        <v>442072.520723124</v>
      </c>
      <c r="Q4" s="481" t="n">
        <f aca="false">Q3*Import_Export_Ratio!$U$9</f>
        <v>450029.826096141</v>
      </c>
      <c r="R4" s="481" t="n">
        <f aca="false">R3*Import_Export_Ratio!$U$9</f>
        <v>458130.362965871</v>
      </c>
      <c r="S4" s="481" t="n">
        <f aca="false">S3*Import_Export_Ratio!$U$9</f>
        <v>466376.709499257</v>
      </c>
      <c r="T4" s="481" t="n">
        <f aca="false">T3*Import_Export_Ratio!$U$9</f>
        <v>474771.490270244</v>
      </c>
      <c r="U4" s="481" t="n">
        <f aca="false">U3*Import_Export_Ratio!$U$9</f>
        <v>483317.377095108</v>
      </c>
      <c r="V4" s="481" t="n">
        <f aca="false">V3*Import_Export_Ratio!$U$9</f>
        <v>492017.08988282</v>
      </c>
      <c r="W4" s="481" t="n">
        <f aca="false">W3*Import_Export_Ratio!$U$9</f>
        <v>500873.397500711</v>
      </c>
      <c r="X4" s="481" t="n">
        <f aca="false">X3*Import_Export_Ratio!$U$9</f>
        <v>509889.118655724</v>
      </c>
      <c r="Y4" s="481" t="n">
        <f aca="false">Y3*Import_Export_Ratio!$U$9</f>
        <v>519067.122791527</v>
      </c>
      <c r="Z4" s="481" t="n">
        <f aca="false">Z3*Import_Export_Ratio!$U$9</f>
        <v>528410.331001774</v>
      </c>
      <c r="AA4" s="481" t="n">
        <f aca="false">AA3*Import_Export_Ratio!$U$9</f>
        <v>537921.716959806</v>
      </c>
      <c r="AB4" s="481" t="n">
        <f aca="false">AB3*Import_Export_Ratio!$U$9</f>
        <v>547604.307865082</v>
      </c>
      <c r="AC4" s="481" t="n">
        <f aca="false">AC3*Import_Export_Ratio!$U$9</f>
        <v>557461.185406654</v>
      </c>
      <c r="AD4" s="481" t="n">
        <f aca="false">AD3*Import_Export_Ratio!$U$9</f>
        <v>567495.486743974</v>
      </c>
    </row>
    <row r="5" customFormat="false" ht="15" hidden="false" customHeight="false" outlineLevel="0" collapsed="false">
      <c r="A5" s="481" t="s">
        <v>1272</v>
      </c>
      <c r="B5" s="481" t="n">
        <f aca="false">B3*Import_Export_Ratio!$U$10</f>
        <v>171821.0969034</v>
      </c>
      <c r="C5" s="481" t="n">
        <f aca="false">C3*Import_Export_Ratio!$U$10</f>
        <v>313431.891054554</v>
      </c>
      <c r="D5" s="481" t="n">
        <f aca="false">D3*Import_Export_Ratio!$U$10</f>
        <v>319073.665093536</v>
      </c>
      <c r="E5" s="481" t="n">
        <f aca="false">E3*Import_Export_Ratio!$U$10</f>
        <v>324816.99106522</v>
      </c>
      <c r="F5" s="481" t="n">
        <f aca="false">F3*Import_Export_Ratio!$U$10</f>
        <v>330663.696904394</v>
      </c>
      <c r="G5" s="481" t="n">
        <f aca="false">G3*Import_Export_Ratio!$U$10</f>
        <v>336615.643448673</v>
      </c>
      <c r="H5" s="481" t="n">
        <f aca="false">H3*Import_Export_Ratio!$U$10</f>
        <v>342674.725030749</v>
      </c>
      <c r="I5" s="481" t="n">
        <f aca="false">I3*Import_Export_Ratio!$U$10</f>
        <v>348842.870081302</v>
      </c>
      <c r="J5" s="481" t="n">
        <f aca="false">J3*Import_Export_Ratio!$U$10</f>
        <v>355122.041742766</v>
      </c>
      <c r="K5" s="481" t="n">
        <f aca="false">K3*Import_Export_Ratio!$U$10</f>
        <v>361514.238494136</v>
      </c>
      <c r="L5" s="481" t="n">
        <f aca="false">L3*Import_Export_Ratio!$U$10</f>
        <v>368021.49478703</v>
      </c>
      <c r="M5" s="481" t="n">
        <f aca="false">M3*Import_Export_Ratio!$U$10</f>
        <v>374645.881693197</v>
      </c>
      <c r="N5" s="481" t="n">
        <f aca="false">N3*Import_Export_Ratio!$U$10</f>
        <v>381389.507563674</v>
      </c>
      <c r="O5" s="481" t="n">
        <f aca="false">O3*Import_Export_Ratio!$U$10</f>
        <v>388254.51869982</v>
      </c>
      <c r="P5" s="481" t="n">
        <f aca="false">P3*Import_Export_Ratio!$U$10</f>
        <v>395243.100036417</v>
      </c>
      <c r="Q5" s="481" t="n">
        <f aca="false">Q3*Import_Export_Ratio!$U$10</f>
        <v>402357.475837073</v>
      </c>
      <c r="R5" s="481" t="n">
        <f aca="false">R3*Import_Export_Ratio!$U$10</f>
        <v>409599.91040214</v>
      </c>
      <c r="S5" s="481" t="n">
        <f aca="false">S3*Import_Export_Ratio!$U$10</f>
        <v>416972.708789378</v>
      </c>
      <c r="T5" s="481" t="n">
        <f aca="false">T3*Import_Export_Ratio!$U$10</f>
        <v>424478.217547587</v>
      </c>
      <c r="U5" s="481" t="n">
        <f aca="false">U3*Import_Export_Ratio!$U$10</f>
        <v>432118.825463444</v>
      </c>
      <c r="V5" s="481" t="n">
        <f aca="false">V3*Import_Export_Ratio!$U$10</f>
        <v>439896.964321786</v>
      </c>
      <c r="W5" s="481" t="n">
        <f aca="false">W3*Import_Export_Ratio!$U$10</f>
        <v>447815.109679578</v>
      </c>
      <c r="X5" s="481" t="n">
        <f aca="false">X3*Import_Export_Ratio!$U$10</f>
        <v>455875.78165381</v>
      </c>
      <c r="Y5" s="481" t="n">
        <f aca="false">Y3*Import_Export_Ratio!$U$10</f>
        <v>464081.545723579</v>
      </c>
      <c r="Z5" s="481" t="n">
        <f aca="false">Z3*Import_Export_Ratio!$U$10</f>
        <v>472435.013546603</v>
      </c>
      <c r="AA5" s="481" t="n">
        <f aca="false">AA3*Import_Export_Ratio!$U$10</f>
        <v>480938.843790442</v>
      </c>
      <c r="AB5" s="481" t="n">
        <f aca="false">AB3*Import_Export_Ratio!$U$10</f>
        <v>489595.74297867</v>
      </c>
      <c r="AC5" s="481" t="n">
        <f aca="false">AC3*Import_Export_Ratio!$U$10</f>
        <v>498408.466352286</v>
      </c>
      <c r="AD5" s="481" t="n">
        <f aca="false">AD3*Import_Export_Ratio!$U$10</f>
        <v>507379.818746627</v>
      </c>
    </row>
    <row r="6" customFormat="false" ht="15" hidden="false" customHeight="false" outlineLevel="0" collapsed="false">
      <c r="A6" s="481"/>
      <c r="B6" s="481"/>
      <c r="C6" s="481"/>
      <c r="D6" s="481"/>
      <c r="E6" s="481"/>
      <c r="F6" s="481"/>
      <c r="G6" s="481"/>
      <c r="H6" s="481"/>
      <c r="I6" s="481"/>
      <c r="J6" s="481"/>
      <c r="K6" s="481"/>
      <c r="L6" s="481"/>
      <c r="M6" s="481"/>
      <c r="N6" s="481"/>
      <c r="O6" s="481"/>
      <c r="P6" s="481"/>
      <c r="Q6" s="481"/>
      <c r="R6" s="481"/>
      <c r="S6" s="481"/>
      <c r="T6" s="481"/>
      <c r="U6" s="481"/>
      <c r="V6" s="481"/>
      <c r="W6" s="481"/>
      <c r="X6" s="481"/>
      <c r="Y6" s="481"/>
      <c r="Z6" s="481"/>
      <c r="AA6" s="481"/>
      <c r="AB6" s="481"/>
      <c r="AC6" s="481"/>
      <c r="AD6" s="481"/>
    </row>
    <row r="7" customFormat="false" ht="15" hidden="false" customHeight="false" outlineLevel="0" collapsed="false">
      <c r="A7" s="458" t="s">
        <v>1273</v>
      </c>
      <c r="D7" s="481"/>
    </row>
    <row r="8" customFormat="false" ht="15" hidden="false" customHeight="false" outlineLevel="0" collapsed="false">
      <c r="A8" s="458" t="s">
        <v>1274</v>
      </c>
    </row>
    <row r="9" customFormat="false" ht="15" hidden="false" customHeight="false" outlineLevel="0" collapsed="false">
      <c r="A9" s="458" t="s">
        <v>1275</v>
      </c>
    </row>
    <row r="10" customFormat="false" ht="15" hidden="false" customHeight="false" outlineLevel="0" collapsed="false">
      <c r="A10" s="458" t="s">
        <v>1276</v>
      </c>
    </row>
    <row r="11" customFormat="false" ht="15" hidden="false" customHeight="false" outlineLevel="0" collapsed="false">
      <c r="A11" s="458" t="s">
        <v>1277</v>
      </c>
    </row>
    <row r="12" customFormat="false" ht="15" hidden="false" customHeight="false" outlineLevel="0" collapsed="false">
      <c r="A12" s="458" t="s">
        <v>1278</v>
      </c>
    </row>
  </sheetData>
  <printOptions headings="false" gridLines="false" gridLinesSet="true" horizontalCentered="false" verticalCentered="false"/>
  <pageMargins left="0.45" right="0.45" top="0.5" bottom="0.5" header="0.511811023622047" footer="0.511811023622047"/>
  <pageSetup paperSize="3"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U10"/>
  <sheetViews>
    <sheetView showFormulas="false" showGridLines="true" showRowColHeaders="true" showZeros="true" rightToLeft="false" tabSelected="false" showOutlineSymbols="true" defaultGridColor="true" view="normal" topLeftCell="A1" colorId="64" zoomScale="100" zoomScaleNormal="100" zoomScalePageLayoutView="60" workbookViewId="0">
      <selection pane="topLeft" activeCell="A1" activeCellId="0" sqref="A1"/>
    </sheetView>
  </sheetViews>
  <sheetFormatPr defaultColWidth="8.72265625" defaultRowHeight="12.75" zeroHeight="false" outlineLevelRow="0" outlineLevelCol="0"/>
  <cols>
    <col collapsed="false" customWidth="true" hidden="false" outlineLevel="0" max="1" min="1" style="483" width="10.58"/>
    <col collapsed="false" customWidth="true" hidden="false" outlineLevel="0" max="19" min="2" style="483" width="8.86"/>
    <col collapsed="false" customWidth="true" hidden="false" outlineLevel="0" max="20" min="20" style="483" width="7.42"/>
    <col collapsed="false" customWidth="true" hidden="false" outlineLevel="0" max="21" min="21" style="483" width="8.86"/>
    <col collapsed="false" customWidth="false" hidden="false" outlineLevel="0" max="1024" min="22" style="483" width="8.71"/>
  </cols>
  <sheetData>
    <row r="1" customFormat="false" ht="12.75" hidden="false" customHeight="false" outlineLevel="0" collapsed="false">
      <c r="A1" s="484" t="s">
        <v>1279</v>
      </c>
    </row>
    <row r="2" customFormat="false" ht="12.75" hidden="false" customHeight="false" outlineLevel="0" collapsed="false">
      <c r="A2" s="484"/>
    </row>
    <row r="3" customFormat="false" ht="12.75" hidden="false" customHeight="false" outlineLevel="0" collapsed="false">
      <c r="B3" s="485" t="s">
        <v>1280</v>
      </c>
      <c r="C3" s="485" t="s">
        <v>1281</v>
      </c>
      <c r="D3" s="485" t="s">
        <v>1282</v>
      </c>
      <c r="E3" s="485" t="s">
        <v>1283</v>
      </c>
      <c r="F3" s="485" t="s">
        <v>1284</v>
      </c>
      <c r="G3" s="485" t="s">
        <v>1285</v>
      </c>
      <c r="H3" s="485" t="s">
        <v>1286</v>
      </c>
      <c r="I3" s="485" t="s">
        <v>1287</v>
      </c>
      <c r="J3" s="485" t="s">
        <v>1288</v>
      </c>
      <c r="K3" s="485" t="s">
        <v>1289</v>
      </c>
      <c r="L3" s="485" t="s">
        <v>1290</v>
      </c>
      <c r="M3" s="485" t="s">
        <v>1291</v>
      </c>
      <c r="N3" s="485" t="s">
        <v>1292</v>
      </c>
      <c r="O3" s="485" t="s">
        <v>1293</v>
      </c>
      <c r="P3" s="485" t="s">
        <v>1294</v>
      </c>
      <c r="Q3" s="485" t="s">
        <v>1295</v>
      </c>
      <c r="R3" s="485" t="s">
        <v>1296</v>
      </c>
      <c r="S3" s="485" t="s">
        <v>1297</v>
      </c>
      <c r="T3" s="485" t="s">
        <v>1298</v>
      </c>
    </row>
    <row r="4" customFormat="false" ht="12.75" hidden="false" customHeight="false" outlineLevel="0" collapsed="false">
      <c r="A4" s="486" t="s">
        <v>1271</v>
      </c>
      <c r="B4" s="487" t="n">
        <v>1382257.75</v>
      </c>
      <c r="C4" s="487" t="n">
        <v>1686657.95</v>
      </c>
      <c r="D4" s="487" t="n">
        <v>1632808.3</v>
      </c>
      <c r="E4" s="487" t="n">
        <v>1608877.95</v>
      </c>
      <c r="F4" s="487" t="n">
        <v>1463421.35</v>
      </c>
      <c r="G4" s="487" t="n">
        <v>1307619.8</v>
      </c>
      <c r="H4" s="487" t="n">
        <v>1526752.75</v>
      </c>
      <c r="I4" s="487" t="n">
        <v>1495391.9</v>
      </c>
      <c r="J4" s="487" t="n">
        <v>1556592.45</v>
      </c>
      <c r="K4" s="487" t="n">
        <v>1437494.05</v>
      </c>
      <c r="L4" s="487" t="n">
        <v>1378751.71</v>
      </c>
      <c r="M4" s="487" t="n">
        <v>1441585.5</v>
      </c>
      <c r="N4" s="487" t="n">
        <v>1512998.3</v>
      </c>
      <c r="O4" s="487" t="n">
        <v>1512919.95</v>
      </c>
      <c r="P4" s="487" t="n">
        <v>1605629.5</v>
      </c>
      <c r="Q4" s="487" t="n">
        <v>1527024.65</v>
      </c>
      <c r="R4" s="487" t="n">
        <v>1359154.25</v>
      </c>
      <c r="S4" s="487" t="n">
        <v>1554671.25</v>
      </c>
      <c r="T4" s="487" t="n">
        <v>383116.5</v>
      </c>
    </row>
    <row r="5" customFormat="false" ht="12.75" hidden="false" customHeight="false" outlineLevel="0" collapsed="false">
      <c r="A5" s="486" t="s">
        <v>1272</v>
      </c>
      <c r="B5" s="487" t="n">
        <v>1367149.05</v>
      </c>
      <c r="C5" s="487" t="n">
        <v>1599598.45</v>
      </c>
      <c r="D5" s="487" t="n">
        <v>1539027.15</v>
      </c>
      <c r="E5" s="487" t="n">
        <v>1410786.7</v>
      </c>
      <c r="F5" s="487" t="n">
        <v>1242407.95</v>
      </c>
      <c r="G5" s="487" t="n">
        <v>1038513.05</v>
      </c>
      <c r="H5" s="487" t="n">
        <v>1271373.15</v>
      </c>
      <c r="I5" s="487" t="n">
        <v>1222551.05</v>
      </c>
      <c r="J5" s="487" t="n">
        <v>1221622.3</v>
      </c>
      <c r="K5" s="487" t="n">
        <v>1197641.25</v>
      </c>
      <c r="L5" s="487" t="n">
        <v>1178513.6825</v>
      </c>
      <c r="M5" s="487" t="n">
        <v>1319044.75</v>
      </c>
      <c r="N5" s="487" t="n">
        <v>1345623.75</v>
      </c>
      <c r="O5" s="487" t="n">
        <v>1482203.5</v>
      </c>
      <c r="P5" s="487" t="n">
        <v>1505602.25</v>
      </c>
      <c r="Q5" s="487" t="n">
        <v>1531321</v>
      </c>
      <c r="R5" s="487" t="n">
        <v>1276480.25</v>
      </c>
      <c r="S5" s="487" t="n">
        <v>1437448.75</v>
      </c>
      <c r="T5" s="487" t="n">
        <v>351481.75</v>
      </c>
    </row>
    <row r="6" customFormat="false" ht="13.5" hidden="false" customHeight="false" outlineLevel="0" collapsed="false">
      <c r="A6" s="488" t="s">
        <v>1</v>
      </c>
      <c r="B6" s="489" t="n">
        <f aca="false">SUM(B4:B5)</f>
        <v>2749406.8</v>
      </c>
      <c r="C6" s="489" t="n">
        <f aca="false">SUM(C4:C5)</f>
        <v>3286256.4</v>
      </c>
      <c r="D6" s="489" t="n">
        <f aca="false">SUM(D4:D5)</f>
        <v>3171835.45</v>
      </c>
      <c r="E6" s="489" t="n">
        <f aca="false">SUM(E4:E5)</f>
        <v>3019664.65</v>
      </c>
      <c r="F6" s="489" t="n">
        <f aca="false">SUM(F4:F5)</f>
        <v>2705829.3</v>
      </c>
      <c r="G6" s="489" t="n">
        <f aca="false">SUM(G4:G5)</f>
        <v>2346132.85</v>
      </c>
      <c r="H6" s="489" t="n">
        <f aca="false">SUM(H4:H5)</f>
        <v>2798125.9</v>
      </c>
      <c r="I6" s="489" t="n">
        <f aca="false">SUM(I4:I5)</f>
        <v>2717942.95</v>
      </c>
      <c r="J6" s="489" t="n">
        <f aca="false">SUM(J4:J5)</f>
        <v>2778214.75</v>
      </c>
      <c r="K6" s="489" t="n">
        <f aca="false">SUM(K4:K5)</f>
        <v>2635135.3</v>
      </c>
      <c r="L6" s="489" t="n">
        <f aca="false">SUM(L4:L5)</f>
        <v>2557265.3925</v>
      </c>
      <c r="M6" s="489" t="n">
        <f aca="false">SUM(M4:M5)</f>
        <v>2760630.25</v>
      </c>
      <c r="N6" s="489" t="n">
        <f aca="false">SUM(N4:N5)</f>
        <v>2858622.05</v>
      </c>
      <c r="O6" s="489" t="n">
        <f aca="false">SUM(O4:O5)</f>
        <v>2995123.45</v>
      </c>
      <c r="P6" s="489" t="n">
        <f aca="false">SUM(P4:P5)</f>
        <v>3111231.75</v>
      </c>
      <c r="Q6" s="489" t="n">
        <f aca="false">SUM(Q4:Q5)</f>
        <v>3058345.65</v>
      </c>
      <c r="R6" s="489" t="n">
        <f aca="false">SUM(R4:R5)</f>
        <v>2635634.5</v>
      </c>
      <c r="S6" s="489" t="n">
        <f aca="false">SUM(S4:S5)</f>
        <v>2992120</v>
      </c>
      <c r="T6" s="489" t="n">
        <f aca="false">SUM(T4:T5)</f>
        <v>734598.25</v>
      </c>
    </row>
    <row r="7" customFormat="false" ht="13.5" hidden="false" customHeight="false" outlineLevel="0" collapsed="false">
      <c r="B7" s="487"/>
      <c r="C7" s="487"/>
      <c r="D7" s="487"/>
      <c r="E7" s="487"/>
      <c r="F7" s="487"/>
      <c r="G7" s="487"/>
      <c r="H7" s="487"/>
      <c r="I7" s="487"/>
      <c r="J7" s="487"/>
      <c r="K7" s="487"/>
      <c r="L7" s="487"/>
      <c r="M7" s="487"/>
      <c r="N7" s="487"/>
      <c r="O7" s="487"/>
      <c r="P7" s="487"/>
      <c r="Q7" s="487"/>
      <c r="R7" s="487"/>
      <c r="S7" s="487"/>
      <c r="T7" s="487"/>
    </row>
    <row r="8" customFormat="false" ht="12.75" hidden="false" customHeight="false" outlineLevel="0" collapsed="false">
      <c r="B8" s="485" t="s">
        <v>1280</v>
      </c>
      <c r="C8" s="485" t="s">
        <v>1281</v>
      </c>
      <c r="D8" s="485" t="s">
        <v>1282</v>
      </c>
      <c r="E8" s="485" t="s">
        <v>1283</v>
      </c>
      <c r="F8" s="485" t="s">
        <v>1284</v>
      </c>
      <c r="G8" s="485" t="s">
        <v>1285</v>
      </c>
      <c r="H8" s="485" t="s">
        <v>1286</v>
      </c>
      <c r="I8" s="485" t="s">
        <v>1287</v>
      </c>
      <c r="J8" s="485" t="s">
        <v>1288</v>
      </c>
      <c r="K8" s="485" t="s">
        <v>1289</v>
      </c>
      <c r="L8" s="485" t="s">
        <v>1290</v>
      </c>
      <c r="M8" s="485" t="s">
        <v>1291</v>
      </c>
      <c r="N8" s="485" t="s">
        <v>1292</v>
      </c>
      <c r="O8" s="485" t="s">
        <v>1293</v>
      </c>
      <c r="P8" s="485" t="s">
        <v>1294</v>
      </c>
      <c r="Q8" s="485" t="s">
        <v>1295</v>
      </c>
      <c r="R8" s="485" t="s">
        <v>1296</v>
      </c>
      <c r="S8" s="485" t="s">
        <v>1297</v>
      </c>
      <c r="T8" s="485" t="s">
        <v>1298</v>
      </c>
      <c r="U8" s="485" t="s">
        <v>1299</v>
      </c>
    </row>
    <row r="9" customFormat="false" ht="12.75" hidden="false" customHeight="false" outlineLevel="0" collapsed="false">
      <c r="A9" s="486" t="s">
        <v>1271</v>
      </c>
      <c r="B9" s="490" t="n">
        <f aca="false">B4/$B$6</f>
        <v>0.502747629052201</v>
      </c>
      <c r="C9" s="490" t="n">
        <f aca="false">C4/C$6</f>
        <v>0.513245999307905</v>
      </c>
      <c r="D9" s="490" t="n">
        <f aca="false">D4/D$6</f>
        <v>0.514783419801932</v>
      </c>
      <c r="E9" s="490" t="n">
        <f aca="false">E4/E$6</f>
        <v>0.532800206804421</v>
      </c>
      <c r="F9" s="490" t="n">
        <f aca="false">F4/F$6</f>
        <v>0.540840233343619</v>
      </c>
      <c r="G9" s="490" t="n">
        <f aca="false">G4/G$6</f>
        <v>0.557351132098082</v>
      </c>
      <c r="H9" s="490" t="n">
        <f aca="false">H4/H$6</f>
        <v>0.545634043843417</v>
      </c>
      <c r="I9" s="490" t="n">
        <f aca="false">I4/I$6</f>
        <v>0.550192527035933</v>
      </c>
      <c r="J9" s="490" t="n">
        <f aca="false">J4/J$6</f>
        <v>0.560285143544069</v>
      </c>
      <c r="K9" s="490" t="n">
        <f aca="false">K4/K$6</f>
        <v>0.545510528434726</v>
      </c>
      <c r="L9" s="490" t="n">
        <f aca="false">L4/L$6</f>
        <v>0.539150810879321</v>
      </c>
      <c r="M9" s="490" t="n">
        <f aca="false">M4/M$6</f>
        <v>0.522194343121466</v>
      </c>
      <c r="N9" s="490" t="n">
        <f aca="false">N4/N$6</f>
        <v>0.529275389868346</v>
      </c>
      <c r="O9" s="490" t="n">
        <f aca="false">O4/O$6</f>
        <v>0.505127743565962</v>
      </c>
      <c r="P9" s="490" t="n">
        <f aca="false">P4/P$6</f>
        <v>0.516075184691722</v>
      </c>
      <c r="Q9" s="490" t="n">
        <f aca="false">Q4/Q$6</f>
        <v>0.499297602283771</v>
      </c>
      <c r="R9" s="490" t="n">
        <f aca="false">R4/R$6</f>
        <v>0.515683889401205</v>
      </c>
      <c r="S9" s="490" t="n">
        <f aca="false">S4/S$6</f>
        <v>0.519588535887598</v>
      </c>
      <c r="T9" s="490" t="n">
        <f aca="false">T4/T$6</f>
        <v>0.521532007461221</v>
      </c>
      <c r="U9" s="490" t="n">
        <f aca="false">AVERAGE(B9:T9)</f>
        <v>0.527964019496154</v>
      </c>
    </row>
    <row r="10" customFormat="false" ht="12.75" hidden="false" customHeight="false" outlineLevel="0" collapsed="false">
      <c r="A10" s="486" t="s">
        <v>1272</v>
      </c>
      <c r="B10" s="490" t="n">
        <f aca="false">B5/$B$6</f>
        <v>0.497252370947799</v>
      </c>
      <c r="C10" s="490" t="n">
        <f aca="false">C5/C$6</f>
        <v>0.486754000692095</v>
      </c>
      <c r="D10" s="490" t="n">
        <f aca="false">D5/D$6</f>
        <v>0.485216580198068</v>
      </c>
      <c r="E10" s="490" t="n">
        <f aca="false">E5/E$6</f>
        <v>0.467199793195579</v>
      </c>
      <c r="F10" s="490" t="n">
        <f aca="false">F5/F$6</f>
        <v>0.459159766656381</v>
      </c>
      <c r="G10" s="490" t="n">
        <f aca="false">G5/G$6</f>
        <v>0.442648867901918</v>
      </c>
      <c r="H10" s="490" t="n">
        <f aca="false">H5/H$6</f>
        <v>0.454365956156583</v>
      </c>
      <c r="I10" s="490" t="n">
        <f aca="false">I5/I$6</f>
        <v>0.449807472964066</v>
      </c>
      <c r="J10" s="490" t="n">
        <f aca="false">J5/J$6</f>
        <v>0.439714856455931</v>
      </c>
      <c r="K10" s="490" t="n">
        <f aca="false">K5/K$6</f>
        <v>0.454489471565274</v>
      </c>
      <c r="L10" s="490" t="n">
        <f aca="false">L5/L$6</f>
        <v>0.460849189120679</v>
      </c>
      <c r="M10" s="490" t="n">
        <f aca="false">M5/M$6</f>
        <v>0.477805656878533</v>
      </c>
      <c r="N10" s="490" t="n">
        <f aca="false">N5/N$6</f>
        <v>0.470724610131654</v>
      </c>
      <c r="O10" s="490" t="n">
        <f aca="false">O5/O$6</f>
        <v>0.494872256434038</v>
      </c>
      <c r="P10" s="490" t="n">
        <f aca="false">P5/P$6</f>
        <v>0.483924815308278</v>
      </c>
      <c r="Q10" s="490" t="n">
        <f aca="false">Q5/Q$6</f>
        <v>0.500702397716229</v>
      </c>
      <c r="R10" s="490" t="n">
        <f aca="false">R5/R$6</f>
        <v>0.484316110598795</v>
      </c>
      <c r="S10" s="490" t="n">
        <f aca="false">S5/S$6</f>
        <v>0.480411464112402</v>
      </c>
      <c r="T10" s="490" t="n">
        <f aca="false">T5/T$6</f>
        <v>0.478467992538779</v>
      </c>
      <c r="U10" s="490" t="n">
        <f aca="false">AVERAGE(B10:T10)</f>
        <v>0.472035980503846</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G34"/>
  <sheetViews>
    <sheetView showFormulas="false" showGridLines="true" showRowColHeaders="true" showZeros="true" rightToLeft="false" tabSelected="false" showOutlineSymbols="true" defaultGridColor="true" view="normal" topLeftCell="A1" colorId="64" zoomScale="100" zoomScaleNormal="100" zoomScalePageLayoutView="60" workbookViewId="0">
      <selection pane="topLeft" activeCell="A1" activeCellId="0" sqref="A1"/>
    </sheetView>
  </sheetViews>
  <sheetFormatPr defaultColWidth="9.15625" defaultRowHeight="15" zeroHeight="false" outlineLevelRow="0" outlineLevelCol="0"/>
  <cols>
    <col collapsed="false" customWidth="true" hidden="false" outlineLevel="0" max="1" min="1" style="491" width="42.71"/>
    <col collapsed="false" customWidth="true" hidden="false" outlineLevel="0" max="7" min="2" style="491" width="12.57"/>
    <col collapsed="false" customWidth="false" hidden="true" outlineLevel="0" max="1024" min="8" style="491" width="9.14"/>
  </cols>
  <sheetData>
    <row r="1" customFormat="false" ht="19.5" hidden="false" customHeight="true" outlineLevel="0" collapsed="false">
      <c r="A1" s="492" t="s">
        <v>1300</v>
      </c>
      <c r="B1" s="492"/>
      <c r="C1" s="492"/>
      <c r="D1" s="492"/>
      <c r="E1" s="492"/>
      <c r="F1" s="492"/>
      <c r="G1" s="492"/>
    </row>
    <row r="2" customFormat="false" ht="15" hidden="false" customHeight="true" outlineLevel="0" collapsed="false">
      <c r="A2" s="492" t="s">
        <v>1301</v>
      </c>
      <c r="B2" s="492" t="s">
        <v>1302</v>
      </c>
      <c r="C2" s="492"/>
      <c r="D2" s="492"/>
      <c r="E2" s="492"/>
      <c r="F2" s="492"/>
      <c r="G2" s="492"/>
    </row>
    <row r="3" customFormat="false" ht="15" hidden="false" customHeight="false" outlineLevel="0" collapsed="false">
      <c r="A3" s="492"/>
      <c r="B3" s="493" t="s">
        <v>1303</v>
      </c>
      <c r="C3" s="493" t="s">
        <v>132</v>
      </c>
      <c r="D3" s="493" t="s">
        <v>1304</v>
      </c>
      <c r="E3" s="493" t="s">
        <v>1305</v>
      </c>
      <c r="F3" s="493" t="s">
        <v>135</v>
      </c>
      <c r="G3" s="493" t="s">
        <v>1</v>
      </c>
    </row>
    <row r="4" customFormat="false" ht="15" hidden="false" customHeight="false" outlineLevel="0" collapsed="false">
      <c r="A4" s="494" t="s">
        <v>1306</v>
      </c>
      <c r="B4" s="495" t="n">
        <v>0</v>
      </c>
      <c r="C4" s="495" t="n">
        <v>0.78</v>
      </c>
      <c r="D4" s="495" t="n">
        <v>0.98</v>
      </c>
      <c r="E4" s="496" t="n">
        <v>1.14</v>
      </c>
      <c r="F4" s="495" t="n">
        <v>0.01</v>
      </c>
      <c r="G4" s="495" t="n">
        <v>2.91</v>
      </c>
    </row>
    <row r="5" customFormat="false" ht="15" hidden="false" customHeight="false" outlineLevel="0" collapsed="false">
      <c r="A5" s="494" t="s">
        <v>1307</v>
      </c>
      <c r="B5" s="495" t="n">
        <v>0.1</v>
      </c>
      <c r="C5" s="495" t="n">
        <v>7.7</v>
      </c>
      <c r="D5" s="495" t="n">
        <v>1.19</v>
      </c>
      <c r="E5" s="496" t="n">
        <v>1.33</v>
      </c>
      <c r="F5" s="495" t="n">
        <v>0.09</v>
      </c>
      <c r="G5" s="495" t="n">
        <v>10.41</v>
      </c>
    </row>
    <row r="6" customFormat="false" ht="15" hidden="false" customHeight="false" outlineLevel="0" collapsed="false">
      <c r="A6" s="494" t="s">
        <v>1308</v>
      </c>
      <c r="B6" s="495" t="n">
        <v>1</v>
      </c>
      <c r="C6" s="495" t="n">
        <v>2.45</v>
      </c>
      <c r="D6" s="495" t="n">
        <v>0.47</v>
      </c>
      <c r="E6" s="496" t="n">
        <v>3.85</v>
      </c>
      <c r="F6" s="495" t="n">
        <v>0.09</v>
      </c>
      <c r="G6" s="495" t="n">
        <v>7.86</v>
      </c>
    </row>
    <row r="7" customFormat="false" ht="15" hidden="false" customHeight="false" outlineLevel="0" collapsed="false">
      <c r="A7" s="494" t="s">
        <v>1309</v>
      </c>
      <c r="B7" s="495" t="n">
        <v>3.1</v>
      </c>
      <c r="C7" s="495" t="n">
        <v>24.48</v>
      </c>
      <c r="D7" s="495" t="n">
        <v>0.86</v>
      </c>
      <c r="E7" s="496" t="n">
        <v>4.49</v>
      </c>
      <c r="F7" s="495" t="n">
        <v>1.5</v>
      </c>
      <c r="G7" s="495" t="n">
        <v>34.43</v>
      </c>
    </row>
    <row r="8" customFormat="false" ht="15" hidden="false" customHeight="false" outlineLevel="0" collapsed="false">
      <c r="A8" s="494" t="s">
        <v>1310</v>
      </c>
      <c r="B8" s="495" t="n">
        <v>5.6</v>
      </c>
      <c r="C8" s="495" t="n">
        <v>3.27</v>
      </c>
      <c r="D8" s="495" t="n">
        <v>0.47</v>
      </c>
      <c r="E8" s="496" t="n">
        <v>3.85</v>
      </c>
      <c r="F8" s="495" t="n">
        <v>0.11</v>
      </c>
      <c r="G8" s="495" t="n">
        <v>13.3</v>
      </c>
    </row>
    <row r="9" customFormat="false" ht="15" hidden="false" customHeight="false" outlineLevel="0" collapsed="false">
      <c r="A9" s="494" t="s">
        <v>1311</v>
      </c>
      <c r="B9" s="495" t="n">
        <v>18.1</v>
      </c>
      <c r="C9" s="495" t="n">
        <v>32.64</v>
      </c>
      <c r="D9" s="495" t="n">
        <v>0.86</v>
      </c>
      <c r="E9" s="496" t="n">
        <v>4.49</v>
      </c>
      <c r="F9" s="495" t="n">
        <v>1.68</v>
      </c>
      <c r="G9" s="495" t="n">
        <v>57.77</v>
      </c>
    </row>
    <row r="10" customFormat="false" ht="15" hidden="false" customHeight="false" outlineLevel="0" collapsed="false">
      <c r="A10" s="494" t="s">
        <v>1312</v>
      </c>
      <c r="B10" s="495" t="n">
        <v>3.3</v>
      </c>
      <c r="C10" s="495" t="n">
        <v>1.88</v>
      </c>
      <c r="D10" s="495" t="n">
        <v>0.88</v>
      </c>
      <c r="E10" s="496" t="n">
        <v>3.85</v>
      </c>
      <c r="F10" s="495" t="n">
        <v>0.17</v>
      </c>
      <c r="G10" s="495" t="n">
        <v>10.08</v>
      </c>
    </row>
    <row r="11" customFormat="false" ht="15" hidden="false" customHeight="false" outlineLevel="0" collapsed="false">
      <c r="A11" s="494" t="s">
        <v>1313</v>
      </c>
      <c r="B11" s="495" t="n">
        <v>10.5</v>
      </c>
      <c r="C11" s="495" t="n">
        <v>18.39</v>
      </c>
      <c r="D11" s="495" t="n">
        <v>1.15</v>
      </c>
      <c r="E11" s="496" t="n">
        <v>4.49</v>
      </c>
      <c r="F11" s="495" t="n">
        <v>2.75</v>
      </c>
      <c r="G11" s="495" t="n">
        <v>37.28</v>
      </c>
    </row>
    <row r="12" customFormat="false" ht="15" hidden="false" customHeight="false" outlineLevel="0" collapsed="false">
      <c r="A12" s="494" t="s">
        <v>1314</v>
      </c>
      <c r="B12" s="495" t="n">
        <v>12.7</v>
      </c>
      <c r="C12" s="495" t="n">
        <v>2.23</v>
      </c>
      <c r="D12" s="495" t="n">
        <v>0.88</v>
      </c>
      <c r="E12" s="496" t="n">
        <v>3.85</v>
      </c>
      <c r="F12" s="495" t="n">
        <v>0.19</v>
      </c>
      <c r="G12" s="495" t="n">
        <v>19.85</v>
      </c>
    </row>
    <row r="13" customFormat="false" ht="15" hidden="false" customHeight="false" outlineLevel="0" collapsed="false">
      <c r="A13" s="494" t="s">
        <v>1315</v>
      </c>
      <c r="B13" s="495" t="n">
        <v>40.9</v>
      </c>
      <c r="C13" s="495" t="n">
        <v>20.06</v>
      </c>
      <c r="D13" s="495" t="n">
        <v>1.15</v>
      </c>
      <c r="E13" s="496" t="n">
        <v>4.49</v>
      </c>
      <c r="F13" s="495" t="n">
        <v>3.04</v>
      </c>
      <c r="G13" s="495" t="n">
        <v>69.64</v>
      </c>
    </row>
    <row r="14" customFormat="false" ht="29.25" hidden="false" customHeight="true" outlineLevel="0" collapsed="false">
      <c r="A14" s="497" t="s">
        <v>1316</v>
      </c>
      <c r="B14" s="497"/>
      <c r="C14" s="497"/>
      <c r="D14" s="497"/>
      <c r="E14" s="497"/>
      <c r="F14" s="497"/>
      <c r="G14" s="497"/>
    </row>
    <row r="19" customFormat="false" ht="15" hidden="false" customHeight="false" outlineLevel="0" collapsed="false">
      <c r="A19" s="496"/>
      <c r="B19" s="496" t="s">
        <v>1317</v>
      </c>
      <c r="C19" s="496" t="s">
        <v>1318</v>
      </c>
      <c r="D19" s="496" t="s">
        <v>1303</v>
      </c>
      <c r="E19" s="496" t="s">
        <v>132</v>
      </c>
      <c r="F19" s="498"/>
    </row>
    <row r="20" customFormat="false" ht="15" hidden="false" customHeight="false" outlineLevel="0" collapsed="false">
      <c r="A20" s="496" t="s">
        <v>1319</v>
      </c>
      <c r="B20" s="499" t="n">
        <f aca="false">InpC!F$95</f>
        <v>0</v>
      </c>
      <c r="C20" s="496" t="n">
        <f aca="false">B20 / SUM($B$20:$B$21)</f>
        <v>0</v>
      </c>
      <c r="D20" s="496" t="n">
        <f aca="false">AVERAGE($B10, $B12) * $C20</f>
        <v>0</v>
      </c>
      <c r="E20" s="496" t="n">
        <f aca="false">AVERAGE($C10, $C12) * $C20</f>
        <v>0</v>
      </c>
      <c r="F20" s="498"/>
    </row>
    <row r="21" customFormat="false" ht="15" hidden="false" customHeight="false" outlineLevel="0" collapsed="false">
      <c r="A21" s="496" t="s">
        <v>1320</v>
      </c>
      <c r="B21" s="499" t="n">
        <f aca="false">InpC!F$94</f>
        <v>1</v>
      </c>
      <c r="C21" s="496" t="n">
        <f aca="false">B21 / SUM($B$20:$B$21)</f>
        <v>1</v>
      </c>
      <c r="D21" s="496" t="n">
        <f aca="false">AVERAGE($B11, $B13) * $C21</f>
        <v>25.7</v>
      </c>
      <c r="E21" s="496" t="n">
        <f aca="false">AVERAGE($C11, $C13) * $C21</f>
        <v>19.225</v>
      </c>
      <c r="F21" s="498"/>
    </row>
    <row r="22" customFormat="false" ht="19.5" hidden="false" customHeight="false" outlineLevel="0" collapsed="false">
      <c r="A22" s="496"/>
      <c r="B22" s="496"/>
      <c r="C22" s="496" t="s">
        <v>1321</v>
      </c>
      <c r="D22" s="496" t="n">
        <f aca="false">SUM(D20:D21)</f>
        <v>25.7</v>
      </c>
      <c r="E22" s="496" t="n">
        <f aca="false">SUM(E20:E21)</f>
        <v>19.225</v>
      </c>
      <c r="F22" s="498"/>
    </row>
    <row r="23" customFormat="false" ht="15" hidden="false" customHeight="false" outlineLevel="0" collapsed="false">
      <c r="A23" s="496"/>
      <c r="B23" s="496"/>
      <c r="C23" s="500" t="s">
        <v>1322</v>
      </c>
      <c r="D23" s="501" t="n">
        <f aca="false">GDP_Deflator!$C$38</f>
        <v>1.61553442222127</v>
      </c>
      <c r="E23" s="501" t="n">
        <f aca="false">GDP_Deflator!$C$38</f>
        <v>1.61553442222127</v>
      </c>
      <c r="F23" s="502"/>
    </row>
    <row r="24" customFormat="false" ht="19.5" hidden="false" customHeight="false" outlineLevel="0" collapsed="false">
      <c r="A24" s="496"/>
      <c r="B24" s="496"/>
      <c r="C24" s="496" t="s">
        <v>1323</v>
      </c>
      <c r="D24" s="496" t="n">
        <f aca="false">D23 * D22</f>
        <v>41.5192346510868</v>
      </c>
      <c r="E24" s="496" t="n">
        <f aca="false">E23 * E22</f>
        <v>31.058649267204</v>
      </c>
      <c r="F24" s="502"/>
    </row>
    <row r="25" customFormat="false" ht="15" hidden="false" customHeight="true" outlineLevel="0" collapsed="false">
      <c r="A25" s="497" t="s">
        <v>1324</v>
      </c>
      <c r="B25" s="497"/>
      <c r="C25" s="497"/>
      <c r="D25" s="497"/>
      <c r="E25" s="497"/>
      <c r="F25" s="502"/>
      <c r="G25" s="503"/>
    </row>
    <row r="26" customFormat="false" ht="15" hidden="false" customHeight="false" outlineLevel="0" collapsed="false">
      <c r="F26" s="504"/>
    </row>
    <row r="27" customFormat="false" ht="15" hidden="false" customHeight="false" outlineLevel="0" collapsed="false">
      <c r="F27" s="504"/>
    </row>
    <row r="28" customFormat="false" ht="15" hidden="false" customHeight="false" outlineLevel="0" collapsed="false">
      <c r="F28" s="504"/>
    </row>
    <row r="29" customFormat="false" ht="15" hidden="false" customHeight="false" outlineLevel="0" collapsed="false">
      <c r="F29" s="504"/>
    </row>
    <row r="30" customFormat="false" ht="15" hidden="false" customHeight="false" outlineLevel="0" collapsed="false">
      <c r="F30" s="504"/>
    </row>
    <row r="31" customFormat="false" ht="15" hidden="false" customHeight="false" outlineLevel="0" collapsed="false">
      <c r="F31" s="504"/>
    </row>
    <row r="32" customFormat="false" ht="15" hidden="false" customHeight="false" outlineLevel="0" collapsed="false">
      <c r="F32" s="504"/>
    </row>
    <row r="33" customFormat="false" ht="15" hidden="false" customHeight="false" outlineLevel="0" collapsed="false">
      <c r="F33" s="504"/>
    </row>
    <row r="34" customFormat="false" ht="15" hidden="false" customHeight="false" outlineLevel="0" collapsed="false">
      <c r="F34" s="504"/>
    </row>
  </sheetData>
  <mergeCells count="5">
    <mergeCell ref="A1:G1"/>
    <mergeCell ref="A2:A3"/>
    <mergeCell ref="B2:G2"/>
    <mergeCell ref="A14:G14"/>
    <mergeCell ref="A25:E25"/>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AD40"/>
  <sheetViews>
    <sheetView showFormulas="false" showGridLines="true" showRowColHeaders="true" showZeros="true" rightToLeft="false" tabSelected="false" showOutlineSymbols="true" defaultGridColor="true" view="normal" topLeftCell="A1" colorId="64" zoomScale="100" zoomScaleNormal="100" zoomScalePageLayoutView="60" workbookViewId="0">
      <selection pane="topLeft" activeCell="A1" activeCellId="0" sqref="A1"/>
    </sheetView>
  </sheetViews>
  <sheetFormatPr defaultColWidth="9.15625" defaultRowHeight="15" zeroHeight="false" outlineLevelRow="0" outlineLevelCol="0"/>
  <cols>
    <col collapsed="false" customWidth="false" hidden="false" outlineLevel="0" max="1" min="1" style="505" width="9.14"/>
    <col collapsed="false" customWidth="true" hidden="false" outlineLevel="0" max="2" min="2" style="505" width="58"/>
    <col collapsed="false" customWidth="false" hidden="false" outlineLevel="0" max="30" min="3" style="505" width="9.14"/>
    <col collapsed="false" customWidth="false" hidden="true" outlineLevel="0" max="1024" min="31" style="505" width="9.14"/>
  </cols>
  <sheetData>
    <row r="1" customFormat="false" ht="15" hidden="false" customHeight="false" outlineLevel="0" collapsed="false">
      <c r="A1" s="506" t="s">
        <v>1325</v>
      </c>
      <c r="B1" s="506"/>
      <c r="C1" s="506"/>
      <c r="D1" s="506"/>
      <c r="E1" s="506"/>
      <c r="F1" s="506"/>
      <c r="G1" s="506"/>
      <c r="H1" s="506"/>
      <c r="I1" s="506"/>
      <c r="J1" s="506"/>
      <c r="K1" s="506"/>
      <c r="L1" s="506"/>
      <c r="M1" s="506"/>
      <c r="N1" s="506"/>
      <c r="O1" s="506"/>
      <c r="P1" s="506"/>
      <c r="Q1" s="506"/>
      <c r="R1" s="506"/>
      <c r="S1" s="506"/>
      <c r="T1" s="506"/>
    </row>
    <row r="2" customFormat="false" ht="15" hidden="false" customHeight="false" outlineLevel="0" collapsed="false">
      <c r="A2" s="505" t="s">
        <v>1326</v>
      </c>
    </row>
    <row r="3" customFormat="false" ht="15" hidden="false" customHeight="false" outlineLevel="0" collapsed="false">
      <c r="A3" s="505" t="s">
        <v>1327</v>
      </c>
    </row>
    <row r="4" customFormat="false" ht="15" hidden="false" customHeight="false" outlineLevel="0" collapsed="false">
      <c r="A4" s="505" t="s">
        <v>1328</v>
      </c>
    </row>
    <row r="6" s="508" customFormat="true" ht="15" hidden="false" customHeight="false" outlineLevel="0" collapsed="false">
      <c r="A6" s="507" t="s">
        <v>1329</v>
      </c>
      <c r="B6" s="507"/>
      <c r="C6" s="507" t="s">
        <v>1330</v>
      </c>
      <c r="D6" s="507" t="s">
        <v>1331</v>
      </c>
      <c r="E6" s="507" t="s">
        <v>1332</v>
      </c>
      <c r="F6" s="507" t="s">
        <v>1333</v>
      </c>
      <c r="G6" s="507" t="s">
        <v>1334</v>
      </c>
      <c r="H6" s="507" t="s">
        <v>1335</v>
      </c>
      <c r="I6" s="507" t="s">
        <v>1336</v>
      </c>
      <c r="J6" s="507" t="s">
        <v>1337</v>
      </c>
      <c r="K6" s="507" t="s">
        <v>1338</v>
      </c>
      <c r="L6" s="507" t="s">
        <v>1339</v>
      </c>
      <c r="M6" s="507" t="s">
        <v>1280</v>
      </c>
      <c r="N6" s="507" t="s">
        <v>1281</v>
      </c>
      <c r="O6" s="507" t="s">
        <v>1282</v>
      </c>
      <c r="P6" s="507" t="s">
        <v>1283</v>
      </c>
      <c r="Q6" s="507" t="s">
        <v>1284</v>
      </c>
      <c r="R6" s="507" t="s">
        <v>1285</v>
      </c>
      <c r="S6" s="507" t="s">
        <v>1286</v>
      </c>
      <c r="T6" s="507" t="s">
        <v>1287</v>
      </c>
      <c r="U6" s="507" t="s">
        <v>1288</v>
      </c>
      <c r="V6" s="507" t="s">
        <v>1289</v>
      </c>
      <c r="W6" s="507" t="s">
        <v>1290</v>
      </c>
      <c r="X6" s="507" t="s">
        <v>1291</v>
      </c>
      <c r="Y6" s="507" t="s">
        <v>1292</v>
      </c>
      <c r="Z6" s="507" t="s">
        <v>1293</v>
      </c>
      <c r="AA6" s="507" t="s">
        <v>1294</v>
      </c>
      <c r="AB6" s="507" t="s">
        <v>1295</v>
      </c>
      <c r="AC6" s="507" t="s">
        <v>1296</v>
      </c>
      <c r="AD6" s="507" t="s">
        <v>1297</v>
      </c>
    </row>
    <row r="7" s="508" customFormat="true" ht="15" hidden="false" customHeight="false" outlineLevel="0" collapsed="false">
      <c r="A7" s="508" t="s">
        <v>1329</v>
      </c>
    </row>
    <row r="8" s="508" customFormat="true" ht="15" hidden="false" customHeight="false" outlineLevel="0" collapsed="false">
      <c r="A8" s="508" t="s">
        <v>1340</v>
      </c>
      <c r="B8" s="509" t="s">
        <v>1341</v>
      </c>
      <c r="C8" s="508" t="n">
        <v>70.347</v>
      </c>
      <c r="D8" s="508" t="n">
        <v>71.823</v>
      </c>
      <c r="E8" s="508" t="n">
        <v>73.138</v>
      </c>
      <c r="F8" s="508" t="n">
        <v>74.399</v>
      </c>
      <c r="G8" s="508" t="n">
        <v>75.236</v>
      </c>
      <c r="H8" s="508" t="n">
        <v>76.296</v>
      </c>
      <c r="I8" s="508" t="n">
        <v>78.025</v>
      </c>
      <c r="J8" s="508" t="n">
        <v>79.783</v>
      </c>
      <c r="K8" s="508" t="n">
        <v>81.026</v>
      </c>
      <c r="L8" s="508" t="n">
        <v>82.625</v>
      </c>
      <c r="M8" s="508" t="n">
        <v>84.843</v>
      </c>
      <c r="N8" s="508" t="n">
        <v>87.504</v>
      </c>
      <c r="O8" s="508" t="n">
        <v>90.204</v>
      </c>
      <c r="P8" s="508" t="n">
        <v>92.642</v>
      </c>
      <c r="Q8" s="508" t="n">
        <v>94.419</v>
      </c>
      <c r="R8" s="508" t="n">
        <v>95.024</v>
      </c>
      <c r="S8" s="508" t="n">
        <v>96.166</v>
      </c>
      <c r="T8" s="508" t="n">
        <v>98.164</v>
      </c>
      <c r="U8" s="508" t="n">
        <v>100</v>
      </c>
      <c r="V8" s="508" t="n">
        <v>101.751</v>
      </c>
      <c r="W8" s="508" t="n">
        <v>103.654</v>
      </c>
      <c r="X8" s="508" t="n">
        <v>104.691</v>
      </c>
      <c r="Y8" s="508" t="n">
        <v>105.74</v>
      </c>
      <c r="Z8" s="508" t="n">
        <v>107.747</v>
      </c>
      <c r="AA8" s="508" t="n">
        <v>110.321</v>
      </c>
      <c r="AB8" s="508" t="n">
        <v>112.294</v>
      </c>
      <c r="AC8" s="508" t="n">
        <v>113.648</v>
      </c>
      <c r="AD8" s="508" t="n">
        <v>118.371</v>
      </c>
    </row>
    <row r="9" s="508" customFormat="true" ht="15" hidden="false" customHeight="false" outlineLevel="0" collapsed="false">
      <c r="A9" s="508" t="s">
        <v>1342</v>
      </c>
      <c r="B9" s="509" t="s">
        <v>1343</v>
      </c>
      <c r="C9" s="508" t="n">
        <v>70.193</v>
      </c>
      <c r="D9" s="508" t="n">
        <v>71.671</v>
      </c>
      <c r="E9" s="508" t="n">
        <v>73.204</v>
      </c>
      <c r="F9" s="508" t="n">
        <v>74.478</v>
      </c>
      <c r="G9" s="508" t="n">
        <v>75.07</v>
      </c>
      <c r="H9" s="508" t="n">
        <v>76.164</v>
      </c>
      <c r="I9" s="508" t="n">
        <v>78.09</v>
      </c>
      <c r="J9" s="508" t="n">
        <v>79.656</v>
      </c>
      <c r="K9" s="508" t="n">
        <v>80.702</v>
      </c>
      <c r="L9" s="508" t="n">
        <v>82.398</v>
      </c>
      <c r="M9" s="508" t="n">
        <v>84.443</v>
      </c>
      <c r="N9" s="508" t="n">
        <v>86.876</v>
      </c>
      <c r="O9" s="508" t="n">
        <v>89.322</v>
      </c>
      <c r="P9" s="508" t="n">
        <v>91.614</v>
      </c>
      <c r="Q9" s="508" t="n">
        <v>94.325</v>
      </c>
      <c r="R9" s="508" t="n">
        <v>94.062</v>
      </c>
      <c r="S9" s="508" t="n">
        <v>95.747</v>
      </c>
      <c r="T9" s="508" t="n">
        <v>98.17</v>
      </c>
      <c r="U9" s="508" t="n">
        <v>100</v>
      </c>
      <c r="V9" s="508" t="n">
        <v>101.354</v>
      </c>
      <c r="W9" s="508" t="n">
        <v>102.887</v>
      </c>
      <c r="X9" s="508" t="n">
        <v>103.116</v>
      </c>
      <c r="Y9" s="508" t="n">
        <v>104.148</v>
      </c>
      <c r="Z9" s="508" t="n">
        <v>106.051</v>
      </c>
      <c r="AA9" s="508" t="n">
        <v>108.318</v>
      </c>
      <c r="AB9" s="508" t="n">
        <v>109.922</v>
      </c>
      <c r="AC9" s="508" t="n">
        <v>111.225</v>
      </c>
      <c r="AD9" s="508" t="n">
        <v>115.536</v>
      </c>
    </row>
    <row r="10" s="508" customFormat="true" ht="15" hidden="false" customHeight="false" outlineLevel="0" collapsed="false">
      <c r="A10" s="508" t="s">
        <v>1344</v>
      </c>
      <c r="B10" s="508" t="s">
        <v>1345</v>
      </c>
      <c r="C10" s="508" t="n">
        <v>86.552</v>
      </c>
      <c r="D10" s="508" t="n">
        <v>87.361</v>
      </c>
      <c r="E10" s="508" t="n">
        <v>88.321</v>
      </c>
      <c r="F10" s="508" t="n">
        <v>88.219</v>
      </c>
      <c r="G10" s="508" t="n">
        <v>86.893</v>
      </c>
      <c r="H10" s="508" t="n">
        <v>87.349</v>
      </c>
      <c r="I10" s="508" t="n">
        <v>89.082</v>
      </c>
      <c r="J10" s="508" t="n">
        <v>89.015</v>
      </c>
      <c r="K10" s="508" t="n">
        <v>88.166</v>
      </c>
      <c r="L10" s="508" t="n">
        <v>88.054</v>
      </c>
      <c r="M10" s="508" t="n">
        <v>89.292</v>
      </c>
      <c r="N10" s="508" t="n">
        <v>91.084</v>
      </c>
      <c r="O10" s="508" t="n">
        <v>92.306</v>
      </c>
      <c r="P10" s="508" t="n">
        <v>93.331</v>
      </c>
      <c r="Q10" s="508" t="n">
        <v>96.122</v>
      </c>
      <c r="R10" s="508" t="n">
        <v>93.812</v>
      </c>
      <c r="S10" s="508" t="n">
        <v>95.183</v>
      </c>
      <c r="T10" s="508" t="n">
        <v>98.773</v>
      </c>
      <c r="U10" s="508" t="n">
        <v>100</v>
      </c>
      <c r="V10" s="508" t="n">
        <v>99.407</v>
      </c>
      <c r="W10" s="508" t="n">
        <v>98.92</v>
      </c>
      <c r="X10" s="508" t="n">
        <v>95.896</v>
      </c>
      <c r="Y10" s="508" t="n">
        <v>94.332</v>
      </c>
      <c r="Z10" s="508" t="n">
        <v>94.615</v>
      </c>
      <c r="AA10" s="508" t="n">
        <v>95.281</v>
      </c>
      <c r="AB10" s="508" t="n">
        <v>94.832</v>
      </c>
      <c r="AC10" s="508" t="n">
        <v>94.16</v>
      </c>
      <c r="AD10" s="508" t="n">
        <v>98.876</v>
      </c>
    </row>
    <row r="11" s="508" customFormat="true" ht="15" hidden="false" customHeight="false" outlineLevel="0" collapsed="false">
      <c r="A11" s="508" t="s">
        <v>1346</v>
      </c>
      <c r="B11" s="508" t="s">
        <v>1347</v>
      </c>
      <c r="C11" s="508" t="n">
        <v>138.784</v>
      </c>
      <c r="D11" s="508" t="n">
        <v>139.797</v>
      </c>
      <c r="E11" s="508" t="n">
        <v>138.386</v>
      </c>
      <c r="F11" s="508" t="n">
        <v>135.364</v>
      </c>
      <c r="G11" s="508" t="n">
        <v>131.538</v>
      </c>
      <c r="H11" s="508" t="n">
        <v>127.994</v>
      </c>
      <c r="I11" s="508" t="n">
        <v>125.717</v>
      </c>
      <c r="J11" s="508" t="n">
        <v>123.254</v>
      </c>
      <c r="K11" s="508" t="n">
        <v>120.143</v>
      </c>
      <c r="L11" s="508" t="n">
        <v>115.752</v>
      </c>
      <c r="M11" s="508" t="n">
        <v>113.488</v>
      </c>
      <c r="N11" s="508" t="n">
        <v>112.309</v>
      </c>
      <c r="O11" s="508" t="n">
        <v>110.388</v>
      </c>
      <c r="P11" s="508" t="n">
        <v>108.038</v>
      </c>
      <c r="Q11" s="508" t="n">
        <v>106.012</v>
      </c>
      <c r="R11" s="508" t="n">
        <v>104.02</v>
      </c>
      <c r="S11" s="508" t="n">
        <v>102.107</v>
      </c>
      <c r="T11" s="508" t="n">
        <v>101.28</v>
      </c>
      <c r="U11" s="508" t="n">
        <v>100</v>
      </c>
      <c r="V11" s="508" t="n">
        <v>97.968</v>
      </c>
      <c r="W11" s="508" t="n">
        <v>95.429</v>
      </c>
      <c r="X11" s="508" t="n">
        <v>93.358</v>
      </c>
      <c r="Y11" s="508" t="n">
        <v>91.141</v>
      </c>
      <c r="Z11" s="508" t="n">
        <v>89.05</v>
      </c>
      <c r="AA11" s="508" t="n">
        <v>87.544</v>
      </c>
      <c r="AB11" s="508" t="n">
        <v>86.488</v>
      </c>
      <c r="AC11" s="508" t="n">
        <v>85.784</v>
      </c>
      <c r="AD11" s="508" t="n">
        <v>91.069</v>
      </c>
    </row>
    <row r="12" s="508" customFormat="true" ht="15" hidden="false" customHeight="false" outlineLevel="0" collapsed="false">
      <c r="A12" s="508" t="s">
        <v>1348</v>
      </c>
      <c r="B12" s="508" t="s">
        <v>1349</v>
      </c>
      <c r="C12" s="508" t="n">
        <v>66.788</v>
      </c>
      <c r="D12" s="508" t="n">
        <v>67.486</v>
      </c>
      <c r="E12" s="508" t="n">
        <v>69.014</v>
      </c>
      <c r="F12" s="508" t="n">
        <v>69.735</v>
      </c>
      <c r="G12" s="508" t="n">
        <v>69.223</v>
      </c>
      <c r="H12" s="508" t="n">
        <v>70.943</v>
      </c>
      <c r="I12" s="508" t="n">
        <v>73.99</v>
      </c>
      <c r="J12" s="508" t="n">
        <v>74.776</v>
      </c>
      <c r="K12" s="508" t="n">
        <v>74.781</v>
      </c>
      <c r="L12" s="508" t="n">
        <v>76.327</v>
      </c>
      <c r="M12" s="508" t="n">
        <v>78.97</v>
      </c>
      <c r="N12" s="508" t="n">
        <v>81.998</v>
      </c>
      <c r="O12" s="508" t="n">
        <v>84.553</v>
      </c>
      <c r="P12" s="508" t="n">
        <v>87.041</v>
      </c>
      <c r="Q12" s="508" t="n">
        <v>91.904</v>
      </c>
      <c r="R12" s="508" t="n">
        <v>89.467</v>
      </c>
      <c r="S12" s="508" t="n">
        <v>92.182</v>
      </c>
      <c r="T12" s="508" t="n">
        <v>97.652</v>
      </c>
      <c r="U12" s="508" t="n">
        <v>100</v>
      </c>
      <c r="V12" s="508" t="n">
        <v>100.082</v>
      </c>
      <c r="W12" s="508" t="n">
        <v>100.599</v>
      </c>
      <c r="X12" s="508" t="n">
        <v>97.092</v>
      </c>
      <c r="Y12" s="508" t="n">
        <v>95.876</v>
      </c>
      <c r="Z12" s="508" t="n">
        <v>97.451</v>
      </c>
      <c r="AA12" s="508" t="n">
        <v>99.343</v>
      </c>
      <c r="AB12" s="508" t="n">
        <v>99.249</v>
      </c>
      <c r="AC12" s="508" t="n">
        <v>98.602</v>
      </c>
      <c r="AD12" s="508" t="n">
        <v>102.852</v>
      </c>
    </row>
    <row r="13" s="508" customFormat="true" ht="15" hidden="false" customHeight="false" outlineLevel="0" collapsed="false">
      <c r="A13" s="508" t="s">
        <v>1350</v>
      </c>
      <c r="B13" s="508" t="s">
        <v>1351</v>
      </c>
      <c r="C13" s="508" t="n">
        <v>62.54</v>
      </c>
      <c r="D13" s="508" t="n">
        <v>64.288</v>
      </c>
      <c r="E13" s="508" t="n">
        <v>66.051</v>
      </c>
      <c r="F13" s="508" t="n">
        <v>67.914</v>
      </c>
      <c r="G13" s="508" t="n">
        <v>69.351</v>
      </c>
      <c r="H13" s="508" t="n">
        <v>70.731</v>
      </c>
      <c r="I13" s="508" t="n">
        <v>72.74</v>
      </c>
      <c r="J13" s="508" t="n">
        <v>75.063</v>
      </c>
      <c r="K13" s="508" t="n">
        <v>77.004</v>
      </c>
      <c r="L13" s="508" t="n">
        <v>79.574</v>
      </c>
      <c r="M13" s="508" t="n">
        <v>82.018</v>
      </c>
      <c r="N13" s="508" t="n">
        <v>84.774</v>
      </c>
      <c r="O13" s="508" t="n">
        <v>87.844</v>
      </c>
      <c r="P13" s="508" t="n">
        <v>90.786</v>
      </c>
      <c r="Q13" s="508" t="n">
        <v>93.458</v>
      </c>
      <c r="R13" s="508" t="n">
        <v>94.182</v>
      </c>
      <c r="S13" s="508" t="n">
        <v>96.017</v>
      </c>
      <c r="T13" s="508" t="n">
        <v>97.875</v>
      </c>
      <c r="U13" s="508" t="n">
        <v>100</v>
      </c>
      <c r="V13" s="508" t="n">
        <v>102.322</v>
      </c>
      <c r="W13" s="508" t="n">
        <v>104.88</v>
      </c>
      <c r="X13" s="508" t="n">
        <v>106.796</v>
      </c>
      <c r="Y13" s="508" t="n">
        <v>109.197</v>
      </c>
      <c r="Z13" s="508" t="n">
        <v>111.965</v>
      </c>
      <c r="AA13" s="508" t="n">
        <v>115.1</v>
      </c>
      <c r="AB13" s="508" t="n">
        <v>117.836</v>
      </c>
      <c r="AC13" s="508" t="n">
        <v>120.302</v>
      </c>
      <c r="AD13" s="508" t="n">
        <v>124.241</v>
      </c>
    </row>
    <row r="14" s="508" customFormat="true" ht="15" hidden="false" customHeight="false" outlineLevel="0" collapsed="false">
      <c r="A14" s="508" t="s">
        <v>1352</v>
      </c>
      <c r="B14" s="509" t="s">
        <v>1353</v>
      </c>
      <c r="C14" s="508" t="n">
        <v>84.908</v>
      </c>
      <c r="D14" s="508" t="n">
        <v>86.263</v>
      </c>
      <c r="E14" s="508" t="n">
        <v>86.227</v>
      </c>
      <c r="F14" s="508" t="n">
        <v>86.239</v>
      </c>
      <c r="G14" s="508" t="n">
        <v>85.706</v>
      </c>
      <c r="H14" s="508" t="n">
        <v>85.826</v>
      </c>
      <c r="I14" s="508" t="n">
        <v>86.862</v>
      </c>
      <c r="J14" s="508" t="n">
        <v>87.367</v>
      </c>
      <c r="K14" s="508" t="n">
        <v>87.927</v>
      </c>
      <c r="L14" s="508" t="n">
        <v>88.503</v>
      </c>
      <c r="M14" s="508" t="n">
        <v>91.157</v>
      </c>
      <c r="N14" s="508" t="n">
        <v>94.913</v>
      </c>
      <c r="O14" s="508" t="n">
        <v>98.13</v>
      </c>
      <c r="P14" s="508" t="n">
        <v>99.585</v>
      </c>
      <c r="Q14" s="508" t="n">
        <v>100.597</v>
      </c>
      <c r="R14" s="508" t="n">
        <v>99.366</v>
      </c>
      <c r="S14" s="508" t="n">
        <v>97.699</v>
      </c>
      <c r="T14" s="508" t="n">
        <v>98.748</v>
      </c>
      <c r="U14" s="508" t="n">
        <v>100</v>
      </c>
      <c r="V14" s="508" t="n">
        <v>100.876</v>
      </c>
      <c r="W14" s="508" t="n">
        <v>102.872</v>
      </c>
      <c r="X14" s="508" t="n">
        <v>103.697</v>
      </c>
      <c r="Y14" s="508" t="n">
        <v>103.726</v>
      </c>
      <c r="Z14" s="508" t="n">
        <v>105.258</v>
      </c>
      <c r="AA14" s="508" t="n">
        <v>107.156</v>
      </c>
      <c r="AB14" s="508" t="n">
        <v>108.991</v>
      </c>
      <c r="AC14" s="508" t="n">
        <v>109.698</v>
      </c>
      <c r="AD14" s="508" t="n">
        <v>113.184</v>
      </c>
    </row>
    <row r="15" s="508" customFormat="true" ht="15" hidden="false" customHeight="false" outlineLevel="0" collapsed="false">
      <c r="A15" s="508" t="s">
        <v>1354</v>
      </c>
      <c r="B15" s="508" t="s">
        <v>1355</v>
      </c>
      <c r="C15" s="508" t="n">
        <v>83.983</v>
      </c>
      <c r="D15" s="508" t="n">
        <v>85.378</v>
      </c>
      <c r="E15" s="508" t="n">
        <v>85.45</v>
      </c>
      <c r="F15" s="508" t="n">
        <v>85.599</v>
      </c>
      <c r="G15" s="508" t="n">
        <v>85.133</v>
      </c>
      <c r="H15" s="508" t="n">
        <v>85.277</v>
      </c>
      <c r="I15" s="508" t="n">
        <v>86.486</v>
      </c>
      <c r="J15" s="508" t="n">
        <v>87.241</v>
      </c>
      <c r="K15" s="508" t="n">
        <v>87.5</v>
      </c>
      <c r="L15" s="508" t="n">
        <v>88.265</v>
      </c>
      <c r="M15" s="508" t="n">
        <v>90.843</v>
      </c>
      <c r="N15" s="508" t="n">
        <v>94.597</v>
      </c>
      <c r="O15" s="508" t="n">
        <v>97.958</v>
      </c>
      <c r="P15" s="508" t="n">
        <v>99.456</v>
      </c>
      <c r="Q15" s="508" t="n">
        <v>100.296</v>
      </c>
      <c r="R15" s="508" t="n">
        <v>99.076</v>
      </c>
      <c r="S15" s="508" t="n">
        <v>97.568</v>
      </c>
      <c r="T15" s="508" t="n">
        <v>98.641</v>
      </c>
      <c r="U15" s="508" t="n">
        <v>100</v>
      </c>
      <c r="V15" s="508" t="n">
        <v>101.091</v>
      </c>
      <c r="W15" s="508" t="n">
        <v>103.172</v>
      </c>
      <c r="X15" s="508" t="n">
        <v>104.075</v>
      </c>
      <c r="Y15" s="508" t="n">
        <v>104.202</v>
      </c>
      <c r="Z15" s="508" t="n">
        <v>105.928</v>
      </c>
      <c r="AA15" s="508" t="n">
        <v>107.925</v>
      </c>
      <c r="AB15" s="508" t="n">
        <v>109.684</v>
      </c>
      <c r="AC15" s="508" t="n">
        <v>111.052</v>
      </c>
      <c r="AD15" s="508" t="n">
        <v>115.384</v>
      </c>
    </row>
    <row r="16" s="508" customFormat="true" ht="15" hidden="false" customHeight="false" outlineLevel="0" collapsed="false">
      <c r="A16" s="508" t="s">
        <v>1356</v>
      </c>
      <c r="B16" s="508" t="s">
        <v>1357</v>
      </c>
      <c r="C16" s="508" t="n">
        <v>94.904</v>
      </c>
      <c r="D16" s="508" t="n">
        <v>95.849</v>
      </c>
      <c r="E16" s="508" t="n">
        <v>95.267</v>
      </c>
      <c r="F16" s="508" t="n">
        <v>94.735</v>
      </c>
      <c r="G16" s="508" t="n">
        <v>93.248</v>
      </c>
      <c r="H16" s="508" t="n">
        <v>92.314</v>
      </c>
      <c r="I16" s="508" t="n">
        <v>92.718</v>
      </c>
      <c r="J16" s="508" t="n">
        <v>92.346</v>
      </c>
      <c r="K16" s="508" t="n">
        <v>91.863</v>
      </c>
      <c r="L16" s="508" t="n">
        <v>91.156</v>
      </c>
      <c r="M16" s="508" t="n">
        <v>92.055</v>
      </c>
      <c r="N16" s="508" t="n">
        <v>94.443</v>
      </c>
      <c r="O16" s="508" t="n">
        <v>96.745</v>
      </c>
      <c r="P16" s="508" t="n">
        <v>98.31</v>
      </c>
      <c r="Q16" s="508" t="n">
        <v>99.832</v>
      </c>
      <c r="R16" s="508" t="n">
        <v>99.184</v>
      </c>
      <c r="S16" s="508" t="n">
        <v>97.416</v>
      </c>
      <c r="T16" s="508" t="n">
        <v>98.559</v>
      </c>
      <c r="U16" s="508" t="n">
        <v>100</v>
      </c>
      <c r="V16" s="508" t="n">
        <v>100.251</v>
      </c>
      <c r="W16" s="508" t="n">
        <v>101.469</v>
      </c>
      <c r="X16" s="508" t="n">
        <v>101.909</v>
      </c>
      <c r="Y16" s="508" t="n">
        <v>101.119</v>
      </c>
      <c r="Z16" s="508" t="n">
        <v>101.977</v>
      </c>
      <c r="AA16" s="508" t="n">
        <v>102.815</v>
      </c>
      <c r="AB16" s="508" t="n">
        <v>104.137</v>
      </c>
      <c r="AC16" s="508" t="n">
        <v>104.813</v>
      </c>
      <c r="AD16" s="508" t="n">
        <v>106.45</v>
      </c>
    </row>
    <row r="17" s="508" customFormat="true" ht="15" hidden="false" customHeight="false" outlineLevel="0" collapsed="false">
      <c r="A17" s="508" t="s">
        <v>1358</v>
      </c>
      <c r="B17" s="508" t="s">
        <v>1359</v>
      </c>
      <c r="C17" s="508" t="n">
        <v>44.437</v>
      </c>
      <c r="D17" s="508" t="n">
        <v>46.362</v>
      </c>
      <c r="E17" s="508" t="n">
        <v>47.54</v>
      </c>
      <c r="F17" s="508" t="n">
        <v>49.355</v>
      </c>
      <c r="G17" s="508" t="n">
        <v>51.612</v>
      </c>
      <c r="H17" s="508" t="n">
        <v>53.198</v>
      </c>
      <c r="I17" s="508" t="n">
        <v>55.283</v>
      </c>
      <c r="J17" s="508" t="n">
        <v>58.178</v>
      </c>
      <c r="K17" s="508" t="n">
        <v>60.603</v>
      </c>
      <c r="L17" s="508" t="n">
        <v>62.769</v>
      </c>
      <c r="M17" s="508" t="n">
        <v>67.416</v>
      </c>
      <c r="N17" s="508" t="n">
        <v>75.733</v>
      </c>
      <c r="O17" s="508" t="n">
        <v>84.749</v>
      </c>
      <c r="P17" s="508" t="n">
        <v>89.748</v>
      </c>
      <c r="Q17" s="508" t="n">
        <v>94.335</v>
      </c>
      <c r="R17" s="508" t="n">
        <v>92.613</v>
      </c>
      <c r="S17" s="508" t="n">
        <v>92.006</v>
      </c>
      <c r="T17" s="508" t="n">
        <v>95.362</v>
      </c>
      <c r="U17" s="508" t="n">
        <v>100</v>
      </c>
      <c r="V17" s="508" t="n">
        <v>101.455</v>
      </c>
      <c r="W17" s="508" t="n">
        <v>107.198</v>
      </c>
      <c r="X17" s="508" t="n">
        <v>109.403</v>
      </c>
      <c r="Y17" s="508" t="n">
        <v>109.67</v>
      </c>
      <c r="Z17" s="508" t="n">
        <v>112.545</v>
      </c>
      <c r="AA17" s="508" t="n">
        <v>114.391</v>
      </c>
      <c r="AB17" s="508" t="n">
        <v>119.058</v>
      </c>
      <c r="AC17" s="508" t="n">
        <v>120.852</v>
      </c>
      <c r="AD17" s="508" t="n">
        <v>127.592</v>
      </c>
    </row>
    <row r="18" s="508" customFormat="true" ht="15" hidden="false" customHeight="false" outlineLevel="0" collapsed="false">
      <c r="A18" s="508" t="s">
        <v>1360</v>
      </c>
      <c r="B18" s="508" t="s">
        <v>1361</v>
      </c>
      <c r="C18" s="508" t="n">
        <v>135.277</v>
      </c>
      <c r="D18" s="508" t="n">
        <v>133.796</v>
      </c>
      <c r="E18" s="508" t="n">
        <v>130.762</v>
      </c>
      <c r="F18" s="508" t="n">
        <v>127.156</v>
      </c>
      <c r="G18" s="508" t="n">
        <v>121.451</v>
      </c>
      <c r="H18" s="508" t="n">
        <v>116.763</v>
      </c>
      <c r="I18" s="508" t="n">
        <v>114.224</v>
      </c>
      <c r="J18" s="508" t="n">
        <v>110.858</v>
      </c>
      <c r="K18" s="508" t="n">
        <v>108.531</v>
      </c>
      <c r="L18" s="508" t="n">
        <v>105.725</v>
      </c>
      <c r="M18" s="508" t="n">
        <v>104.841</v>
      </c>
      <c r="N18" s="508" t="n">
        <v>104.598</v>
      </c>
      <c r="O18" s="508" t="n">
        <v>103.56</v>
      </c>
      <c r="P18" s="508" t="n">
        <v>103.191</v>
      </c>
      <c r="Q18" s="508" t="n">
        <v>102.542</v>
      </c>
      <c r="R18" s="508" t="n">
        <v>103.168</v>
      </c>
      <c r="S18" s="508" t="n">
        <v>99.471</v>
      </c>
      <c r="T18" s="508" t="n">
        <v>99.447</v>
      </c>
      <c r="U18" s="508" t="n">
        <v>100</v>
      </c>
      <c r="V18" s="508" t="n">
        <v>99.787</v>
      </c>
      <c r="W18" s="508" t="n">
        <v>99.169</v>
      </c>
      <c r="X18" s="508" t="n">
        <v>98.671</v>
      </c>
      <c r="Y18" s="508" t="n">
        <v>97.593</v>
      </c>
      <c r="Z18" s="508" t="n">
        <v>97.543</v>
      </c>
      <c r="AA18" s="508" t="n">
        <v>97.683</v>
      </c>
      <c r="AB18" s="508" t="n">
        <v>97.816</v>
      </c>
      <c r="AC18" s="508" t="n">
        <v>97.388</v>
      </c>
      <c r="AD18" s="508" t="n">
        <v>97.708</v>
      </c>
    </row>
    <row r="19" s="508" customFormat="true" ht="15" hidden="false" customHeight="false" outlineLevel="0" collapsed="false">
      <c r="A19" s="508" t="s">
        <v>1362</v>
      </c>
      <c r="B19" s="508" t="s">
        <v>1363</v>
      </c>
      <c r="C19" s="508" t="n">
        <v>90.468</v>
      </c>
      <c r="D19" s="508" t="n">
        <v>93.134</v>
      </c>
      <c r="E19" s="508" t="n">
        <v>93.544</v>
      </c>
      <c r="F19" s="508" t="n">
        <v>94.052</v>
      </c>
      <c r="G19" s="508" t="n">
        <v>93.595</v>
      </c>
      <c r="H19" s="508" t="n">
        <v>95.105</v>
      </c>
      <c r="I19" s="508" t="n">
        <v>97.814</v>
      </c>
      <c r="J19" s="508" t="n">
        <v>97.684</v>
      </c>
      <c r="K19" s="508" t="n">
        <v>96.376</v>
      </c>
      <c r="L19" s="508" t="n">
        <v>95.647</v>
      </c>
      <c r="M19" s="508" t="n">
        <v>95.335</v>
      </c>
      <c r="N19" s="508" t="n">
        <v>95.952</v>
      </c>
      <c r="O19" s="508" t="n">
        <v>97.088</v>
      </c>
      <c r="P19" s="508" t="n">
        <v>98.284</v>
      </c>
      <c r="Q19" s="508" t="n">
        <v>99.834</v>
      </c>
      <c r="R19" s="508" t="n">
        <v>98.589</v>
      </c>
      <c r="S19" s="508" t="n">
        <v>98.306</v>
      </c>
      <c r="T19" s="508" t="n">
        <v>99.517</v>
      </c>
      <c r="U19" s="508" t="n">
        <v>100</v>
      </c>
      <c r="V19" s="508" t="n">
        <v>100.081</v>
      </c>
      <c r="W19" s="508" t="n">
        <v>100.791</v>
      </c>
      <c r="X19" s="508" t="n">
        <v>101.374</v>
      </c>
      <c r="Y19" s="508" t="n">
        <v>100.302</v>
      </c>
      <c r="Z19" s="508" t="n">
        <v>101.125</v>
      </c>
      <c r="AA19" s="508" t="n">
        <v>102.266</v>
      </c>
      <c r="AB19" s="508" t="n">
        <v>103.172</v>
      </c>
      <c r="AC19" s="508" t="n">
        <v>104.574</v>
      </c>
      <c r="AD19" s="508" t="n">
        <v>105.595</v>
      </c>
    </row>
    <row r="20" s="508" customFormat="true" ht="15" hidden="false" customHeight="false" outlineLevel="0" collapsed="false">
      <c r="A20" s="508" t="s">
        <v>1364</v>
      </c>
      <c r="B20" s="508" t="s">
        <v>1365</v>
      </c>
      <c r="C20" s="508" t="n">
        <v>62.247</v>
      </c>
      <c r="D20" s="508" t="n">
        <v>64.473</v>
      </c>
      <c r="E20" s="508" t="n">
        <v>65.856</v>
      </c>
      <c r="F20" s="508" t="n">
        <v>67.444</v>
      </c>
      <c r="G20" s="508" t="n">
        <v>69.223</v>
      </c>
      <c r="H20" s="508" t="n">
        <v>71.816</v>
      </c>
      <c r="I20" s="508" t="n">
        <v>75.004</v>
      </c>
      <c r="J20" s="508" t="n">
        <v>78.564</v>
      </c>
      <c r="K20" s="508" t="n">
        <v>80.51</v>
      </c>
      <c r="L20" s="508" t="n">
        <v>84.325</v>
      </c>
      <c r="M20" s="508" t="n">
        <v>90.243</v>
      </c>
      <c r="N20" s="508" t="n">
        <v>96.706</v>
      </c>
      <c r="O20" s="508" t="n">
        <v>102.355</v>
      </c>
      <c r="P20" s="508" t="n">
        <v>103.708</v>
      </c>
      <c r="Q20" s="508" t="n">
        <v>102.249</v>
      </c>
      <c r="R20" s="508" t="n">
        <v>98.671</v>
      </c>
      <c r="S20" s="508" t="n">
        <v>98.317</v>
      </c>
      <c r="T20" s="508" t="n">
        <v>99.049</v>
      </c>
      <c r="U20" s="508" t="n">
        <v>100</v>
      </c>
      <c r="V20" s="508" t="n">
        <v>105.054</v>
      </c>
      <c r="W20" s="508" t="n">
        <v>111.118</v>
      </c>
      <c r="X20" s="508" t="n">
        <v>114.114</v>
      </c>
      <c r="Y20" s="508" t="n">
        <v>118.127</v>
      </c>
      <c r="Z20" s="508" t="n">
        <v>123.454</v>
      </c>
      <c r="AA20" s="508" t="n">
        <v>130.417</v>
      </c>
      <c r="AB20" s="508" t="n">
        <v>134.145</v>
      </c>
      <c r="AC20" s="508" t="n">
        <v>138.541</v>
      </c>
      <c r="AD20" s="508" t="n">
        <v>153.48</v>
      </c>
    </row>
    <row r="21" s="508" customFormat="true" ht="15" hidden="false" customHeight="false" outlineLevel="0" collapsed="false">
      <c r="A21" s="508" t="s">
        <v>1366</v>
      </c>
      <c r="B21" s="508" t="s">
        <v>1367</v>
      </c>
      <c r="C21" s="508" t="s">
        <v>1368</v>
      </c>
      <c r="D21" s="508" t="s">
        <v>1368</v>
      </c>
      <c r="E21" s="508" t="s">
        <v>1368</v>
      </c>
      <c r="F21" s="508" t="s">
        <v>1368</v>
      </c>
      <c r="G21" s="508" t="s">
        <v>1368</v>
      </c>
      <c r="H21" s="508" t="s">
        <v>1368</v>
      </c>
      <c r="I21" s="508" t="s">
        <v>1368</v>
      </c>
      <c r="J21" s="508" t="s">
        <v>1368</v>
      </c>
      <c r="K21" s="508" t="s">
        <v>1368</v>
      </c>
      <c r="L21" s="508" t="s">
        <v>1368</v>
      </c>
      <c r="M21" s="508" t="s">
        <v>1368</v>
      </c>
      <c r="N21" s="508" t="s">
        <v>1368</v>
      </c>
      <c r="O21" s="508" t="s">
        <v>1368</v>
      </c>
      <c r="P21" s="508" t="s">
        <v>1368</v>
      </c>
      <c r="Q21" s="508" t="s">
        <v>1368</v>
      </c>
      <c r="R21" s="508" t="s">
        <v>1368</v>
      </c>
      <c r="S21" s="508" t="s">
        <v>1368</v>
      </c>
      <c r="T21" s="508" t="s">
        <v>1368</v>
      </c>
      <c r="U21" s="508" t="s">
        <v>1368</v>
      </c>
      <c r="V21" s="508" t="s">
        <v>1368</v>
      </c>
      <c r="W21" s="508" t="s">
        <v>1368</v>
      </c>
      <c r="X21" s="508" t="s">
        <v>1368</v>
      </c>
      <c r="Y21" s="508" t="s">
        <v>1368</v>
      </c>
      <c r="Z21" s="508" t="s">
        <v>1368</v>
      </c>
      <c r="AA21" s="508" t="s">
        <v>1368</v>
      </c>
      <c r="AB21" s="508" t="s">
        <v>1368</v>
      </c>
      <c r="AC21" s="508" t="s">
        <v>1368</v>
      </c>
      <c r="AD21" s="508" t="s">
        <v>1368</v>
      </c>
    </row>
    <row r="22" s="508" customFormat="true" ht="15" hidden="false" customHeight="false" outlineLevel="0" collapsed="false">
      <c r="A22" s="508" t="s">
        <v>1369</v>
      </c>
      <c r="B22" s="509" t="s">
        <v>1370</v>
      </c>
      <c r="C22" s="508" t="s">
        <v>1368</v>
      </c>
      <c r="D22" s="508" t="s">
        <v>1368</v>
      </c>
      <c r="E22" s="508" t="s">
        <v>1368</v>
      </c>
      <c r="F22" s="508" t="s">
        <v>1368</v>
      </c>
      <c r="G22" s="508" t="s">
        <v>1368</v>
      </c>
      <c r="H22" s="508" t="s">
        <v>1368</v>
      </c>
      <c r="I22" s="508" t="s">
        <v>1368</v>
      </c>
      <c r="J22" s="508" t="s">
        <v>1368</v>
      </c>
      <c r="K22" s="508" t="s">
        <v>1368</v>
      </c>
      <c r="L22" s="508" t="s">
        <v>1368</v>
      </c>
      <c r="M22" s="508" t="s">
        <v>1368</v>
      </c>
      <c r="N22" s="508" t="s">
        <v>1368</v>
      </c>
      <c r="O22" s="508" t="s">
        <v>1368</v>
      </c>
      <c r="P22" s="508" t="s">
        <v>1368</v>
      </c>
      <c r="Q22" s="508" t="s">
        <v>1368</v>
      </c>
      <c r="R22" s="508" t="s">
        <v>1368</v>
      </c>
      <c r="S22" s="508" t="s">
        <v>1368</v>
      </c>
      <c r="T22" s="508" t="s">
        <v>1368</v>
      </c>
      <c r="U22" s="508" t="s">
        <v>1368</v>
      </c>
      <c r="V22" s="508" t="s">
        <v>1368</v>
      </c>
      <c r="W22" s="508" t="s">
        <v>1368</v>
      </c>
      <c r="X22" s="508" t="s">
        <v>1368</v>
      </c>
      <c r="Y22" s="508" t="s">
        <v>1368</v>
      </c>
      <c r="Z22" s="508" t="s">
        <v>1368</v>
      </c>
      <c r="AA22" s="508" t="s">
        <v>1368</v>
      </c>
      <c r="AB22" s="508" t="s">
        <v>1368</v>
      </c>
      <c r="AC22" s="508" t="s">
        <v>1368</v>
      </c>
      <c r="AD22" s="508" t="s">
        <v>1368</v>
      </c>
    </row>
    <row r="23" s="508" customFormat="true" ht="15" hidden="false" customHeight="false" outlineLevel="0" collapsed="false">
      <c r="A23" s="508" t="s">
        <v>1371</v>
      </c>
      <c r="B23" s="508" t="s">
        <v>1372</v>
      </c>
      <c r="C23" s="508" t="n">
        <v>81.325</v>
      </c>
      <c r="D23" s="508" t="n">
        <v>83.143</v>
      </c>
      <c r="E23" s="508" t="n">
        <v>82.039</v>
      </c>
      <c r="F23" s="508" t="n">
        <v>80.593</v>
      </c>
      <c r="G23" s="508" t="n">
        <v>78.685</v>
      </c>
      <c r="H23" s="508" t="n">
        <v>78.091</v>
      </c>
      <c r="I23" s="508" t="n">
        <v>79.592</v>
      </c>
      <c r="J23" s="508" t="n">
        <v>78.968</v>
      </c>
      <c r="K23" s="508" t="n">
        <v>78.287</v>
      </c>
      <c r="L23" s="508" t="n">
        <v>79.531</v>
      </c>
      <c r="M23" s="508" t="n">
        <v>82.435</v>
      </c>
      <c r="N23" s="508" t="n">
        <v>85.289</v>
      </c>
      <c r="O23" s="508" t="n">
        <v>88.006</v>
      </c>
      <c r="P23" s="508" t="n">
        <v>91.328</v>
      </c>
      <c r="Q23" s="508" t="n">
        <v>95.493</v>
      </c>
      <c r="R23" s="508" t="n">
        <v>89.803</v>
      </c>
      <c r="S23" s="508" t="n">
        <v>93.35</v>
      </c>
      <c r="T23" s="508" t="n">
        <v>99.237</v>
      </c>
      <c r="U23" s="508" t="n">
        <v>100</v>
      </c>
      <c r="V23" s="508" t="n">
        <v>100.148</v>
      </c>
      <c r="W23" s="508" t="n">
        <v>100.216</v>
      </c>
      <c r="X23" s="508" t="n">
        <v>95.373</v>
      </c>
      <c r="Y23" s="508" t="n">
        <v>93.458</v>
      </c>
      <c r="Z23" s="508" t="n">
        <v>95.897</v>
      </c>
      <c r="AA23" s="508" t="n">
        <v>99.135</v>
      </c>
      <c r="AB23" s="508" t="n">
        <v>98.66</v>
      </c>
      <c r="AC23" s="508" t="n">
        <v>96.188</v>
      </c>
      <c r="AD23" s="508" t="n">
        <v>107.402</v>
      </c>
    </row>
    <row r="24" s="508" customFormat="true" ht="15" hidden="false" customHeight="false" outlineLevel="0" collapsed="false">
      <c r="A24" s="508" t="s">
        <v>1373</v>
      </c>
      <c r="B24" s="508" t="s">
        <v>1374</v>
      </c>
      <c r="C24" s="508" t="n">
        <v>84.908</v>
      </c>
      <c r="D24" s="508" t="n">
        <v>86.923</v>
      </c>
      <c r="E24" s="508" t="n">
        <v>84.719</v>
      </c>
      <c r="F24" s="508" t="n">
        <v>82.37</v>
      </c>
      <c r="G24" s="508" t="n">
        <v>79.773</v>
      </c>
      <c r="H24" s="508" t="n">
        <v>78.675</v>
      </c>
      <c r="I24" s="508" t="n">
        <v>80.041</v>
      </c>
      <c r="J24" s="508" t="n">
        <v>79.571</v>
      </c>
      <c r="K24" s="508" t="n">
        <v>78.752</v>
      </c>
      <c r="L24" s="508" t="n">
        <v>79.497</v>
      </c>
      <c r="M24" s="508" t="n">
        <v>82.298</v>
      </c>
      <c r="N24" s="508" t="n">
        <v>84.917</v>
      </c>
      <c r="O24" s="508" t="n">
        <v>87.55</v>
      </c>
      <c r="P24" s="508" t="n">
        <v>90.978</v>
      </c>
      <c r="Q24" s="508" t="n">
        <v>95.67</v>
      </c>
      <c r="R24" s="508" t="n">
        <v>88.908</v>
      </c>
      <c r="S24" s="508" t="n">
        <v>92.952</v>
      </c>
      <c r="T24" s="508" t="n">
        <v>99.793</v>
      </c>
      <c r="U24" s="508" t="n">
        <v>100</v>
      </c>
      <c r="V24" s="508" t="n">
        <v>99.32</v>
      </c>
      <c r="W24" s="508" t="n">
        <v>98.312</v>
      </c>
      <c r="X24" s="508" t="n">
        <v>91.323</v>
      </c>
      <c r="Y24" s="508" t="n">
        <v>87.772</v>
      </c>
      <c r="Z24" s="508" t="n">
        <v>90.058</v>
      </c>
      <c r="AA24" s="508" t="n">
        <v>93.274</v>
      </c>
      <c r="AB24" s="508" t="n">
        <v>91.792</v>
      </c>
      <c r="AC24" s="508" t="n">
        <v>88.162</v>
      </c>
      <c r="AD24" s="508" t="n">
        <v>100.687</v>
      </c>
    </row>
    <row r="25" s="508" customFormat="true" ht="15" hidden="false" customHeight="false" outlineLevel="0" collapsed="false">
      <c r="A25" s="508" t="s">
        <v>1375</v>
      </c>
      <c r="B25" s="508" t="s">
        <v>1376</v>
      </c>
      <c r="C25" s="508" t="n">
        <v>72.57</v>
      </c>
      <c r="D25" s="508" t="n">
        <v>73.937</v>
      </c>
      <c r="E25" s="508" t="n">
        <v>75.394</v>
      </c>
      <c r="F25" s="508" t="n">
        <v>76.158</v>
      </c>
      <c r="G25" s="508" t="n">
        <v>75.999</v>
      </c>
      <c r="H25" s="508" t="n">
        <v>76.663</v>
      </c>
      <c r="I25" s="508" t="n">
        <v>78.51</v>
      </c>
      <c r="J25" s="508" t="n">
        <v>77.496</v>
      </c>
      <c r="K25" s="508" t="n">
        <v>77.151</v>
      </c>
      <c r="L25" s="508" t="n">
        <v>79.599</v>
      </c>
      <c r="M25" s="508" t="n">
        <v>82.75</v>
      </c>
      <c r="N25" s="508" t="n">
        <v>86.171</v>
      </c>
      <c r="O25" s="508" t="n">
        <v>89.095</v>
      </c>
      <c r="P25" s="508" t="n">
        <v>92.16</v>
      </c>
      <c r="Q25" s="508" t="n">
        <v>95.083</v>
      </c>
      <c r="R25" s="508" t="n">
        <v>91.745</v>
      </c>
      <c r="S25" s="508" t="n">
        <v>94.23</v>
      </c>
      <c r="T25" s="508" t="n">
        <v>98.001</v>
      </c>
      <c r="U25" s="508" t="n">
        <v>100</v>
      </c>
      <c r="V25" s="508" t="n">
        <v>101.987</v>
      </c>
      <c r="W25" s="508" t="n">
        <v>104.466</v>
      </c>
      <c r="X25" s="508" t="n">
        <v>104.431</v>
      </c>
      <c r="Y25" s="508" t="n">
        <v>106.155</v>
      </c>
      <c r="Z25" s="508" t="n">
        <v>108.934</v>
      </c>
      <c r="AA25" s="508" t="n">
        <v>112.212</v>
      </c>
      <c r="AB25" s="508" t="n">
        <v>114.082</v>
      </c>
      <c r="AC25" s="508" t="n">
        <v>114.517</v>
      </c>
      <c r="AD25" s="508" t="n">
        <v>121.411</v>
      </c>
    </row>
    <row r="26" s="508" customFormat="true" ht="15" hidden="false" customHeight="false" outlineLevel="0" collapsed="false">
      <c r="A26" s="508" t="s">
        <v>1377</v>
      </c>
      <c r="B26" s="508" t="s">
        <v>1378</v>
      </c>
      <c r="C26" s="508" t="n">
        <v>78.526</v>
      </c>
      <c r="D26" s="508" t="n">
        <v>80.677</v>
      </c>
      <c r="E26" s="508" t="n">
        <v>79.271</v>
      </c>
      <c r="F26" s="508" t="n">
        <v>76.516</v>
      </c>
      <c r="G26" s="508" t="n">
        <v>72.396</v>
      </c>
      <c r="H26" s="508" t="n">
        <v>72.827</v>
      </c>
      <c r="I26" s="508" t="n">
        <v>76.013</v>
      </c>
      <c r="J26" s="508" t="n">
        <v>74.047</v>
      </c>
      <c r="K26" s="508" t="n">
        <v>73.164</v>
      </c>
      <c r="L26" s="508" t="n">
        <v>75.378</v>
      </c>
      <c r="M26" s="508" t="n">
        <v>78.971</v>
      </c>
      <c r="N26" s="508" t="n">
        <v>83.618</v>
      </c>
      <c r="O26" s="508" t="n">
        <v>86.854</v>
      </c>
      <c r="P26" s="508" t="n">
        <v>89.885</v>
      </c>
      <c r="Q26" s="508" t="n">
        <v>98.796</v>
      </c>
      <c r="R26" s="508" t="n">
        <v>87.852</v>
      </c>
      <c r="S26" s="508" t="n">
        <v>92.656</v>
      </c>
      <c r="T26" s="508" t="n">
        <v>99.716</v>
      </c>
      <c r="U26" s="508" t="n">
        <v>100</v>
      </c>
      <c r="V26" s="508" t="n">
        <v>98.697</v>
      </c>
      <c r="W26" s="508" t="n">
        <v>97.961</v>
      </c>
      <c r="X26" s="508" t="n">
        <v>90.144</v>
      </c>
      <c r="Y26" s="508" t="n">
        <v>87.058</v>
      </c>
      <c r="Z26" s="508" t="n">
        <v>88.996</v>
      </c>
      <c r="AA26" s="508" t="n">
        <v>91.515</v>
      </c>
      <c r="AB26" s="508" t="n">
        <v>90.078</v>
      </c>
      <c r="AC26" s="508" t="n">
        <v>88.075</v>
      </c>
      <c r="AD26" s="508" t="n">
        <v>94.557</v>
      </c>
    </row>
    <row r="27" s="508" customFormat="true" ht="15" hidden="false" customHeight="false" outlineLevel="0" collapsed="false">
      <c r="A27" s="508" t="s">
        <v>1379</v>
      </c>
      <c r="B27" s="508" t="s">
        <v>1374</v>
      </c>
      <c r="C27" s="508" t="n">
        <v>80.379</v>
      </c>
      <c r="D27" s="508" t="n">
        <v>82.522</v>
      </c>
      <c r="E27" s="508" t="n">
        <v>80.43</v>
      </c>
      <c r="F27" s="508" t="n">
        <v>77.109</v>
      </c>
      <c r="G27" s="508" t="n">
        <v>72.451</v>
      </c>
      <c r="H27" s="508" t="n">
        <v>72.534</v>
      </c>
      <c r="I27" s="508" t="n">
        <v>76.358</v>
      </c>
      <c r="J27" s="508" t="n">
        <v>74.211</v>
      </c>
      <c r="K27" s="508" t="n">
        <v>72.93</v>
      </c>
      <c r="L27" s="508" t="n">
        <v>74.483</v>
      </c>
      <c r="M27" s="508" t="n">
        <v>78.038</v>
      </c>
      <c r="N27" s="508" t="n">
        <v>82.992</v>
      </c>
      <c r="O27" s="508" t="n">
        <v>86.318</v>
      </c>
      <c r="P27" s="508" t="n">
        <v>89.232</v>
      </c>
      <c r="Q27" s="508" t="n">
        <v>98.972</v>
      </c>
      <c r="R27" s="508" t="n">
        <v>86.54</v>
      </c>
      <c r="S27" s="508" t="n">
        <v>91.961</v>
      </c>
      <c r="T27" s="508" t="n">
        <v>99.869</v>
      </c>
      <c r="U27" s="508" t="n">
        <v>100</v>
      </c>
      <c r="V27" s="508" t="n">
        <v>98.059</v>
      </c>
      <c r="W27" s="508" t="n">
        <v>96.752</v>
      </c>
      <c r="X27" s="508" t="n">
        <v>87.644</v>
      </c>
      <c r="Y27" s="508" t="n">
        <v>83.999</v>
      </c>
      <c r="Z27" s="508" t="n">
        <v>85.883</v>
      </c>
      <c r="AA27" s="508" t="n">
        <v>88.267</v>
      </c>
      <c r="AB27" s="508" t="n">
        <v>86.389</v>
      </c>
      <c r="AC27" s="508" t="n">
        <v>83.963</v>
      </c>
      <c r="AD27" s="508" t="n">
        <v>90.472</v>
      </c>
    </row>
    <row r="28" s="508" customFormat="true" ht="15" hidden="false" customHeight="false" outlineLevel="0" collapsed="false">
      <c r="A28" s="508" t="s">
        <v>1380</v>
      </c>
      <c r="B28" s="508" t="s">
        <v>1376</v>
      </c>
      <c r="C28" s="508" t="n">
        <v>69.85</v>
      </c>
      <c r="D28" s="508" t="n">
        <v>72.031</v>
      </c>
      <c r="E28" s="508" t="n">
        <v>73.828</v>
      </c>
      <c r="F28" s="508" t="n">
        <v>73.826</v>
      </c>
      <c r="G28" s="508" t="n">
        <v>72.382</v>
      </c>
      <c r="H28" s="508" t="n">
        <v>74.609</v>
      </c>
      <c r="I28" s="508" t="n">
        <v>74.366</v>
      </c>
      <c r="J28" s="508" t="n">
        <v>73.346</v>
      </c>
      <c r="K28" s="508" t="n">
        <v>74.504</v>
      </c>
      <c r="L28" s="508" t="n">
        <v>80.205</v>
      </c>
      <c r="M28" s="508" t="n">
        <v>84.009</v>
      </c>
      <c r="N28" s="508" t="n">
        <v>86.934</v>
      </c>
      <c r="O28" s="508" t="n">
        <v>89.654</v>
      </c>
      <c r="P28" s="508" t="n">
        <v>93.321</v>
      </c>
      <c r="Q28" s="508" t="n">
        <v>97.963</v>
      </c>
      <c r="R28" s="508" t="n">
        <v>93.763</v>
      </c>
      <c r="S28" s="508" t="n">
        <v>95.891</v>
      </c>
      <c r="T28" s="508" t="n">
        <v>98.987</v>
      </c>
      <c r="U28" s="508" t="n">
        <v>100</v>
      </c>
      <c r="V28" s="508" t="n">
        <v>101.841</v>
      </c>
      <c r="W28" s="508" t="n">
        <v>104.018</v>
      </c>
      <c r="X28" s="508" t="n">
        <v>102.981</v>
      </c>
      <c r="Y28" s="508" t="n">
        <v>102.856</v>
      </c>
      <c r="Z28" s="508" t="n">
        <v>105.069</v>
      </c>
      <c r="AA28" s="508" t="n">
        <v>108.3</v>
      </c>
      <c r="AB28" s="508" t="n">
        <v>109.262</v>
      </c>
      <c r="AC28" s="508" t="n">
        <v>109.82</v>
      </c>
      <c r="AD28" s="508" t="n">
        <v>115.605</v>
      </c>
    </row>
    <row r="29" s="508" customFormat="true" ht="15" hidden="false" customHeight="false" outlineLevel="0" collapsed="false">
      <c r="A29" s="508" t="s">
        <v>1381</v>
      </c>
      <c r="B29" s="509" t="s">
        <v>1382</v>
      </c>
      <c r="C29" s="508" t="n">
        <v>58.468</v>
      </c>
      <c r="D29" s="508" t="n">
        <v>60.128</v>
      </c>
      <c r="E29" s="508" t="n">
        <v>61.361</v>
      </c>
      <c r="F29" s="508" t="n">
        <v>62.566</v>
      </c>
      <c r="G29" s="508" t="n">
        <v>63.63</v>
      </c>
      <c r="H29" s="508" t="n">
        <v>65.753</v>
      </c>
      <c r="I29" s="508" t="n">
        <v>68.577</v>
      </c>
      <c r="J29" s="508" t="n">
        <v>70.558</v>
      </c>
      <c r="K29" s="508" t="n">
        <v>72.386</v>
      </c>
      <c r="L29" s="508" t="n">
        <v>75.044</v>
      </c>
      <c r="M29" s="508" t="n">
        <v>78.169</v>
      </c>
      <c r="N29" s="508" t="n">
        <v>82.132</v>
      </c>
      <c r="O29" s="508" t="n">
        <v>85.695</v>
      </c>
      <c r="P29" s="508" t="n">
        <v>89.53</v>
      </c>
      <c r="Q29" s="508" t="n">
        <v>93.343</v>
      </c>
      <c r="R29" s="508" t="n">
        <v>92.921</v>
      </c>
      <c r="S29" s="508" t="n">
        <v>95.391</v>
      </c>
      <c r="T29" s="508" t="n">
        <v>98.289</v>
      </c>
      <c r="U29" s="508" t="n">
        <v>100</v>
      </c>
      <c r="V29" s="508" t="n">
        <v>102.363</v>
      </c>
      <c r="W29" s="508" t="n">
        <v>104.47</v>
      </c>
      <c r="X29" s="508" t="n">
        <v>104.638</v>
      </c>
      <c r="Y29" s="508" t="n">
        <v>104.899</v>
      </c>
      <c r="Z29" s="508" t="n">
        <v>107.389</v>
      </c>
      <c r="AA29" s="508" t="n">
        <v>111.319</v>
      </c>
      <c r="AB29" s="508" t="n">
        <v>113.246</v>
      </c>
      <c r="AC29" s="508" t="n">
        <v>114.861</v>
      </c>
      <c r="AD29" s="508" t="n">
        <v>120.037</v>
      </c>
    </row>
    <row r="30" s="508" customFormat="true" ht="15" hidden="false" customHeight="false" outlineLevel="0" collapsed="false">
      <c r="A30" s="508" t="s">
        <v>1383</v>
      </c>
      <c r="B30" s="508" t="s">
        <v>1384</v>
      </c>
      <c r="C30" s="508" t="n">
        <v>63.87</v>
      </c>
      <c r="D30" s="508" t="n">
        <v>65.847</v>
      </c>
      <c r="E30" s="508" t="n">
        <v>66.946</v>
      </c>
      <c r="F30" s="508" t="n">
        <v>67.981</v>
      </c>
      <c r="G30" s="508" t="n">
        <v>68.85</v>
      </c>
      <c r="H30" s="508" t="n">
        <v>70.532</v>
      </c>
      <c r="I30" s="508" t="n">
        <v>72.898</v>
      </c>
      <c r="J30" s="508" t="n">
        <v>74.249</v>
      </c>
      <c r="K30" s="508" t="n">
        <v>76.648</v>
      </c>
      <c r="L30" s="508" t="n">
        <v>80.025</v>
      </c>
      <c r="M30" s="508" t="n">
        <v>82.777</v>
      </c>
      <c r="N30" s="508" t="n">
        <v>86.222</v>
      </c>
      <c r="O30" s="508" t="n">
        <v>88.969</v>
      </c>
      <c r="P30" s="508" t="n">
        <v>91.61</v>
      </c>
      <c r="Q30" s="508" t="n">
        <v>94.42</v>
      </c>
      <c r="R30" s="508" t="n">
        <v>94.193</v>
      </c>
      <c r="S30" s="508" t="n">
        <v>96.425</v>
      </c>
      <c r="T30" s="508" t="n">
        <v>99.069</v>
      </c>
      <c r="U30" s="508" t="n">
        <v>100</v>
      </c>
      <c r="V30" s="508" t="n">
        <v>100.933</v>
      </c>
      <c r="W30" s="508" t="n">
        <v>102.643</v>
      </c>
      <c r="X30" s="508" t="n">
        <v>103.143</v>
      </c>
      <c r="Y30" s="508" t="n">
        <v>103.695</v>
      </c>
      <c r="Z30" s="508" t="n">
        <v>105.702</v>
      </c>
      <c r="AA30" s="508" t="n">
        <v>108.776</v>
      </c>
      <c r="AB30" s="508" t="n">
        <v>110.781</v>
      </c>
      <c r="AC30" s="508" t="n">
        <v>112.018</v>
      </c>
      <c r="AD30" s="508" t="n">
        <v>116.033</v>
      </c>
    </row>
    <row r="31" s="508" customFormat="true" ht="15" hidden="false" customHeight="false" outlineLevel="0" collapsed="false">
      <c r="A31" s="508" t="s">
        <v>1385</v>
      </c>
      <c r="B31" s="508" t="s">
        <v>1386</v>
      </c>
      <c r="C31" s="508" t="n">
        <v>63.229</v>
      </c>
      <c r="D31" s="508" t="n">
        <v>65.027</v>
      </c>
      <c r="E31" s="508" t="n">
        <v>66.114</v>
      </c>
      <c r="F31" s="508" t="n">
        <v>67.035</v>
      </c>
      <c r="G31" s="508" t="n">
        <v>67.871</v>
      </c>
      <c r="H31" s="508" t="n">
        <v>69.559</v>
      </c>
      <c r="I31" s="508" t="n">
        <v>71.908</v>
      </c>
      <c r="J31" s="508" t="n">
        <v>73.27</v>
      </c>
      <c r="K31" s="508" t="n">
        <v>75.714</v>
      </c>
      <c r="L31" s="508" t="n">
        <v>79.505</v>
      </c>
      <c r="M31" s="508" t="n">
        <v>82.263</v>
      </c>
      <c r="N31" s="508" t="n">
        <v>86.011</v>
      </c>
      <c r="O31" s="508" t="n">
        <v>89.022</v>
      </c>
      <c r="P31" s="508" t="n">
        <v>91.75</v>
      </c>
      <c r="Q31" s="508" t="n">
        <v>94.801</v>
      </c>
      <c r="R31" s="508" t="n">
        <v>94.126</v>
      </c>
      <c r="S31" s="508" t="n">
        <v>96.128</v>
      </c>
      <c r="T31" s="508" t="n">
        <v>98.946</v>
      </c>
      <c r="U31" s="508" t="n">
        <v>100</v>
      </c>
      <c r="V31" s="508" t="n">
        <v>100.609</v>
      </c>
      <c r="W31" s="508" t="n">
        <v>102.056</v>
      </c>
      <c r="X31" s="508" t="n">
        <v>102.334</v>
      </c>
      <c r="Y31" s="508" t="n">
        <v>102.65</v>
      </c>
      <c r="Z31" s="508" t="n">
        <v>104.306</v>
      </c>
      <c r="AA31" s="508" t="n">
        <v>107.149</v>
      </c>
      <c r="AB31" s="508" t="n">
        <v>108.865</v>
      </c>
      <c r="AC31" s="508" t="n">
        <v>110.039</v>
      </c>
      <c r="AD31" s="508" t="n">
        <v>114.088</v>
      </c>
    </row>
    <row r="32" s="508" customFormat="true" ht="15" hidden="false" customHeight="false" outlineLevel="0" collapsed="false">
      <c r="A32" s="508" t="s">
        <v>1387</v>
      </c>
      <c r="B32" s="508" t="s">
        <v>1388</v>
      </c>
      <c r="C32" s="508" t="n">
        <v>64.926</v>
      </c>
      <c r="D32" s="508" t="n">
        <v>67.252</v>
      </c>
      <c r="E32" s="508" t="n">
        <v>68.373</v>
      </c>
      <c r="F32" s="508" t="n">
        <v>69.621</v>
      </c>
      <c r="G32" s="508" t="n">
        <v>70.548</v>
      </c>
      <c r="H32" s="508" t="n">
        <v>72.218</v>
      </c>
      <c r="I32" s="508" t="n">
        <v>74.616</v>
      </c>
      <c r="J32" s="508" t="n">
        <v>75.947</v>
      </c>
      <c r="K32" s="508" t="n">
        <v>78.272</v>
      </c>
      <c r="L32" s="508" t="n">
        <v>80.946</v>
      </c>
      <c r="M32" s="508" t="n">
        <v>83.689</v>
      </c>
      <c r="N32" s="508" t="n">
        <v>86.586</v>
      </c>
      <c r="O32" s="508" t="n">
        <v>88.858</v>
      </c>
      <c r="P32" s="508" t="n">
        <v>91.342</v>
      </c>
      <c r="Q32" s="508" t="n">
        <v>93.713</v>
      </c>
      <c r="R32" s="508" t="n">
        <v>94.308</v>
      </c>
      <c r="S32" s="508" t="n">
        <v>96.951</v>
      </c>
      <c r="T32" s="508" t="n">
        <v>99.284</v>
      </c>
      <c r="U32" s="508" t="n">
        <v>100</v>
      </c>
      <c r="V32" s="508" t="n">
        <v>101.481</v>
      </c>
      <c r="W32" s="508" t="n">
        <v>103.621</v>
      </c>
      <c r="X32" s="508" t="n">
        <v>104.466</v>
      </c>
      <c r="Y32" s="508" t="n">
        <v>105.37</v>
      </c>
      <c r="Z32" s="508" t="n">
        <v>107.902</v>
      </c>
      <c r="AA32" s="508" t="n">
        <v>111.325</v>
      </c>
      <c r="AB32" s="508" t="n">
        <v>113.775</v>
      </c>
      <c r="AC32" s="508" t="n">
        <v>115.108</v>
      </c>
      <c r="AD32" s="508" t="n">
        <v>119.079</v>
      </c>
    </row>
    <row r="33" s="508" customFormat="true" ht="15" hidden="false" customHeight="false" outlineLevel="0" collapsed="false">
      <c r="A33" s="508" t="s">
        <v>1389</v>
      </c>
      <c r="B33" s="508" t="s">
        <v>1390</v>
      </c>
      <c r="C33" s="508" t="n">
        <v>55.397</v>
      </c>
      <c r="D33" s="508" t="n">
        <v>56.874</v>
      </c>
      <c r="E33" s="508" t="n">
        <v>58.18</v>
      </c>
      <c r="F33" s="508" t="n">
        <v>59.474</v>
      </c>
      <c r="G33" s="508" t="n">
        <v>60.633</v>
      </c>
      <c r="H33" s="508" t="n">
        <v>62.963</v>
      </c>
      <c r="I33" s="508" t="n">
        <v>65.989</v>
      </c>
      <c r="J33" s="508" t="n">
        <v>68.258</v>
      </c>
      <c r="K33" s="508" t="n">
        <v>69.792</v>
      </c>
      <c r="L33" s="508" t="n">
        <v>72.063</v>
      </c>
      <c r="M33" s="508" t="n">
        <v>75.382</v>
      </c>
      <c r="N33" s="508" t="n">
        <v>79.631</v>
      </c>
      <c r="O33" s="508" t="n">
        <v>83.659</v>
      </c>
      <c r="P33" s="508" t="n">
        <v>88.181</v>
      </c>
      <c r="Q33" s="508" t="n">
        <v>92.59</v>
      </c>
      <c r="R33" s="508" t="n">
        <v>92.045</v>
      </c>
      <c r="S33" s="508" t="n">
        <v>94.674</v>
      </c>
      <c r="T33" s="508" t="n">
        <v>97.747</v>
      </c>
      <c r="U33" s="508" t="n">
        <v>100</v>
      </c>
      <c r="V33" s="508" t="n">
        <v>103.332</v>
      </c>
      <c r="W33" s="508" t="n">
        <v>105.698</v>
      </c>
      <c r="X33" s="508" t="n">
        <v>105.656</v>
      </c>
      <c r="Y33" s="508" t="n">
        <v>105.739</v>
      </c>
      <c r="Z33" s="508" t="n">
        <v>108.524</v>
      </c>
      <c r="AA33" s="508" t="n">
        <v>112.984</v>
      </c>
      <c r="AB33" s="508" t="n">
        <v>114.863</v>
      </c>
      <c r="AC33" s="508" t="n">
        <v>116.725</v>
      </c>
      <c r="AD33" s="508" t="n">
        <v>122.682</v>
      </c>
    </row>
    <row r="34" s="508" customFormat="true" ht="15" hidden="false" customHeight="false" outlineLevel="0" collapsed="false">
      <c r="B34" s="508" t="s">
        <v>1391</v>
      </c>
    </row>
    <row r="35" s="508" customFormat="true" ht="15" hidden="false" customHeight="false" outlineLevel="0" collapsed="false">
      <c r="A35" s="508" t="s">
        <v>1392</v>
      </c>
      <c r="B35" s="508" t="s">
        <v>1393</v>
      </c>
      <c r="C35" s="508" t="n">
        <v>70.324</v>
      </c>
      <c r="D35" s="508" t="n">
        <v>71.806</v>
      </c>
      <c r="E35" s="508" t="n">
        <v>73.124</v>
      </c>
      <c r="F35" s="508" t="n">
        <v>74.384</v>
      </c>
      <c r="G35" s="508" t="n">
        <v>75.225</v>
      </c>
      <c r="H35" s="508" t="n">
        <v>76.29</v>
      </c>
      <c r="I35" s="508" t="n">
        <v>78.02</v>
      </c>
      <c r="J35" s="508" t="n">
        <v>79.777</v>
      </c>
      <c r="K35" s="508" t="n">
        <v>81.019</v>
      </c>
      <c r="L35" s="508" t="n">
        <v>82.619</v>
      </c>
      <c r="M35" s="508" t="n">
        <v>84.836</v>
      </c>
      <c r="N35" s="508" t="n">
        <v>87.499</v>
      </c>
      <c r="O35" s="508" t="n">
        <v>90.199</v>
      </c>
      <c r="P35" s="508" t="n">
        <v>92.64</v>
      </c>
      <c r="Q35" s="508" t="n">
        <v>94.421</v>
      </c>
      <c r="R35" s="508" t="n">
        <v>95.018</v>
      </c>
      <c r="S35" s="508" t="n">
        <v>96.162</v>
      </c>
      <c r="T35" s="508" t="n">
        <v>98.165</v>
      </c>
      <c r="U35" s="508" t="n">
        <v>100</v>
      </c>
      <c r="V35" s="508" t="n">
        <v>101.747</v>
      </c>
      <c r="W35" s="508" t="n">
        <v>103.652</v>
      </c>
      <c r="X35" s="508" t="n">
        <v>104.681</v>
      </c>
      <c r="Y35" s="508" t="n">
        <v>105.727</v>
      </c>
      <c r="Z35" s="508" t="n">
        <v>107.734</v>
      </c>
      <c r="AA35" s="508" t="n">
        <v>110.314</v>
      </c>
      <c r="AB35" s="508" t="n">
        <v>112.283</v>
      </c>
      <c r="AC35" s="508" t="n">
        <v>113.636</v>
      </c>
      <c r="AD35" s="508" t="s">
        <v>1368</v>
      </c>
    </row>
    <row r="36" s="508" customFormat="true" ht="15" hidden="false" customHeight="false" outlineLevel="0" collapsed="false"/>
    <row r="38" customFormat="false" ht="15" hidden="false" customHeight="false" outlineLevel="0" collapsed="false">
      <c r="A38" s="510"/>
      <c r="B38" s="511"/>
      <c r="C38" s="512" t="n">
        <f aca="false">$AC8  / C8</f>
        <v>1.61553442222127</v>
      </c>
      <c r="D38" s="512" t="n">
        <f aca="false">$AC8  / D8</f>
        <v>1.58233434972084</v>
      </c>
      <c r="E38" s="512" t="n">
        <f aca="false">$AC8  / E8</f>
        <v>1.55388443763844</v>
      </c>
      <c r="F38" s="512" t="n">
        <f aca="false">$AC8  / F8</f>
        <v>1.52754741327168</v>
      </c>
      <c r="G38" s="512" t="n">
        <f aca="false">$AC8  / G8</f>
        <v>1.51055345845074</v>
      </c>
      <c r="H38" s="512" t="n">
        <f aca="false">$AC8  / H8</f>
        <v>1.48956694977456</v>
      </c>
      <c r="I38" s="512" t="n">
        <f aca="false">$AC8  / I8</f>
        <v>1.45655879525793</v>
      </c>
      <c r="J38" s="512" t="n">
        <f aca="false">$AC8  / J8</f>
        <v>1.42446385821541</v>
      </c>
      <c r="K38" s="512" t="n">
        <f aca="false">$AC8  / K8</f>
        <v>1.40261150741737</v>
      </c>
      <c r="L38" s="512" t="n">
        <f aca="false">$AC8  / L8</f>
        <v>1.37546747352496</v>
      </c>
      <c r="M38" s="512" t="n">
        <f aca="false">$AC8  / M8</f>
        <v>1.33950944686067</v>
      </c>
      <c r="N38" s="512" t="n">
        <f aca="false">$AC8  / N8</f>
        <v>1.29877491314683</v>
      </c>
      <c r="O38" s="512" t="n">
        <f aca="false">$AC8  / O8</f>
        <v>1.25989978271474</v>
      </c>
      <c r="P38" s="512" t="n">
        <f aca="false">$AC8  / P8</f>
        <v>1.22674380950325</v>
      </c>
      <c r="Q38" s="512" t="n">
        <f aca="false">$AC8  / Q8</f>
        <v>1.20365604380474</v>
      </c>
      <c r="R38" s="512" t="n">
        <f aca="false">$AC8  / R8</f>
        <v>1.19599259134534</v>
      </c>
      <c r="S38" s="512" t="n">
        <f aca="false">$AC8  / S8</f>
        <v>1.18178982176653</v>
      </c>
      <c r="T38" s="512" t="n">
        <f aca="false">$AC8  / T8</f>
        <v>1.15773603357646</v>
      </c>
      <c r="U38" s="512" t="n">
        <f aca="false">$AC8  / U8</f>
        <v>1.13648</v>
      </c>
      <c r="V38" s="512" t="n">
        <f aca="false">$AC8  / V8</f>
        <v>1.11692268380655</v>
      </c>
      <c r="W38" s="512" t="n">
        <f aca="false">$AC8  / W8</f>
        <v>1.09641692554074</v>
      </c>
      <c r="X38" s="512" t="n">
        <f aca="false">$AC8  / X8</f>
        <v>1.08555654258723</v>
      </c>
      <c r="Y38" s="512" t="n">
        <f aca="false">$AC8  / Y8</f>
        <v>1.07478721392094</v>
      </c>
      <c r="Z38" s="512" t="n">
        <f aca="false">$AC8  / Z8</f>
        <v>1.05476718609335</v>
      </c>
      <c r="AA38" s="512" t="n">
        <f aca="false">$AC8  / AA8</f>
        <v>1.03015744962428</v>
      </c>
      <c r="AB38" s="512" t="n">
        <f aca="false">$AC8  / AB8</f>
        <v>1.01205763442392</v>
      </c>
      <c r="AC38" s="512" t="n">
        <v>1</v>
      </c>
    </row>
    <row r="39" customFormat="false" ht="15" hidden="false" customHeight="false" outlineLevel="0" collapsed="false">
      <c r="B39" s="506"/>
      <c r="C39" s="513"/>
      <c r="D39" s="513" t="n">
        <f aca="false">D8 / C8 - 1</f>
        <v>0.020981704976758</v>
      </c>
      <c r="E39" s="513" t="n">
        <f aca="false">E8 / D8 - 1</f>
        <v>0.0183088982637876</v>
      </c>
      <c r="F39" s="513" t="n">
        <f aca="false">F8 / E8 - 1</f>
        <v>0.0172413793103448</v>
      </c>
      <c r="G39" s="513" t="n">
        <f aca="false">G8 / F8 - 1</f>
        <v>0.0112501512117098</v>
      </c>
      <c r="H39" s="513" t="n">
        <f aca="false">H8 / G8 - 1</f>
        <v>0.0140889999468341</v>
      </c>
      <c r="I39" s="513" t="n">
        <f aca="false">I8 / H8 - 1</f>
        <v>0.0226617384921883</v>
      </c>
      <c r="J39" s="513" t="n">
        <f aca="false">J8 / I8 - 1</f>
        <v>0.0225312399871835</v>
      </c>
      <c r="K39" s="513" t="n">
        <f aca="false">K8 / J8 - 1</f>
        <v>0.0155797600992693</v>
      </c>
      <c r="L39" s="513" t="n">
        <f aca="false">L8 / K8 - 1</f>
        <v>0.0197344062399725</v>
      </c>
      <c r="M39" s="513" t="n">
        <f aca="false">M8 / L8 - 1</f>
        <v>0.0268441754916793</v>
      </c>
      <c r="N39" s="513" t="n">
        <f aca="false">N8 / M8 - 1</f>
        <v>0.0313638131607794</v>
      </c>
      <c r="O39" s="513" t="n">
        <f aca="false">O8 / N8 - 1</f>
        <v>0.0308557323093801</v>
      </c>
      <c r="P39" s="513" t="n">
        <f aca="false">P8 / O8 - 1</f>
        <v>0.027027626269345</v>
      </c>
      <c r="Q39" s="513" t="n">
        <f aca="false">Q8 / P8 - 1</f>
        <v>0.01918136482373</v>
      </c>
      <c r="R39" s="513" t="n">
        <f aca="false">R8 / Q8 - 1</f>
        <v>0.00640760863809198</v>
      </c>
      <c r="S39" s="513" t="n">
        <f aca="false">S8 / R8 - 1</f>
        <v>0.0120180165010944</v>
      </c>
      <c r="T39" s="513" t="n">
        <f aca="false">T8 / S8 - 1</f>
        <v>0.0207765738410666</v>
      </c>
      <c r="U39" s="513" t="n">
        <f aca="false">U8 / T8 - 1</f>
        <v>0.0187033943197099</v>
      </c>
      <c r="V39" s="513" t="n">
        <f aca="false">V8 / U8 - 1</f>
        <v>0.0175100000000001</v>
      </c>
      <c r="W39" s="513" t="n">
        <f aca="false">W8 / V8 - 1</f>
        <v>0.0187025188941632</v>
      </c>
      <c r="X39" s="513" t="n">
        <f aca="false">X8 / W8 - 1</f>
        <v>0.0100044378412798</v>
      </c>
      <c r="Y39" s="513" t="n">
        <f aca="false">Y8 / X8 - 1</f>
        <v>0.0100199635116676</v>
      </c>
      <c r="Z39" s="513" t="n">
        <f aca="false">Z8 / Y8 - 1</f>
        <v>0.0189805182523171</v>
      </c>
      <c r="AA39" s="513" t="n">
        <f aca="false">AA8 / Z8 - 1</f>
        <v>0.0238892962217045</v>
      </c>
      <c r="AB39" s="513" t="n">
        <f aca="false">AB8 / AA8 - 1</f>
        <v>0.0178841743639018</v>
      </c>
      <c r="AC39" s="513" t="n">
        <f aca="false">AC8 / AB8 - 1</f>
        <v>0.0120576344239229</v>
      </c>
      <c r="AD39" s="513" t="n">
        <f aca="false">AD8 / AC8 - 1</f>
        <v>0.0415581444460087</v>
      </c>
    </row>
    <row r="40" s="514" customFormat="true" ht="15" hidden="false" customHeight="false" outlineLevel="0" collapsed="false">
      <c r="C40" s="514" t="n">
        <v>1</v>
      </c>
      <c r="D40" s="514" t="n">
        <f aca="false">C40 * (1 + D39)</f>
        <v>1.02098170497676</v>
      </c>
      <c r="E40" s="514" t="n">
        <f aca="false">D40 * (1 + E39)</f>
        <v>1.03967475514237</v>
      </c>
      <c r="F40" s="514" t="n">
        <f aca="false">E40 * (1 + F39)</f>
        <v>1.05760018195517</v>
      </c>
      <c r="G40" s="514" t="n">
        <f aca="false">F40 * (1 + G39)</f>
        <v>1.06949834392369</v>
      </c>
      <c r="H40" s="514" t="n">
        <f aca="false">G40 * (1 + H39)</f>
        <v>1.08456650603437</v>
      </c>
      <c r="I40" s="514" t="n">
        <f aca="false">H40 * (1 + I39)</f>
        <v>1.10914466857151</v>
      </c>
      <c r="J40" s="514" t="n">
        <f aca="false">I40 * (1 + J39)</f>
        <v>1.1341350732796</v>
      </c>
      <c r="K40" s="514" t="n">
        <f aca="false">J40 * (1 + K39)</f>
        <v>1.15180462564146</v>
      </c>
      <c r="L40" s="514" t="n">
        <f aca="false">K40 * (1 + L39)</f>
        <v>1.17453480603295</v>
      </c>
      <c r="M40" s="514" t="n">
        <f aca="false">L40 * (1 + M39)</f>
        <v>1.20606422448719</v>
      </c>
      <c r="N40" s="514" t="n">
        <f aca="false">M40 * (1 + N39)</f>
        <v>1.2438909974839</v>
      </c>
      <c r="O40" s="514" t="n">
        <f aca="false">N40 * (1 + O39)</f>
        <v>1.28227216512431</v>
      </c>
      <c r="P40" s="514" t="n">
        <f aca="false">O40 * (1 + P39)</f>
        <v>1.31692893797888</v>
      </c>
      <c r="Q40" s="514" t="n">
        <f aca="false">P40 * (1 + Q39)</f>
        <v>1.34218943238518</v>
      </c>
      <c r="R40" s="514" t="n">
        <f aca="false">Q40 * (1 + R39)</f>
        <v>1.35078965698608</v>
      </c>
      <c r="S40" s="514" t="n">
        <f aca="false">R40 * (1 + S39)</f>
        <v>1.36702346937325</v>
      </c>
      <c r="T40" s="514" t="n">
        <f aca="false">S40 * (1 + T39)</f>
        <v>1.39542553342715</v>
      </c>
      <c r="U40" s="514" t="n">
        <f aca="false">T40 * (1 + U39)</f>
        <v>1.42152472742263</v>
      </c>
      <c r="V40" s="514" t="n">
        <f aca="false">U40 * (1 + V39)</f>
        <v>1.4464156253998</v>
      </c>
      <c r="W40" s="514" t="n">
        <f aca="false">V40 * (1 + W39)</f>
        <v>1.47346724096266</v>
      </c>
      <c r="X40" s="514" t="n">
        <f aca="false">W40 * (1 + X39)</f>
        <v>1.48820845238603</v>
      </c>
      <c r="Y40" s="514" t="n">
        <f aca="false">X40 * (1 + Y39)</f>
        <v>1.50312024677669</v>
      </c>
      <c r="Z40" s="514" t="n">
        <f aca="false">Y40 * (1 + Z39)</f>
        <v>1.53165024805607</v>
      </c>
      <c r="AA40" s="514" t="n">
        <f aca="false">Z40 * (1 + AA39)</f>
        <v>1.56824029453992</v>
      </c>
      <c r="AB40" s="514" t="n">
        <f aca="false">AA40 * (1 + AB39)</f>
        <v>1.59628697741197</v>
      </c>
      <c r="AC40" s="514" t="n">
        <f aca="false">AB40 * (1 + AC39)</f>
        <v>1.61553442222128</v>
      </c>
      <c r="AD40" s="514" t="n">
        <f aca="false">AC40 * (1 + AD39)</f>
        <v>1.68267303509745</v>
      </c>
    </row>
  </sheetData>
  <mergeCells count="4">
    <mergeCell ref="A1:T1"/>
    <mergeCell ref="A2:T2"/>
    <mergeCell ref="A3:T3"/>
    <mergeCell ref="A4:T4"/>
  </mergeCell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tabColor rgb="FF0D92B4"/>
    <pageSetUpPr fitToPage="false"/>
  </sheetPr>
  <dimension ref="A1:D78"/>
  <sheetViews>
    <sheetView showFormulas="false" showGridLines="true" showRowColHeaders="true" showZeros="true" rightToLeft="false" tabSelected="false" showOutlineSymbols="true" defaultGridColor="true" view="normal" topLeftCell="A1" colorId="64" zoomScale="100" zoomScaleNormal="100" zoomScalePageLayoutView="60" workbookViewId="0">
      <selection pane="topLeft" activeCell="A1" activeCellId="0" sqref="A1"/>
    </sheetView>
  </sheetViews>
  <sheetFormatPr defaultColWidth="9.15625" defaultRowHeight="15.75" zeroHeight="false" outlineLevelRow="0" outlineLevelCol="0"/>
  <cols>
    <col collapsed="false" customWidth="true" hidden="false" outlineLevel="0" max="1" min="1" style="15" width="58.29"/>
    <col collapsed="false" customWidth="true" hidden="false" outlineLevel="0" max="2" min="2" style="15" width="90.28"/>
    <col collapsed="false" customWidth="true" hidden="false" outlineLevel="0" max="3" min="3" style="15" width="52.85"/>
    <col collapsed="false" customWidth="true" hidden="false" outlineLevel="0" max="4" min="4" style="15" width="37.71"/>
    <col collapsed="false" customWidth="true" hidden="false" outlineLevel="0" max="5" min="5" style="15" width="38.86"/>
    <col collapsed="false" customWidth="true" hidden="true" outlineLevel="0" max="6" min="6" style="15" width="12.14"/>
    <col collapsed="false" customWidth="true" hidden="true" outlineLevel="0" max="7" min="7" style="15" width="12.57"/>
    <col collapsed="false" customWidth="true" hidden="true" outlineLevel="0" max="8" min="8" style="15" width="13.01"/>
    <col collapsed="false" customWidth="false" hidden="true" outlineLevel="0" max="1024" min="9" style="15" width="9.14"/>
  </cols>
  <sheetData>
    <row r="1" customFormat="false" ht="15.75" hidden="false" customHeight="false" outlineLevel="0" collapsed="false">
      <c r="A1" s="16" t="s">
        <v>0</v>
      </c>
      <c r="B1" s="16" t="s">
        <v>1</v>
      </c>
    </row>
    <row r="2" customFormat="false" ht="15.75" hidden="false" customHeight="false" outlineLevel="0" collapsed="false">
      <c r="A2" s="17" t="s">
        <v>2</v>
      </c>
      <c r="B2" s="18" t="n">
        <f aca="false">BCA!$H$11</f>
        <v>25561816.6678796</v>
      </c>
    </row>
    <row r="3" customFormat="false" ht="15.75" hidden="false" customHeight="false" outlineLevel="0" collapsed="false">
      <c r="A3" s="19" t="s">
        <v>3</v>
      </c>
      <c r="B3" s="20" t="n">
        <v>0</v>
      </c>
    </row>
    <row r="4" customFormat="false" ht="15.75" hidden="false" customHeight="false" outlineLevel="0" collapsed="false">
      <c r="A4" s="17" t="s">
        <v>4</v>
      </c>
      <c r="B4" s="18" t="n">
        <f aca="false">BCA!H$14</f>
        <v>539958.624769317</v>
      </c>
    </row>
    <row r="5" customFormat="false" ht="15.75" hidden="false" customHeight="false" outlineLevel="0" collapsed="false">
      <c r="A5" s="19" t="s">
        <v>5</v>
      </c>
      <c r="B5" s="20" t="n">
        <f aca="false">Project_Costs!$H$61</f>
        <v>-1269305.77775593</v>
      </c>
    </row>
    <row r="6" customFormat="false" ht="15.75" hidden="false" customHeight="false" outlineLevel="0" collapsed="false">
      <c r="A6" s="17" t="s">
        <v>6</v>
      </c>
      <c r="B6" s="18" t="n">
        <f aca="false">Project_Costs!H$129</f>
        <v>1442208.67851305</v>
      </c>
    </row>
    <row r="7" customFormat="false" ht="15.75" hidden="false" customHeight="false" outlineLevel="0" collapsed="false">
      <c r="A7" s="21" t="s">
        <v>7</v>
      </c>
      <c r="B7" s="22" t="n">
        <f aca="false">SUM(B2:B6)</f>
        <v>26274678.193406</v>
      </c>
    </row>
    <row r="8" customFormat="false" ht="15.75" hidden="false" customHeight="false" outlineLevel="0" collapsed="false">
      <c r="A8" s="17" t="s">
        <v>8</v>
      </c>
      <c r="B8" s="18" t="n">
        <f aca="false">Project_Costs!H$29</f>
        <v>17534893.6745385</v>
      </c>
    </row>
    <row r="9" customFormat="false" ht="15.75" hidden="false" customHeight="false" outlineLevel="0" collapsed="false">
      <c r="A9" s="19" t="s">
        <v>9</v>
      </c>
      <c r="B9" s="20" t="n">
        <f aca="false">B7 - B8</f>
        <v>8739784.51886753</v>
      </c>
    </row>
    <row r="10" customFormat="false" ht="15.75" hidden="false" customHeight="false" outlineLevel="0" collapsed="false">
      <c r="A10" s="23" t="s">
        <v>10</v>
      </c>
      <c r="B10" s="24" t="n">
        <f aca="false">B7 / B8</f>
        <v>1.49842244162325</v>
      </c>
    </row>
    <row r="12" customFormat="false" ht="15.75" hidden="false" customHeight="false" outlineLevel="0" collapsed="false">
      <c r="A12" s="16" t="s">
        <v>0</v>
      </c>
      <c r="B12" s="16" t="s">
        <v>1</v>
      </c>
    </row>
    <row r="13" customFormat="false" ht="15.75" hidden="false" customHeight="false" outlineLevel="0" collapsed="false">
      <c r="A13" s="17" t="s">
        <v>2</v>
      </c>
      <c r="B13" s="25" t="n">
        <f aca="false">B2 / 1000000</f>
        <v>25.5618166678796</v>
      </c>
    </row>
    <row r="14" customFormat="false" ht="15.75" hidden="false" customHeight="false" outlineLevel="0" collapsed="false">
      <c r="A14" s="19" t="s">
        <v>3</v>
      </c>
      <c r="B14" s="26" t="n">
        <f aca="false">B3 / 1000000</f>
        <v>0</v>
      </c>
    </row>
    <row r="15" customFormat="false" ht="15.75" hidden="false" customHeight="false" outlineLevel="0" collapsed="false">
      <c r="A15" s="17" t="s">
        <v>4</v>
      </c>
      <c r="B15" s="25" t="n">
        <f aca="false">B4 / 1000000</f>
        <v>0.539958624769317</v>
      </c>
    </row>
    <row r="16" customFormat="false" ht="15.75" hidden="false" customHeight="false" outlineLevel="0" collapsed="false">
      <c r="A16" s="19" t="s">
        <v>5</v>
      </c>
      <c r="B16" s="26" t="n">
        <f aca="false">B5 / 1000000</f>
        <v>-1.26930577775593</v>
      </c>
    </row>
    <row r="17" customFormat="false" ht="15.75" hidden="false" customHeight="false" outlineLevel="0" collapsed="false">
      <c r="A17" s="17" t="s">
        <v>6</v>
      </c>
      <c r="B17" s="25" t="n">
        <f aca="false">B6 / 1000000</f>
        <v>1.44220867851305</v>
      </c>
    </row>
    <row r="18" customFormat="false" ht="15.75" hidden="false" customHeight="false" outlineLevel="0" collapsed="false">
      <c r="A18" s="21" t="s">
        <v>7</v>
      </c>
      <c r="B18" s="27" t="n">
        <f aca="false">B7 / 1000000</f>
        <v>26.274678193406</v>
      </c>
    </row>
    <row r="19" customFormat="false" ht="15.75" hidden="false" customHeight="false" outlineLevel="0" collapsed="false">
      <c r="A19" s="17" t="s">
        <v>8</v>
      </c>
      <c r="B19" s="25" t="n">
        <f aca="false">B8 / 1000000</f>
        <v>17.5348936745385</v>
      </c>
    </row>
    <row r="20" customFormat="false" ht="15.75" hidden="false" customHeight="false" outlineLevel="0" collapsed="false">
      <c r="A20" s="19" t="s">
        <v>9</v>
      </c>
      <c r="B20" s="26" t="n">
        <f aca="false">B9 / 1000000</f>
        <v>8.73978451886753</v>
      </c>
    </row>
    <row r="21" customFormat="false" ht="15.75" hidden="false" customHeight="false" outlineLevel="0" collapsed="false">
      <c r="A21" s="23" t="s">
        <v>10</v>
      </c>
      <c r="B21" s="24" t="n">
        <f aca="false">B18 / B19</f>
        <v>1.49842244162325</v>
      </c>
    </row>
    <row r="23" customFormat="false" ht="15.75" hidden="false" customHeight="false" outlineLevel="0" collapsed="false">
      <c r="A23" s="16"/>
      <c r="B23" s="16" t="s">
        <v>11</v>
      </c>
      <c r="C23" s="16" t="s">
        <v>12</v>
      </c>
    </row>
    <row r="24" customFormat="false" ht="15.75" hidden="false" customHeight="false" outlineLevel="0" collapsed="false">
      <c r="A24" s="19" t="s">
        <v>13</v>
      </c>
      <c r="B24" s="28" t="n">
        <v>1</v>
      </c>
      <c r="C24" s="28" t="n">
        <v>1</v>
      </c>
    </row>
    <row r="25" customFormat="false" ht="15.75" hidden="false" customHeight="false" outlineLevel="0" collapsed="false">
      <c r="A25" s="17" t="s">
        <v>14</v>
      </c>
      <c r="B25" s="29" t="n">
        <v>2.5</v>
      </c>
      <c r="C25" s="29" t="n">
        <v>2.5</v>
      </c>
    </row>
    <row r="26" customFormat="false" ht="15.75" hidden="false" customHeight="false" outlineLevel="0" collapsed="false">
      <c r="A26" s="15" t="s">
        <v>15</v>
      </c>
      <c r="B26" s="28" t="n">
        <v>2</v>
      </c>
      <c r="C26" s="28" t="n">
        <f aca="false">55 / 60</f>
        <v>0.916666666666667</v>
      </c>
    </row>
    <row r="27" customFormat="false" ht="15.75" hidden="false" customHeight="false" outlineLevel="0" collapsed="false">
      <c r="A27" s="30" t="s">
        <v>16</v>
      </c>
      <c r="B27" s="29" t="n">
        <v>2.5</v>
      </c>
      <c r="C27" s="29" t="n">
        <v>2.5</v>
      </c>
    </row>
    <row r="28" customFormat="false" ht="15.75" hidden="false" customHeight="false" outlineLevel="0" collapsed="false">
      <c r="A28" s="15" t="s">
        <v>13</v>
      </c>
      <c r="B28" s="28" t="n">
        <v>0.5</v>
      </c>
      <c r="C28" s="28" t="n">
        <v>0.5</v>
      </c>
    </row>
    <row r="29" customFormat="false" ht="15.75" hidden="false" customHeight="false" outlineLevel="0" collapsed="false">
      <c r="A29" s="30" t="s">
        <v>14</v>
      </c>
      <c r="B29" s="29" t="n">
        <v>2.5</v>
      </c>
      <c r="C29" s="29" t="n">
        <v>2.5</v>
      </c>
    </row>
    <row r="30" customFormat="false" ht="15.75" hidden="false" customHeight="false" outlineLevel="0" collapsed="false">
      <c r="A30" s="15" t="s">
        <v>15</v>
      </c>
      <c r="B30" s="28" t="n">
        <f aca="false">55 / 60</f>
        <v>0.916666666666667</v>
      </c>
      <c r="C30" s="28" t="n">
        <f aca="false">55 / 60</f>
        <v>0.916666666666667</v>
      </c>
    </row>
    <row r="31" customFormat="false" ht="15.75" hidden="false" customHeight="false" outlineLevel="0" collapsed="false">
      <c r="A31" s="30" t="s">
        <v>17</v>
      </c>
      <c r="B31" s="29" t="n">
        <v>0.5</v>
      </c>
      <c r="C31" s="29" t="n">
        <v>0.5</v>
      </c>
    </row>
    <row r="32" customFormat="false" ht="15.75" hidden="false" customHeight="false" outlineLevel="0" collapsed="false">
      <c r="A32" s="31" t="s">
        <v>1</v>
      </c>
      <c r="B32" s="32" t="n">
        <f aca="false">SUM(B24:B31)</f>
        <v>12.4166666666667</v>
      </c>
      <c r="C32" s="32" t="n">
        <f aca="false">SUM(C24:C31)</f>
        <v>11.3333333333333</v>
      </c>
    </row>
    <row r="34" customFormat="false" ht="15.75" hidden="false" customHeight="false" outlineLevel="0" collapsed="false">
      <c r="A34" s="16" t="s">
        <v>18</v>
      </c>
      <c r="B34" s="16" t="s">
        <v>19</v>
      </c>
      <c r="C34" s="16" t="s">
        <v>20</v>
      </c>
    </row>
    <row r="35" customFormat="false" ht="15.75" hidden="false" customHeight="false" outlineLevel="0" collapsed="false">
      <c r="A35" s="19" t="s">
        <v>21</v>
      </c>
      <c r="B35" s="33" t="n">
        <f aca="false">InpV!T$25 + InpV!T$26</f>
        <v>688119.136</v>
      </c>
      <c r="C35" s="28" t="s">
        <v>22</v>
      </c>
    </row>
    <row r="36" customFormat="false" ht="15.75" hidden="false" customHeight="false" outlineLevel="0" collapsed="false">
      <c r="A36" s="17" t="str">
        <f aca="false">InpC!E$45</f>
        <v>TEU per box</v>
      </c>
      <c r="B36" s="34" t="n">
        <f aca="false">InpC!F$45</f>
        <v>1.8</v>
      </c>
      <c r="C36" s="29" t="str">
        <f aca="false">InpC!G$45</f>
        <v>TEU / box</v>
      </c>
    </row>
    <row r="37" customFormat="false" ht="15.75" hidden="false" customHeight="false" outlineLevel="0" collapsed="false">
      <c r="A37" s="15" t="s">
        <v>23</v>
      </c>
      <c r="B37" s="19" t="n">
        <f aca="false">B35 / B36</f>
        <v>382288.408888889</v>
      </c>
      <c r="C37" s="28" t="s">
        <v>24</v>
      </c>
    </row>
    <row r="38" customFormat="false" ht="15.75" hidden="false" customHeight="false" outlineLevel="0" collapsed="false">
      <c r="A38" s="30" t="s">
        <v>25</v>
      </c>
      <c r="B38" s="17" t="n">
        <f aca="false">B37 /52</f>
        <v>7351.70017094017</v>
      </c>
      <c r="C38" s="29" t="s">
        <v>24</v>
      </c>
    </row>
    <row r="39" customFormat="false" ht="15.75" hidden="false" customHeight="false" outlineLevel="0" collapsed="false">
      <c r="A39" s="15" t="str">
        <f aca="false">InpC!E$48</f>
        <v>Gate peak hour</v>
      </c>
      <c r="B39" s="35" t="n">
        <f aca="false">InpC!F$48</f>
        <v>1.25</v>
      </c>
      <c r="C39" s="28" t="str">
        <f aca="false">InpC!G$48</f>
        <v>factor</v>
      </c>
    </row>
    <row r="40" customFormat="false" ht="15.75" hidden="false" customHeight="false" outlineLevel="0" collapsed="false">
      <c r="A40" s="30" t="str">
        <f aca="false">InpC!E$49</f>
        <v>Gate operating hours per week</v>
      </c>
      <c r="B40" s="17" t="n">
        <f aca="false">InpC!F$49</f>
        <v>60</v>
      </c>
      <c r="C40" s="29" t="str">
        <f aca="false">InpC!G$49</f>
        <v>hours</v>
      </c>
    </row>
    <row r="41" customFormat="false" ht="15.75" hidden="false" customHeight="false" outlineLevel="0" collapsed="false">
      <c r="A41" s="15" t="s">
        <v>26</v>
      </c>
      <c r="B41" s="19" t="n">
        <f aca="false">B38 * B39 / B40</f>
        <v>153.16042022792</v>
      </c>
      <c r="C41" s="28" t="s">
        <v>27</v>
      </c>
    </row>
    <row r="42" customFormat="false" ht="15.75" hidden="false" customHeight="false" outlineLevel="0" collapsed="false">
      <c r="A42" s="15" t="s">
        <v>28</v>
      </c>
      <c r="B42" s="36" t="n">
        <v>100</v>
      </c>
      <c r="C42" s="15" t="s">
        <v>27</v>
      </c>
    </row>
    <row r="43" customFormat="false" ht="15.75" hidden="false" customHeight="false" outlineLevel="0" collapsed="false">
      <c r="A43" s="37" t="s">
        <v>29</v>
      </c>
      <c r="B43" s="38" t="n">
        <f aca="false">B41 - B42</f>
        <v>53.1604202279202</v>
      </c>
      <c r="C43" s="37" t="s">
        <v>27</v>
      </c>
    </row>
    <row r="45" customFormat="false" ht="15.75" hidden="false" customHeight="false" outlineLevel="0" collapsed="false">
      <c r="A45" s="16" t="s">
        <v>18</v>
      </c>
      <c r="B45" s="16" t="s">
        <v>19</v>
      </c>
      <c r="C45" s="16" t="s">
        <v>20</v>
      </c>
    </row>
    <row r="46" customFormat="false" ht="15.75" hidden="false" customHeight="false" outlineLevel="0" collapsed="false">
      <c r="A46" s="19" t="s">
        <v>30</v>
      </c>
      <c r="B46" s="19" t="n">
        <f aca="false">InpV!T$26</f>
        <v>324816.99106522</v>
      </c>
      <c r="C46" s="28" t="s">
        <v>22</v>
      </c>
    </row>
    <row r="47" customFormat="false" ht="15.75" hidden="false" customHeight="false" outlineLevel="0" collapsed="false">
      <c r="A47" s="17" t="str">
        <f aca="false">InpC!E$45</f>
        <v>TEU per box</v>
      </c>
      <c r="B47" s="34" t="n">
        <f aca="false">InpC!F$45</f>
        <v>1.8</v>
      </c>
      <c r="C47" s="29" t="str">
        <f aca="false">InpC!G$45</f>
        <v>TEU / box</v>
      </c>
    </row>
    <row r="48" customFormat="false" ht="15.75" hidden="false" customHeight="false" outlineLevel="0" collapsed="false">
      <c r="A48" s="15" t="s">
        <v>31</v>
      </c>
      <c r="B48" s="19" t="n">
        <f aca="false">B46 / B47</f>
        <v>180453.883925122</v>
      </c>
      <c r="C48" s="28" t="s">
        <v>24</v>
      </c>
    </row>
    <row r="49" customFormat="false" ht="15.75" hidden="false" customHeight="false" outlineLevel="0" collapsed="false">
      <c r="A49" s="30" t="s">
        <v>32</v>
      </c>
      <c r="B49" s="39" t="n">
        <v>0.25</v>
      </c>
      <c r="C49" s="30" t="s">
        <v>33</v>
      </c>
    </row>
    <row r="50" customFormat="false" ht="15.75" hidden="false" customHeight="false" outlineLevel="0" collapsed="false">
      <c r="A50" s="15" t="s">
        <v>34</v>
      </c>
      <c r="B50" s="40" t="n">
        <v>0.1</v>
      </c>
      <c r="C50" s="15" t="s">
        <v>33</v>
      </c>
    </row>
    <row r="51" customFormat="false" ht="15.75" hidden="false" customHeight="false" outlineLevel="0" collapsed="false">
      <c r="A51" s="30" t="s">
        <v>35</v>
      </c>
      <c r="B51" s="30" t="n">
        <f aca="false">B48 * B49 * B50</f>
        <v>4511.34709812805</v>
      </c>
      <c r="C51" s="30" t="s">
        <v>24</v>
      </c>
    </row>
    <row r="52" customFormat="false" ht="15.75" hidden="false" customHeight="false" outlineLevel="0" collapsed="false">
      <c r="A52" s="15" t="s">
        <v>36</v>
      </c>
      <c r="B52" s="15" t="n">
        <f aca="false">B51 / 2</f>
        <v>2255.67354906403</v>
      </c>
      <c r="C52" s="15" t="s">
        <v>24</v>
      </c>
    </row>
    <row r="53" customFormat="false" ht="15.75" hidden="false" customHeight="false" outlineLevel="0" collapsed="false">
      <c r="A53" s="30" t="s">
        <v>37</v>
      </c>
      <c r="B53" s="30" t="n">
        <v>12</v>
      </c>
      <c r="C53" s="30" t="s">
        <v>38</v>
      </c>
    </row>
    <row r="54" customFormat="false" ht="15.75" hidden="false" customHeight="false" outlineLevel="0" collapsed="false">
      <c r="A54" s="31" t="s">
        <v>39</v>
      </c>
      <c r="B54" s="31" t="n">
        <f aca="false">B52 * B53</f>
        <v>27068.0825887683</v>
      </c>
      <c r="C54" s="31" t="s">
        <v>40</v>
      </c>
    </row>
    <row r="56" customFormat="false" ht="15.75" hidden="false" customHeight="false" outlineLevel="0" collapsed="false">
      <c r="A56" s="16" t="s">
        <v>41</v>
      </c>
      <c r="B56" s="16" t="s">
        <v>42</v>
      </c>
      <c r="C56" s="16" t="s">
        <v>43</v>
      </c>
      <c r="D56" s="16" t="s">
        <v>44</v>
      </c>
    </row>
    <row r="57" s="19" customFormat="true" ht="18.75" hidden="false" customHeight="false" outlineLevel="0" collapsed="false">
      <c r="A57" s="19" t="s">
        <v>45</v>
      </c>
      <c r="B57" s="19" t="n">
        <v>10180</v>
      </c>
      <c r="C57" s="19" t="s">
        <v>46</v>
      </c>
      <c r="D57" s="19" t="n">
        <v>67</v>
      </c>
    </row>
    <row r="58" s="19" customFormat="true" ht="18.75" hidden="false" customHeight="false" outlineLevel="0" collapsed="false">
      <c r="A58" s="17" t="s">
        <v>47</v>
      </c>
      <c r="B58" s="34" t="n">
        <v>0.8</v>
      </c>
      <c r="C58" s="17" t="s">
        <v>48</v>
      </c>
      <c r="D58" s="17" t="n">
        <v>17850</v>
      </c>
    </row>
    <row r="59" s="19" customFormat="true" ht="18.75" hidden="false" customHeight="false" outlineLevel="0" collapsed="false">
      <c r="A59" s="19" t="s">
        <v>49</v>
      </c>
      <c r="B59" s="35" t="n">
        <v>0.02</v>
      </c>
      <c r="C59" s="19" t="s">
        <v>48</v>
      </c>
      <c r="D59" s="19" t="n">
        <v>857610</v>
      </c>
    </row>
    <row r="60" s="19" customFormat="true" ht="18.75" hidden="false" customHeight="false" outlineLevel="0" collapsed="false">
      <c r="A60" s="17" t="s">
        <v>50</v>
      </c>
      <c r="B60" s="34" t="n">
        <v>0.01</v>
      </c>
      <c r="C60" s="17" t="s">
        <v>48</v>
      </c>
      <c r="D60" s="17" t="n">
        <v>48455</v>
      </c>
    </row>
    <row r="61" customFormat="false" ht="15.75" hidden="false" customHeight="false" outlineLevel="0" collapsed="false">
      <c r="B61" s="40"/>
    </row>
    <row r="62" customFormat="false" ht="15.75" hidden="false" customHeight="false" outlineLevel="0" collapsed="false">
      <c r="A62" s="16" t="s">
        <v>41</v>
      </c>
      <c r="B62" s="16" t="s">
        <v>51</v>
      </c>
      <c r="C62" s="16" t="s">
        <v>52</v>
      </c>
    </row>
    <row r="63" customFormat="false" ht="18.75" hidden="false" customHeight="false" outlineLevel="0" collapsed="false">
      <c r="A63" s="19" t="s">
        <v>45</v>
      </c>
      <c r="B63" s="41" t="n">
        <f aca="false">Benefits!H$59</f>
        <v>12076.3733204263</v>
      </c>
      <c r="C63" s="42" t="n">
        <f aca="false">Benefits!H$68</f>
        <v>470115.413536843</v>
      </c>
    </row>
    <row r="64" customFormat="false" ht="18.75" hidden="false" customHeight="false" outlineLevel="0" collapsed="false">
      <c r="A64" s="17" t="s">
        <v>47</v>
      </c>
      <c r="B64" s="34" t="n">
        <f aca="false">Benefits!H$76</f>
        <v>4.28446879195993</v>
      </c>
      <c r="C64" s="43" t="n">
        <f aca="false">Benefits!H$84</f>
        <v>29904.6906566397</v>
      </c>
    </row>
    <row r="65" customFormat="false" ht="18.75" hidden="false" customHeight="false" outlineLevel="0" collapsed="false">
      <c r="A65" s="19" t="s">
        <v>49</v>
      </c>
      <c r="B65" s="35" t="n">
        <f aca="false">Benefits!H$92</f>
        <v>0.116042112197984</v>
      </c>
      <c r="C65" s="42" t="n">
        <f aca="false">Benefits!H$100</f>
        <v>38767.7037658834</v>
      </c>
    </row>
    <row r="66" customFormat="false" ht="18.75" hidden="false" customHeight="false" outlineLevel="0" collapsed="false">
      <c r="A66" s="17" t="s">
        <v>50</v>
      </c>
      <c r="B66" s="34" t="n">
        <f aca="false">Benefits!H$108</f>
        <v>0.061158358386502</v>
      </c>
      <c r="C66" s="43" t="n">
        <f aca="false">Benefits!H$116</f>
        <v>1170.81680995088</v>
      </c>
    </row>
    <row r="67" customFormat="false" ht="15.75" hidden="false" customHeight="false" outlineLevel="0" collapsed="false">
      <c r="A67" s="44" t="s">
        <v>1</v>
      </c>
      <c r="B67" s="45"/>
      <c r="C67" s="46" t="n">
        <f aca="false">SUM(C63:C66)</f>
        <v>539958.624769317</v>
      </c>
    </row>
    <row r="69" customFormat="false" ht="15.75" hidden="false" customHeight="false" outlineLevel="0" collapsed="false">
      <c r="A69" s="16" t="s">
        <v>53</v>
      </c>
      <c r="B69" s="16" t="s">
        <v>54</v>
      </c>
      <c r="C69" s="16" t="s">
        <v>55</v>
      </c>
    </row>
    <row r="70" customFormat="false" ht="15.75" hidden="false" customHeight="false" outlineLevel="0" collapsed="false">
      <c r="A70" s="19" t="s">
        <v>56</v>
      </c>
      <c r="B70" s="42" t="n">
        <f aca="false">T5_GATE_Estimate!F$78</f>
        <v>1922500</v>
      </c>
      <c r="C70" s="42" t="n">
        <f aca="false">B70 / Project_Elements!$E$19</f>
        <v>1658139.50956412</v>
      </c>
      <c r="D70" s="15" t="n">
        <f aca="false">C70 = InpV!H14</f>
        <v>1</v>
      </c>
    </row>
    <row r="71" customFormat="false" ht="15.75" hidden="false" customHeight="false" outlineLevel="0" collapsed="false">
      <c r="A71" s="17" t="s">
        <v>57</v>
      </c>
      <c r="B71" s="43" t="n">
        <f aca="false">T5_GATE_Estimate!F$76</f>
        <v>13668000</v>
      </c>
      <c r="C71" s="43" t="n">
        <f aca="false">B71 / Project_Elements!$E$19</f>
        <v>11788530.9839909</v>
      </c>
      <c r="D71" s="15" t="n">
        <f aca="false">C71 = InpV!H15</f>
        <v>1</v>
      </c>
    </row>
    <row r="72" s="47" customFormat="true" ht="15.75" hidden="false" customHeight="false" outlineLevel="0" collapsed="false">
      <c r="A72" s="44" t="s">
        <v>58</v>
      </c>
      <c r="B72" s="46" t="n">
        <f aca="false">SUM(B70:B71)</f>
        <v>15590500</v>
      </c>
      <c r="C72" s="46" t="n">
        <f aca="false">SUM(C70:C71)</f>
        <v>13446670.493555</v>
      </c>
      <c r="D72" s="15" t="n">
        <f aca="false">C72 = InpV!H15 + InpV!H14</f>
        <v>1</v>
      </c>
    </row>
    <row r="73" s="47" customFormat="true" ht="15.75" hidden="false" customHeight="false" outlineLevel="0" collapsed="false">
      <c r="A73" s="48"/>
      <c r="B73" s="49"/>
      <c r="C73" s="49"/>
      <c r="D73" s="15"/>
    </row>
    <row r="74" customFormat="false" ht="15.75" hidden="false" customHeight="false" outlineLevel="0" collapsed="false">
      <c r="A74" s="19" t="s">
        <v>56</v>
      </c>
      <c r="B74" s="46" t="n">
        <f aca="false">T5_YARD_Estimate!H$18</f>
        <v>1587000</v>
      </c>
      <c r="C74" s="42" t="n">
        <f aca="false">B74 / Project_Elements!$E$19</f>
        <v>1368773.68097699</v>
      </c>
      <c r="D74" s="15" t="n">
        <f aca="false">C74 = InpV!H16</f>
        <v>1</v>
      </c>
    </row>
    <row r="75" customFormat="false" ht="15.75" hidden="false" customHeight="false" outlineLevel="0" collapsed="false">
      <c r="A75" s="48" t="s">
        <v>57</v>
      </c>
      <c r="B75" s="49" t="n">
        <f aca="false">T5_YARD_Estimate!H$19</f>
        <v>9082000</v>
      </c>
      <c r="C75" s="43" t="n">
        <f aca="false">B75 / Project_Elements!$E$19</f>
        <v>7833145.91722307</v>
      </c>
      <c r="D75" s="15" t="n">
        <f aca="false">C75 = InpV!H17</f>
        <v>1</v>
      </c>
    </row>
    <row r="76" s="47" customFormat="true" ht="15.75" hidden="false" customHeight="false" outlineLevel="0" collapsed="false">
      <c r="A76" s="44" t="s">
        <v>59</v>
      </c>
      <c r="B76" s="46" t="n">
        <f aca="false">SUM(B74:B75)</f>
        <v>10669000</v>
      </c>
      <c r="C76" s="46" t="n">
        <f aca="false">SUM(C74:C75)</f>
        <v>9201919.59820006</v>
      </c>
      <c r="D76" s="15" t="n">
        <f aca="false">C76 = InpV!H16 + InpV!H17</f>
        <v>1</v>
      </c>
    </row>
    <row r="77" s="47" customFormat="true" ht="15.75" hidden="false" customHeight="false" outlineLevel="0" collapsed="false">
      <c r="A77" s="48"/>
      <c r="B77" s="49"/>
      <c r="C77" s="49"/>
      <c r="D77" s="15"/>
    </row>
    <row r="78" customFormat="false" ht="15.75" hidden="false" customHeight="false" outlineLevel="0" collapsed="false">
      <c r="A78" s="44" t="s">
        <v>60</v>
      </c>
      <c r="B78" s="46" t="n">
        <f aca="false">B72 + B76</f>
        <v>26259500</v>
      </c>
      <c r="C78" s="46" t="n">
        <f aca="false">C72 + C76</f>
        <v>22648590.091755</v>
      </c>
    </row>
  </sheetData>
  <hyperlinks>
    <hyperlink ref="B56" location="_ftn1" display="Emission Rate"/>
    <hyperlink ref="D56" location="_ftn2" display="US$ / Metric Ton"/>
  </hyperlink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V41"/>
  <sheetViews>
    <sheetView showFormulas="false" showGridLines="true" showRowColHeaders="true" showZeros="true" rightToLeft="false" tabSelected="false" showOutlineSymbols="true" defaultGridColor="true" view="normal" topLeftCell="A1" colorId="64" zoomScale="100" zoomScaleNormal="100" zoomScalePageLayoutView="60" workbookViewId="0">
      <selection pane="topLeft" activeCell="A1" activeCellId="0" sqref="A1"/>
    </sheetView>
  </sheetViews>
  <sheetFormatPr defaultColWidth="9.15625" defaultRowHeight="15" zeroHeight="false" outlineLevelRow="0" outlineLevelCol="0"/>
  <cols>
    <col collapsed="false" customWidth="true" hidden="false" outlineLevel="0" max="1" min="1" style="515" width="28.99"/>
    <col collapsed="false" customWidth="true" hidden="false" outlineLevel="0" max="2" min="2" style="515" width="14.86"/>
    <col collapsed="false" customWidth="true" hidden="false" outlineLevel="0" max="3" min="3" style="515" width="17.71"/>
    <col collapsed="false" customWidth="true" hidden="false" outlineLevel="0" max="4" min="4" style="515" width="11.99"/>
    <col collapsed="false" customWidth="true" hidden="false" outlineLevel="0" max="5" min="5" style="515" width="7.71"/>
    <col collapsed="false" customWidth="true" hidden="false" outlineLevel="0" max="6" min="6" style="515" width="7.15"/>
    <col collapsed="false" customWidth="true" hidden="false" outlineLevel="0" max="8" min="7" style="515" width="14.86"/>
    <col collapsed="false" customWidth="true" hidden="false" outlineLevel="0" max="9" min="9" style="515" width="6.86"/>
    <col collapsed="false" customWidth="true" hidden="false" outlineLevel="0" max="10" min="10" style="515" width="14.86"/>
    <col collapsed="false" customWidth="true" hidden="false" outlineLevel="0" max="11" min="11" style="515" width="15.71"/>
    <col collapsed="false" customWidth="true" hidden="false" outlineLevel="0" max="21" min="12" style="515" width="14.86"/>
    <col collapsed="false" customWidth="true" hidden="false" outlineLevel="0" max="22" min="22" style="515" width="15"/>
    <col collapsed="false" customWidth="false" hidden="true" outlineLevel="0" max="1024" min="23" style="515" width="9.14"/>
  </cols>
  <sheetData>
    <row r="1" customFormat="false" ht="15" hidden="false" customHeight="false" outlineLevel="0" collapsed="false">
      <c r="A1" s="515" t="s">
        <v>1394</v>
      </c>
    </row>
    <row r="2" customFormat="false" ht="15" hidden="false" customHeight="false" outlineLevel="0" collapsed="false">
      <c r="A2" s="515" t="s">
        <v>1395</v>
      </c>
    </row>
    <row r="3" customFormat="false" ht="15" hidden="false" customHeight="false" outlineLevel="0" collapsed="false">
      <c r="A3" s="515" t="s">
        <v>1396</v>
      </c>
    </row>
    <row r="4" customFormat="false" ht="15" hidden="false" customHeight="false" outlineLevel="0" collapsed="false">
      <c r="A4" s="515" t="s">
        <v>1397</v>
      </c>
    </row>
    <row r="5" customFormat="false" ht="15" hidden="false" customHeight="false" outlineLevel="0" collapsed="false">
      <c r="A5" s="515" t="s">
        <v>1398</v>
      </c>
    </row>
    <row r="6" customFormat="false" ht="15" hidden="false" customHeight="false" outlineLevel="0" collapsed="false">
      <c r="A6" s="515" t="s">
        <v>1399</v>
      </c>
    </row>
    <row r="7" customFormat="false" ht="15" hidden="false" customHeight="false" outlineLevel="0" collapsed="false">
      <c r="A7" s="515" t="s">
        <v>1400</v>
      </c>
    </row>
    <row r="9" customFormat="false" ht="15" hidden="false" customHeight="false" outlineLevel="0" collapsed="false">
      <c r="A9" s="516" t="s">
        <v>1401</v>
      </c>
      <c r="B9" s="516" t="s">
        <v>1402</v>
      </c>
      <c r="C9" s="516" t="s">
        <v>1403</v>
      </c>
      <c r="D9" s="516" t="s">
        <v>1404</v>
      </c>
      <c r="E9" s="516" t="s">
        <v>1405</v>
      </c>
      <c r="F9" s="516" t="s">
        <v>1406</v>
      </c>
      <c r="G9" s="516" t="s">
        <v>1407</v>
      </c>
      <c r="H9" s="516" t="s">
        <v>1408</v>
      </c>
      <c r="I9" s="516" t="s">
        <v>1409</v>
      </c>
      <c r="J9" s="516" t="s">
        <v>1410</v>
      </c>
      <c r="K9" s="516" t="s">
        <v>1411</v>
      </c>
      <c r="L9" s="516" t="s">
        <v>1412</v>
      </c>
      <c r="M9" s="516" t="s">
        <v>1413</v>
      </c>
      <c r="N9" s="516" t="s">
        <v>1414</v>
      </c>
      <c r="O9" s="516" t="s">
        <v>1415</v>
      </c>
      <c r="P9" s="516" t="s">
        <v>1416</v>
      </c>
      <c r="Q9" s="516" t="s">
        <v>1417</v>
      </c>
      <c r="R9" s="516" t="s">
        <v>1418</v>
      </c>
      <c r="S9" s="516" t="s">
        <v>1419</v>
      </c>
      <c r="T9" s="516" t="s">
        <v>1420</v>
      </c>
      <c r="U9" s="516" t="s">
        <v>1421</v>
      </c>
      <c r="V9" s="516" t="s">
        <v>1422</v>
      </c>
    </row>
    <row r="10" customFormat="false" ht="15" hidden="false" customHeight="false" outlineLevel="0" collapsed="false">
      <c r="A10" s="517" t="s">
        <v>1423</v>
      </c>
      <c r="B10" s="517" t="n">
        <v>2019</v>
      </c>
      <c r="C10" s="517" t="s">
        <v>1424</v>
      </c>
      <c r="D10" s="517" t="s">
        <v>1425</v>
      </c>
      <c r="E10" s="517" t="n">
        <v>55</v>
      </c>
      <c r="F10" s="517" t="s">
        <v>1426</v>
      </c>
      <c r="G10" s="517" t="n">
        <v>213179.862794285</v>
      </c>
      <c r="H10" s="517" t="n">
        <v>213179.862794285</v>
      </c>
      <c r="I10" s="517" t="n">
        <v>0</v>
      </c>
      <c r="J10" s="517" t="n">
        <v>3.06014397349089</v>
      </c>
      <c r="K10" s="517" t="n">
        <v>0.0607614761880591</v>
      </c>
      <c r="L10" s="517" t="n">
        <v>0.0635088405162258</v>
      </c>
      <c r="M10" s="517" t="n">
        <v>1474.76175210662</v>
      </c>
      <c r="N10" s="517" t="n">
        <v>0.00380215705131918</v>
      </c>
      <c r="O10" s="517" t="n">
        <v>0.232140380362511</v>
      </c>
      <c r="P10" s="517" t="n">
        <v>0.0818593986805837</v>
      </c>
      <c r="Q10" s="517" t="n">
        <v>0.0931906941549254</v>
      </c>
      <c r="R10" s="517" t="n">
        <v>0.316537344851675</v>
      </c>
      <c r="S10" s="517" t="n">
        <v>0.0139525541261968</v>
      </c>
      <c r="T10" s="517" t="n">
        <v>0.18770385391863</v>
      </c>
      <c r="U10" s="517" t="n">
        <v>0.0724903233024824</v>
      </c>
      <c r="V10" s="517" t="n">
        <v>0.0253716131558688</v>
      </c>
    </row>
    <row r="11" customFormat="false" ht="15" hidden="false" customHeight="false" outlineLevel="0" collapsed="false">
      <c r="A11" s="517" t="s">
        <v>1423</v>
      </c>
      <c r="B11" s="517" t="n">
        <v>2020</v>
      </c>
      <c r="C11" s="517" t="s">
        <v>1424</v>
      </c>
      <c r="D11" s="517" t="s">
        <v>1425</v>
      </c>
      <c r="E11" s="517" t="n">
        <v>55</v>
      </c>
      <c r="F11" s="517" t="s">
        <v>1426</v>
      </c>
      <c r="G11" s="517" t="n">
        <v>216980.24946244</v>
      </c>
      <c r="H11" s="517" t="n">
        <v>216980.24946244</v>
      </c>
      <c r="I11" s="517" t="n">
        <v>0</v>
      </c>
      <c r="J11" s="517" t="n">
        <v>2.15093834907281</v>
      </c>
      <c r="K11" s="517" t="n">
        <v>0.0411773704996471</v>
      </c>
      <c r="L11" s="517" t="n">
        <v>0.0430392284717658</v>
      </c>
      <c r="M11" s="517" t="n">
        <v>1472.04160103625</v>
      </c>
      <c r="N11" s="517" t="n">
        <v>0.00208143267177146</v>
      </c>
      <c r="O11" s="517" t="n">
        <v>0.231920753716227</v>
      </c>
      <c r="P11" s="517" t="n">
        <v>0.0448126746490435</v>
      </c>
      <c r="Q11" s="517" t="n">
        <v>0.051015818889392</v>
      </c>
      <c r="R11" s="517" t="n">
        <v>0.181478700541134</v>
      </c>
      <c r="S11" s="517" t="n">
        <v>0.0139393536969348</v>
      </c>
      <c r="T11" s="517" t="n">
        <v>0.200133282829619</v>
      </c>
      <c r="U11" s="517" t="n">
        <v>0.0711777593711983</v>
      </c>
      <c r="V11" s="517" t="n">
        <v>0.0249122157799194</v>
      </c>
    </row>
    <row r="12" customFormat="false" ht="15" hidden="false" customHeight="false" outlineLevel="0" collapsed="false">
      <c r="A12" s="517" t="s">
        <v>1423</v>
      </c>
      <c r="B12" s="517" t="n">
        <v>2021</v>
      </c>
      <c r="C12" s="517" t="s">
        <v>1424</v>
      </c>
      <c r="D12" s="517" t="s">
        <v>1425</v>
      </c>
      <c r="E12" s="517" t="n">
        <v>55</v>
      </c>
      <c r="F12" s="517" t="s">
        <v>1426</v>
      </c>
      <c r="G12" s="517" t="n">
        <v>221288.841931412</v>
      </c>
      <c r="H12" s="517" t="n">
        <v>221288.841931412</v>
      </c>
      <c r="I12" s="517" t="n">
        <v>0</v>
      </c>
      <c r="J12" s="517" t="n">
        <v>1.63443048205778</v>
      </c>
      <c r="K12" s="517" t="n">
        <v>0.0310322707962917</v>
      </c>
      <c r="L12" s="517" t="n">
        <v>0.0324354123780378</v>
      </c>
      <c r="M12" s="517" t="n">
        <v>1461.8116698056</v>
      </c>
      <c r="N12" s="517" t="n">
        <v>0.00119411632711005</v>
      </c>
      <c r="O12" s="517" t="n">
        <v>0.23030902388481</v>
      </c>
      <c r="P12" s="517" t="n">
        <v>0.0257089970699608</v>
      </c>
      <c r="Q12" s="517" t="n">
        <v>0.0292677361621624</v>
      </c>
      <c r="R12" s="517" t="n">
        <v>0.106064663334305</v>
      </c>
      <c r="S12" s="517" t="n">
        <v>0.0138424823655683</v>
      </c>
      <c r="T12" s="517" t="n">
        <v>0.208134952495429</v>
      </c>
      <c r="U12" s="517" t="n">
        <v>0.0703608599656914</v>
      </c>
      <c r="V12" s="517" t="n">
        <v>0.0246263009879919</v>
      </c>
    </row>
    <row r="13" customFormat="false" ht="15" hidden="false" customHeight="false" outlineLevel="0" collapsed="false">
      <c r="A13" s="517" t="s">
        <v>1423</v>
      </c>
      <c r="B13" s="517" t="n">
        <v>2022</v>
      </c>
      <c r="C13" s="517" t="s">
        <v>1424</v>
      </c>
      <c r="D13" s="517" t="s">
        <v>1425</v>
      </c>
      <c r="E13" s="517" t="n">
        <v>55</v>
      </c>
      <c r="F13" s="517" t="s">
        <v>1426</v>
      </c>
      <c r="G13" s="517" t="n">
        <v>225691.938083075</v>
      </c>
      <c r="H13" s="517" t="n">
        <v>225691.938083075</v>
      </c>
      <c r="I13" s="517" t="n">
        <v>0</v>
      </c>
      <c r="J13" s="517" t="n">
        <v>1.34400962183825</v>
      </c>
      <c r="K13" s="517" t="n">
        <v>0.0252389680364062</v>
      </c>
      <c r="L13" s="517" t="n">
        <v>0.0263801621747506</v>
      </c>
      <c r="M13" s="517" t="n">
        <v>1451.08751970522</v>
      </c>
      <c r="N13" s="517" t="n">
        <v>0.000774706672461342</v>
      </c>
      <c r="O13" s="517" t="n">
        <v>0.228619429669201</v>
      </c>
      <c r="P13" s="517" t="n">
        <v>0.016679222216641</v>
      </c>
      <c r="Q13" s="517" t="n">
        <v>0.0189880248497563</v>
      </c>
      <c r="R13" s="517" t="n">
        <v>0.0653722980273165</v>
      </c>
      <c r="S13" s="517" t="n">
        <v>0.0137409310770428</v>
      </c>
      <c r="T13" s="517" t="n">
        <v>0.212910303049315</v>
      </c>
      <c r="U13" s="517" t="n">
        <v>0.0698864535069224</v>
      </c>
      <c r="V13" s="517" t="n">
        <v>0.0244602587274228</v>
      </c>
    </row>
    <row r="14" customFormat="false" ht="15" hidden="false" customHeight="false" outlineLevel="0" collapsed="false">
      <c r="A14" s="517" t="s">
        <v>1423</v>
      </c>
      <c r="B14" s="517" t="n">
        <v>2023</v>
      </c>
      <c r="C14" s="517" t="s">
        <v>1424</v>
      </c>
      <c r="D14" s="517" t="s">
        <v>1425</v>
      </c>
      <c r="E14" s="517" t="n">
        <v>55</v>
      </c>
      <c r="F14" s="517" t="s">
        <v>1426</v>
      </c>
      <c r="G14" s="517" t="n">
        <v>228442.334851053</v>
      </c>
      <c r="H14" s="517" t="n">
        <v>228442.334851053</v>
      </c>
      <c r="I14" s="517" t="n">
        <v>0</v>
      </c>
      <c r="J14" s="517" t="n">
        <v>0.985798869297451</v>
      </c>
      <c r="K14" s="517" t="n">
        <v>0.0239236542238785</v>
      </c>
      <c r="L14" s="517" t="n">
        <v>0.0250053757082389</v>
      </c>
      <c r="M14" s="517" t="n">
        <v>1433.39848339841</v>
      </c>
      <c r="N14" s="517" t="n">
        <v>0.000475644891973288</v>
      </c>
      <c r="O14" s="517" t="n">
        <v>0.225832514795395</v>
      </c>
      <c r="P14" s="517" t="n">
        <v>0.0102405040919904</v>
      </c>
      <c r="Q14" s="517" t="n">
        <v>0.0116580343883628</v>
      </c>
      <c r="R14" s="517" t="n">
        <v>0.0471196584279542</v>
      </c>
      <c r="S14" s="517" t="n">
        <v>0.0135734264810688</v>
      </c>
      <c r="T14" s="517" t="n">
        <v>0.219999999999999</v>
      </c>
      <c r="U14" s="517" t="n">
        <v>0.0693270503971921</v>
      </c>
      <c r="V14" s="517" t="n">
        <v>0.0242644676390172</v>
      </c>
    </row>
    <row r="15" customFormat="false" ht="15" hidden="false" customHeight="false" outlineLevel="0" collapsed="false">
      <c r="A15" s="517" t="s">
        <v>1423</v>
      </c>
      <c r="B15" s="517" t="n">
        <v>2024</v>
      </c>
      <c r="C15" s="517" t="s">
        <v>1424</v>
      </c>
      <c r="D15" s="517" t="s">
        <v>1425</v>
      </c>
      <c r="E15" s="517" t="n">
        <v>55</v>
      </c>
      <c r="F15" s="517" t="s">
        <v>1426</v>
      </c>
      <c r="G15" s="517" t="n">
        <v>231295.309747122</v>
      </c>
      <c r="H15" s="517" t="n">
        <v>231295.309747122</v>
      </c>
      <c r="I15" s="517" t="n">
        <v>0</v>
      </c>
      <c r="J15" s="517" t="n">
        <v>0.933206152362278</v>
      </c>
      <c r="K15" s="517" t="n">
        <v>0.0234139801593984</v>
      </c>
      <c r="L15" s="517" t="n">
        <v>0.0244726564442082</v>
      </c>
      <c r="M15" s="517" t="n">
        <v>1412.79508092119</v>
      </c>
      <c r="N15" s="517" t="n">
        <v>0.000450467876898116</v>
      </c>
      <c r="O15" s="517" t="n">
        <v>0.222586440344598</v>
      </c>
      <c r="P15" s="517" t="n">
        <v>0.0096984498615082</v>
      </c>
      <c r="Q15" s="517" t="n">
        <v>0.0110409469088253</v>
      </c>
      <c r="R15" s="517" t="n">
        <v>0.0432974633765348</v>
      </c>
      <c r="S15" s="517" t="n">
        <v>0.0133783245802203</v>
      </c>
      <c r="T15" s="517" t="n">
        <v>0.22</v>
      </c>
      <c r="U15" s="517" t="n">
        <v>0.0693270503971921</v>
      </c>
      <c r="V15" s="517" t="n">
        <v>0.0242644676390172</v>
      </c>
    </row>
    <row r="16" customFormat="false" ht="15" hidden="false" customHeight="false" outlineLevel="0" collapsed="false">
      <c r="A16" s="517" t="s">
        <v>1423</v>
      </c>
      <c r="B16" s="517" t="n">
        <v>2025</v>
      </c>
      <c r="C16" s="517" t="s">
        <v>1424</v>
      </c>
      <c r="D16" s="517" t="s">
        <v>1425</v>
      </c>
      <c r="E16" s="517" t="n">
        <v>55</v>
      </c>
      <c r="F16" s="517" t="s">
        <v>1426</v>
      </c>
      <c r="G16" s="517" t="n">
        <v>235931.706825105</v>
      </c>
      <c r="H16" s="517" t="n">
        <v>235931.706825105</v>
      </c>
      <c r="I16" s="517" t="n">
        <v>0</v>
      </c>
      <c r="J16" s="517" t="n">
        <v>0.893540904796387</v>
      </c>
      <c r="K16" s="517" t="n">
        <v>0.0228441465630983</v>
      </c>
      <c r="L16" s="517" t="n">
        <v>0.0238770575012825</v>
      </c>
      <c r="M16" s="517" t="n">
        <v>1390.34938698907</v>
      </c>
      <c r="N16" s="517" t="n">
        <v>0.000431490322231378</v>
      </c>
      <c r="O16" s="517" t="n">
        <v>0.219050112124826</v>
      </c>
      <c r="P16" s="517" t="n">
        <v>0.00928986831359239</v>
      </c>
      <c r="Q16" s="517" t="n">
        <v>0.0105758079182771</v>
      </c>
      <c r="R16" s="517" t="n">
        <v>0.0400199778295602</v>
      </c>
      <c r="S16" s="517" t="n">
        <v>0.0131657772809641</v>
      </c>
      <c r="T16" s="517" t="n">
        <v>0.219999999999999</v>
      </c>
      <c r="U16" s="517" t="n">
        <v>0.0695083967200306</v>
      </c>
      <c r="V16" s="517" t="n">
        <v>0.0243279388520107</v>
      </c>
    </row>
    <row r="17" customFormat="false" ht="15" hidden="false" customHeight="false" outlineLevel="0" collapsed="false">
      <c r="A17" s="517" t="s">
        <v>1423</v>
      </c>
      <c r="B17" s="517" t="n">
        <v>2026</v>
      </c>
      <c r="C17" s="517" t="s">
        <v>1424</v>
      </c>
      <c r="D17" s="517" t="s">
        <v>1425</v>
      </c>
      <c r="E17" s="517" t="n">
        <v>55</v>
      </c>
      <c r="F17" s="517" t="s">
        <v>1426</v>
      </c>
      <c r="G17" s="517" t="n">
        <v>238149.073538317</v>
      </c>
      <c r="H17" s="517" t="n">
        <v>238149.073538317</v>
      </c>
      <c r="I17" s="517" t="n">
        <v>0</v>
      </c>
      <c r="J17" s="517" t="n">
        <v>0.863991001962184</v>
      </c>
      <c r="K17" s="517" t="n">
        <v>0.0225400234064612</v>
      </c>
      <c r="L17" s="517" t="n">
        <v>0.0235591832450289</v>
      </c>
      <c r="M17" s="517" t="n">
        <v>1365.90894170112</v>
      </c>
      <c r="N17" s="517" t="n">
        <v>0.000417481214965745</v>
      </c>
      <c r="O17" s="517" t="n">
        <v>0.215199510016604</v>
      </c>
      <c r="P17" s="517" t="n">
        <v>0.0089882560757658</v>
      </c>
      <c r="Q17" s="517" t="n">
        <v>0.0102324453446237</v>
      </c>
      <c r="R17" s="517" t="n">
        <v>0.037361364693691</v>
      </c>
      <c r="S17" s="517" t="n">
        <v>0.0129343408792079</v>
      </c>
      <c r="T17" s="517" t="n">
        <v>0.219999999999999</v>
      </c>
      <c r="U17" s="517" t="n">
        <v>0.0701275333650327</v>
      </c>
      <c r="V17" s="517" t="n">
        <v>0.0245446366777614</v>
      </c>
    </row>
    <row r="18" customFormat="false" ht="15" hidden="false" customHeight="false" outlineLevel="0" collapsed="false">
      <c r="A18" s="517" t="s">
        <v>1423</v>
      </c>
      <c r="B18" s="517" t="n">
        <v>2027</v>
      </c>
      <c r="C18" s="517" t="s">
        <v>1424</v>
      </c>
      <c r="D18" s="517" t="s">
        <v>1425</v>
      </c>
      <c r="E18" s="517" t="n">
        <v>55</v>
      </c>
      <c r="F18" s="517" t="s">
        <v>1426</v>
      </c>
      <c r="G18" s="517" t="n">
        <v>234670.897686183</v>
      </c>
      <c r="H18" s="517" t="n">
        <v>234670.897686183</v>
      </c>
      <c r="I18" s="517" t="n">
        <v>0</v>
      </c>
      <c r="J18" s="517" t="n">
        <v>0.842651530913705</v>
      </c>
      <c r="K18" s="517" t="n">
        <v>0.0223079516395291</v>
      </c>
      <c r="L18" s="517" t="n">
        <v>0.0233166182225993</v>
      </c>
      <c r="M18" s="517" t="n">
        <v>1336.78213525494</v>
      </c>
      <c r="N18" s="517" t="n">
        <v>0.000407373418704284</v>
      </c>
      <c r="O18" s="517" t="n">
        <v>0.210610569799433</v>
      </c>
      <c r="P18" s="517" t="n">
        <v>0.00877063799403454</v>
      </c>
      <c r="Q18" s="517" t="n">
        <v>0.00998470372394156</v>
      </c>
      <c r="R18" s="517" t="n">
        <v>0.0353582271660101</v>
      </c>
      <c r="S18" s="517" t="n">
        <v>0.0126585274396763</v>
      </c>
      <c r="T18" s="517" t="n">
        <v>0.22</v>
      </c>
      <c r="U18" s="517" t="n">
        <v>0.0707930952357943</v>
      </c>
      <c r="V18" s="517" t="n">
        <v>0.024777583332528</v>
      </c>
    </row>
    <row r="19" customFormat="false" ht="15" hidden="false" customHeight="false" outlineLevel="0" collapsed="false">
      <c r="A19" s="517" t="s">
        <v>1423</v>
      </c>
      <c r="B19" s="517" t="n">
        <v>2028</v>
      </c>
      <c r="C19" s="517" t="s">
        <v>1424</v>
      </c>
      <c r="D19" s="517" t="s">
        <v>1425</v>
      </c>
      <c r="E19" s="517" t="n">
        <v>55</v>
      </c>
      <c r="F19" s="517" t="s">
        <v>1426</v>
      </c>
      <c r="G19" s="517" t="n">
        <v>239377.788758767</v>
      </c>
      <c r="H19" s="517" t="n">
        <v>239377.788758767</v>
      </c>
      <c r="I19" s="517" t="n">
        <v>0</v>
      </c>
      <c r="J19" s="517" t="n">
        <v>0.827044444753437</v>
      </c>
      <c r="K19" s="517" t="n">
        <v>0.0221335243229951</v>
      </c>
      <c r="L19" s="517" t="n">
        <v>0.0231343040768214</v>
      </c>
      <c r="M19" s="517" t="n">
        <v>1306.88634489623</v>
      </c>
      <c r="N19" s="517" t="n">
        <v>0.000400031821097816</v>
      </c>
      <c r="O19" s="517" t="n">
        <v>0.205900475853682</v>
      </c>
      <c r="P19" s="517" t="n">
        <v>0.00861257541079333</v>
      </c>
      <c r="Q19" s="517" t="n">
        <v>0.00980476150484897</v>
      </c>
      <c r="R19" s="517" t="n">
        <v>0.0338875885727117</v>
      </c>
      <c r="S19" s="517" t="n">
        <v>0.0123754321823371</v>
      </c>
      <c r="T19" s="517" t="n">
        <v>0.219999999999999</v>
      </c>
      <c r="U19" s="517" t="n">
        <v>0.0714378558885309</v>
      </c>
      <c r="V19" s="517" t="n">
        <v>0.0250032495609858</v>
      </c>
    </row>
    <row r="20" customFormat="false" ht="15" hidden="false" customHeight="false" outlineLevel="0" collapsed="false">
      <c r="A20" s="517" t="s">
        <v>1423</v>
      </c>
      <c r="B20" s="517" t="n">
        <v>2029</v>
      </c>
      <c r="C20" s="517" t="s">
        <v>1424</v>
      </c>
      <c r="D20" s="517" t="s">
        <v>1425</v>
      </c>
      <c r="E20" s="517" t="n">
        <v>55</v>
      </c>
      <c r="F20" s="517" t="s">
        <v>1426</v>
      </c>
      <c r="G20" s="517" t="n">
        <v>244189.026191168</v>
      </c>
      <c r="H20" s="517" t="n">
        <v>244189.026191168</v>
      </c>
      <c r="I20" s="517" t="n">
        <v>0</v>
      </c>
      <c r="J20" s="517" t="n">
        <v>0.815463883072663</v>
      </c>
      <c r="K20" s="517" t="n">
        <v>0.0219900008174955</v>
      </c>
      <c r="L20" s="517" t="n">
        <v>0.0229842910752792</v>
      </c>
      <c r="M20" s="517" t="n">
        <v>1278.3388824907</v>
      </c>
      <c r="N20" s="517" t="n">
        <v>0.00039459948158874</v>
      </c>
      <c r="O20" s="517" t="n">
        <v>0.201402811526046</v>
      </c>
      <c r="P20" s="517" t="n">
        <v>0.0084956186308288</v>
      </c>
      <c r="Q20" s="517" t="n">
        <v>0.00967161511376018</v>
      </c>
      <c r="R20" s="517" t="n">
        <v>0.0327994224157748</v>
      </c>
      <c r="S20" s="517" t="n">
        <v>0.0121051047844289</v>
      </c>
      <c r="T20" s="517" t="n">
        <v>0.22</v>
      </c>
      <c r="U20" s="517" t="n">
        <v>0.0720710150038195</v>
      </c>
      <c r="V20" s="517" t="n">
        <v>0.0252248552513368</v>
      </c>
    </row>
    <row r="21" customFormat="false" ht="15" hidden="false" customHeight="false" outlineLevel="0" collapsed="false">
      <c r="A21" s="517" t="s">
        <v>1423</v>
      </c>
      <c r="B21" s="517" t="n">
        <v>2030</v>
      </c>
      <c r="C21" s="517" t="s">
        <v>1424</v>
      </c>
      <c r="D21" s="517" t="s">
        <v>1425</v>
      </c>
      <c r="E21" s="517" t="n">
        <v>55</v>
      </c>
      <c r="F21" s="517" t="s">
        <v>1426</v>
      </c>
      <c r="G21" s="517" t="n">
        <v>249107.174804827</v>
      </c>
      <c r="H21" s="517" t="n">
        <v>249107.174804827</v>
      </c>
      <c r="I21" s="517" t="n">
        <v>0</v>
      </c>
      <c r="J21" s="517" t="n">
        <v>0.806741397359939</v>
      </c>
      <c r="K21" s="517" t="n">
        <v>0.0218710720446096</v>
      </c>
      <c r="L21" s="517" t="n">
        <v>0.022859984871022</v>
      </c>
      <c r="M21" s="517" t="n">
        <v>1252.03843424551</v>
      </c>
      <c r="N21" s="517" t="n">
        <v>0.000390509752523086</v>
      </c>
      <c r="O21" s="517" t="n">
        <v>0.197259165194444</v>
      </c>
      <c r="P21" s="517" t="n">
        <v>0.00840756788553811</v>
      </c>
      <c r="Q21" s="517" t="n">
        <v>0.00957137604278292</v>
      </c>
      <c r="R21" s="517" t="n">
        <v>0.0319928079837517</v>
      </c>
      <c r="S21" s="517" t="n">
        <v>0.0118560552669291</v>
      </c>
      <c r="T21" s="517" t="n">
        <v>0.22</v>
      </c>
      <c r="U21" s="517" t="n">
        <v>0.0726955429129383</v>
      </c>
      <c r="V21" s="517" t="n">
        <v>0.0254434400195284</v>
      </c>
    </row>
    <row r="22" customFormat="false" ht="15" hidden="false" customHeight="false" outlineLevel="0" collapsed="false">
      <c r="A22" s="517" t="s">
        <v>1423</v>
      </c>
      <c r="B22" s="517" t="n">
        <v>2031</v>
      </c>
      <c r="C22" s="517" t="s">
        <v>1424</v>
      </c>
      <c r="D22" s="517" t="s">
        <v>1425</v>
      </c>
      <c r="E22" s="517" t="n">
        <v>55</v>
      </c>
      <c r="F22" s="517" t="s">
        <v>1426</v>
      </c>
      <c r="G22" s="517" t="n">
        <v>256631.791777189</v>
      </c>
      <c r="H22" s="517" t="n">
        <v>256631.791777189</v>
      </c>
      <c r="I22" s="517" t="n">
        <v>0</v>
      </c>
      <c r="J22" s="517" t="n">
        <v>0.800009013930576</v>
      </c>
      <c r="K22" s="517" t="n">
        <v>0.0217673266825905</v>
      </c>
      <c r="L22" s="517" t="n">
        <v>0.0227515486040957</v>
      </c>
      <c r="M22" s="517" t="n">
        <v>1228.58652025477</v>
      </c>
      <c r="N22" s="517" t="n">
        <v>0.000387353710488408</v>
      </c>
      <c r="O22" s="517" t="n">
        <v>0.193564306594666</v>
      </c>
      <c r="P22" s="517" t="n">
        <v>0.00833961916598699</v>
      </c>
      <c r="Q22" s="517" t="n">
        <v>0.00949402159791807</v>
      </c>
      <c r="R22" s="517" t="n">
        <v>0.031388637275728</v>
      </c>
      <c r="S22" s="517" t="n">
        <v>0.0116339796654265</v>
      </c>
      <c r="T22" s="517" t="n">
        <v>0.219999999999999</v>
      </c>
      <c r="U22" s="517" t="n">
        <v>0.0733138349071993</v>
      </c>
      <c r="V22" s="517" t="n">
        <v>0.0256598422175197</v>
      </c>
    </row>
    <row r="23" customFormat="false" ht="15" hidden="false" customHeight="false" outlineLevel="0" collapsed="false">
      <c r="A23" s="517" t="s">
        <v>1423</v>
      </c>
      <c r="B23" s="517" t="n">
        <v>2032</v>
      </c>
      <c r="C23" s="517" t="s">
        <v>1424</v>
      </c>
      <c r="D23" s="517" t="s">
        <v>1425</v>
      </c>
      <c r="E23" s="517" t="n">
        <v>55</v>
      </c>
      <c r="F23" s="517" t="s">
        <v>1426</v>
      </c>
      <c r="G23" s="517" t="n">
        <v>264452.508936723</v>
      </c>
      <c r="H23" s="517" t="n">
        <v>264452.508936723</v>
      </c>
      <c r="I23" s="517" t="n">
        <v>0</v>
      </c>
      <c r="J23" s="517" t="n">
        <v>0.794694945005665</v>
      </c>
      <c r="K23" s="517" t="n">
        <v>0.0216740243798789</v>
      </c>
      <c r="L23" s="517" t="n">
        <v>0.0226540275852782</v>
      </c>
      <c r="M23" s="517" t="n">
        <v>1208.40469200732</v>
      </c>
      <c r="N23" s="517" t="n">
        <v>0.000384868257004887</v>
      </c>
      <c r="O23" s="517" t="n">
        <v>0.190384651335449</v>
      </c>
      <c r="P23" s="517" t="n">
        <v>0.00828610803405227</v>
      </c>
      <c r="Q23" s="517" t="n">
        <v>0.00943310324754672</v>
      </c>
      <c r="R23" s="517" t="n">
        <v>0.0309308852413285</v>
      </c>
      <c r="S23" s="517" t="n">
        <v>0.0114428698204371</v>
      </c>
      <c r="T23" s="517" t="n">
        <v>0.22</v>
      </c>
      <c r="U23" s="517" t="n">
        <v>0.0739256959234261</v>
      </c>
      <c r="V23" s="517" t="n">
        <v>0.0258739935731991</v>
      </c>
    </row>
    <row r="24" customFormat="false" ht="15" hidden="false" customHeight="false" outlineLevel="0" collapsed="false">
      <c r="A24" s="517" t="s">
        <v>1423</v>
      </c>
      <c r="B24" s="517" t="n">
        <v>2033</v>
      </c>
      <c r="C24" s="517" t="s">
        <v>1424</v>
      </c>
      <c r="D24" s="517" t="s">
        <v>1425</v>
      </c>
      <c r="E24" s="517" t="n">
        <v>55</v>
      </c>
      <c r="F24" s="517" t="s">
        <v>1426</v>
      </c>
      <c r="G24" s="517" t="n">
        <v>269572.134482524</v>
      </c>
      <c r="H24" s="517" t="n">
        <v>269572.134482524</v>
      </c>
      <c r="I24" s="517" t="n">
        <v>0</v>
      </c>
      <c r="J24" s="517" t="n">
        <v>0.790659622590703</v>
      </c>
      <c r="K24" s="517" t="n">
        <v>0.0215969447465337</v>
      </c>
      <c r="L24" s="517" t="n">
        <v>0.022573462752949</v>
      </c>
      <c r="M24" s="517" t="n">
        <v>1191.42593243709</v>
      </c>
      <c r="N24" s="517" t="n">
        <v>0.000382964499206923</v>
      </c>
      <c r="O24" s="517" t="n">
        <v>0.187709640850744</v>
      </c>
      <c r="P24" s="517" t="n">
        <v>0.00824512065071398</v>
      </c>
      <c r="Q24" s="517" t="n">
        <v>0.00938644223162851</v>
      </c>
      <c r="R24" s="517" t="n">
        <v>0.0305887189379123</v>
      </c>
      <c r="S24" s="517" t="n">
        <v>0.0112820911204207</v>
      </c>
      <c r="T24" s="517" t="n">
        <v>0.22</v>
      </c>
      <c r="U24" s="517" t="n">
        <v>0.0745150662737579</v>
      </c>
      <c r="V24" s="517" t="n">
        <v>0.0260802731958152</v>
      </c>
    </row>
    <row r="25" customFormat="false" ht="15" hidden="false" customHeight="false" outlineLevel="0" collapsed="false">
      <c r="A25" s="517" t="s">
        <v>1423</v>
      </c>
      <c r="B25" s="517" t="n">
        <v>2034</v>
      </c>
      <c r="C25" s="517" t="s">
        <v>1424</v>
      </c>
      <c r="D25" s="517" t="s">
        <v>1425</v>
      </c>
      <c r="E25" s="517" t="n">
        <v>55</v>
      </c>
      <c r="F25" s="517" t="s">
        <v>1426</v>
      </c>
      <c r="G25" s="517" t="n">
        <v>277747.479517874</v>
      </c>
      <c r="H25" s="517" t="n">
        <v>277747.479517874</v>
      </c>
      <c r="I25" s="517" t="n">
        <v>0</v>
      </c>
      <c r="J25" s="517" t="n">
        <v>0.787497738492543</v>
      </c>
      <c r="K25" s="517" t="n">
        <v>0.0215294264138788</v>
      </c>
      <c r="L25" s="517" t="n">
        <v>0.0225028915408996</v>
      </c>
      <c r="M25" s="517" t="n">
        <v>1177.43924137361</v>
      </c>
      <c r="N25" s="517" t="n">
        <v>0.000381447296012588</v>
      </c>
      <c r="O25" s="517" t="n">
        <v>0.185506031977764</v>
      </c>
      <c r="P25" s="517" t="n">
        <v>0.00821245568199014</v>
      </c>
      <c r="Q25" s="517" t="n">
        <v>0.00934925565123594</v>
      </c>
      <c r="R25" s="517" t="n">
        <v>0.0303282669453082</v>
      </c>
      <c r="S25" s="517" t="n">
        <v>0.0111496455199388</v>
      </c>
      <c r="T25" s="517" t="n">
        <v>0.219999999999999</v>
      </c>
      <c r="U25" s="517" t="n">
        <v>0.0750345779359219</v>
      </c>
      <c r="V25" s="517" t="n">
        <v>0.0262621022775726</v>
      </c>
    </row>
    <row r="26" customFormat="false" ht="15" hidden="false" customHeight="false" outlineLevel="0" collapsed="false">
      <c r="A26" s="517" t="s">
        <v>1423</v>
      </c>
      <c r="B26" s="517" t="n">
        <v>2035</v>
      </c>
      <c r="C26" s="517" t="s">
        <v>1424</v>
      </c>
      <c r="D26" s="517" t="s">
        <v>1425</v>
      </c>
      <c r="E26" s="517" t="n">
        <v>55</v>
      </c>
      <c r="F26" s="517" t="s">
        <v>1426</v>
      </c>
      <c r="G26" s="517" t="n">
        <v>286183.880635956</v>
      </c>
      <c r="H26" s="517" t="n">
        <v>286183.880635956</v>
      </c>
      <c r="I26" s="517" t="n">
        <v>0</v>
      </c>
      <c r="J26" s="517" t="n">
        <v>0.785111090809093</v>
      </c>
      <c r="K26" s="517" t="n">
        <v>0.0214755770181943</v>
      </c>
      <c r="L26" s="517" t="n">
        <v>0.0224466073144954</v>
      </c>
      <c r="M26" s="517" t="n">
        <v>1166.36829477212</v>
      </c>
      <c r="N26" s="517" t="n">
        <v>0.000380294200032056</v>
      </c>
      <c r="O26" s="517" t="n">
        <v>0.183761799832177</v>
      </c>
      <c r="P26" s="517" t="n">
        <v>0.00818762984173334</v>
      </c>
      <c r="Q26" s="517" t="n">
        <v>0.00932099332187852</v>
      </c>
      <c r="R26" s="517" t="n">
        <v>0.0301339532846363</v>
      </c>
      <c r="S26" s="517" t="n">
        <v>0.0110448102759284</v>
      </c>
      <c r="T26" s="517" t="n">
        <v>0.219999999999999</v>
      </c>
      <c r="U26" s="517" t="n">
        <v>0.0754572412856579</v>
      </c>
      <c r="V26" s="517" t="n">
        <v>0.0264100344499803</v>
      </c>
    </row>
    <row r="27" customFormat="false" ht="15" hidden="false" customHeight="false" outlineLevel="0" collapsed="false">
      <c r="A27" s="517" t="s">
        <v>1423</v>
      </c>
      <c r="B27" s="517" t="n">
        <v>2036</v>
      </c>
      <c r="C27" s="517" t="s">
        <v>1424</v>
      </c>
      <c r="D27" s="517" t="s">
        <v>1425</v>
      </c>
      <c r="E27" s="517" t="n">
        <v>55</v>
      </c>
      <c r="F27" s="517" t="s">
        <v>1426</v>
      </c>
      <c r="G27" s="517" t="n">
        <v>332264.968907413</v>
      </c>
      <c r="H27" s="517" t="n">
        <v>332264.968907413</v>
      </c>
      <c r="I27" s="517" t="n">
        <v>0</v>
      </c>
      <c r="J27" s="517" t="n">
        <v>0.783030729079517</v>
      </c>
      <c r="K27" s="517" t="n">
        <v>0.0214229352809294</v>
      </c>
      <c r="L27" s="517" t="n">
        <v>0.0223915853514656</v>
      </c>
      <c r="M27" s="517" t="n">
        <v>1157.84204817457</v>
      </c>
      <c r="N27" s="517" t="n">
        <v>0.000379313207074256</v>
      </c>
      <c r="O27" s="517" t="n">
        <v>0.182418486208512</v>
      </c>
      <c r="P27" s="517" t="n">
        <v>0.00816650933236155</v>
      </c>
      <c r="Q27" s="517" t="n">
        <v>0.00929694922967913</v>
      </c>
      <c r="R27" s="517" t="n">
        <v>0.0299794954296906</v>
      </c>
      <c r="S27" s="517" t="n">
        <v>0.0109640718192524</v>
      </c>
      <c r="T27" s="517" t="n">
        <v>0.22</v>
      </c>
      <c r="U27" s="517" t="n">
        <v>0.0757791621287359</v>
      </c>
      <c r="V27" s="517" t="n">
        <v>0.0265227067450575</v>
      </c>
    </row>
    <row r="28" customFormat="false" ht="15" hidden="false" customHeight="false" outlineLevel="0" collapsed="false">
      <c r="A28" s="517" t="s">
        <v>1423</v>
      </c>
      <c r="B28" s="517" t="n">
        <v>2037</v>
      </c>
      <c r="C28" s="517" t="s">
        <v>1424</v>
      </c>
      <c r="D28" s="517" t="s">
        <v>1425</v>
      </c>
      <c r="E28" s="517" t="n">
        <v>55</v>
      </c>
      <c r="F28" s="517" t="s">
        <v>1426</v>
      </c>
      <c r="G28" s="517" t="n">
        <v>342395.796887738</v>
      </c>
      <c r="H28" s="517" t="n">
        <v>342395.796887738</v>
      </c>
      <c r="I28" s="517" t="n">
        <v>0</v>
      </c>
      <c r="J28" s="517" t="n">
        <v>0.781327943702404</v>
      </c>
      <c r="K28" s="517" t="n">
        <v>0.0213753600037885</v>
      </c>
      <c r="L28" s="517" t="n">
        <v>0.0223418589314046</v>
      </c>
      <c r="M28" s="517" t="n">
        <v>1151.47727906273</v>
      </c>
      <c r="N28" s="517" t="n">
        <v>0.000378514933896238</v>
      </c>
      <c r="O28" s="517" t="n">
        <v>0.181415714242958</v>
      </c>
      <c r="P28" s="517" t="n">
        <v>0.00814932272974271</v>
      </c>
      <c r="Q28" s="517" t="n">
        <v>0.00927738359086392</v>
      </c>
      <c r="R28" s="517" t="n">
        <v>0.0298612626479358</v>
      </c>
      <c r="S28" s="517" t="n">
        <v>0.0109038012618261</v>
      </c>
      <c r="T28" s="517" t="n">
        <v>0.219999999999999</v>
      </c>
      <c r="U28" s="517" t="n">
        <v>0.0760140736142288</v>
      </c>
      <c r="V28" s="517" t="n">
        <v>0.02660492576498</v>
      </c>
    </row>
    <row r="29" customFormat="false" ht="15" hidden="false" customHeight="false" outlineLevel="0" collapsed="false">
      <c r="A29" s="517" t="s">
        <v>1423</v>
      </c>
      <c r="B29" s="517" t="n">
        <v>2038</v>
      </c>
      <c r="C29" s="517" t="s">
        <v>1424</v>
      </c>
      <c r="D29" s="517" t="s">
        <v>1425</v>
      </c>
      <c r="E29" s="517" t="n">
        <v>55</v>
      </c>
      <c r="F29" s="517" t="s">
        <v>1426</v>
      </c>
      <c r="G29" s="517" t="n">
        <v>319830.717952554</v>
      </c>
      <c r="H29" s="517" t="n">
        <v>319830.717952554</v>
      </c>
      <c r="I29" s="517" t="n">
        <v>0</v>
      </c>
      <c r="J29" s="517" t="n">
        <v>0.779620481974919</v>
      </c>
      <c r="K29" s="517" t="n">
        <v>0.0213302552093516</v>
      </c>
      <c r="L29" s="517" t="n">
        <v>0.0222947146983128</v>
      </c>
      <c r="M29" s="517" t="n">
        <v>1146.86112071173</v>
      </c>
      <c r="N29" s="517" t="n">
        <v>0.000377835313580373</v>
      </c>
      <c r="O29" s="517" t="n">
        <v>0.180688436614878</v>
      </c>
      <c r="P29" s="517" t="n">
        <v>0.00813469069070883</v>
      </c>
      <c r="Q29" s="517" t="n">
        <v>0.00926072612823352</v>
      </c>
      <c r="R29" s="517" t="n">
        <v>0.0297679778451943</v>
      </c>
      <c r="S29" s="517" t="n">
        <v>0.0108600890026546</v>
      </c>
      <c r="T29" s="517" t="n">
        <v>0.22</v>
      </c>
      <c r="U29" s="517" t="n">
        <v>0.0761857841054604</v>
      </c>
      <c r="V29" s="517" t="n">
        <v>0.0266650244369111</v>
      </c>
    </row>
    <row r="30" customFormat="false" ht="15" hidden="false" customHeight="false" outlineLevel="0" collapsed="false">
      <c r="A30" s="517" t="s">
        <v>1423</v>
      </c>
      <c r="B30" s="517" t="n">
        <v>2039</v>
      </c>
      <c r="C30" s="517" t="s">
        <v>1424</v>
      </c>
      <c r="D30" s="517" t="s">
        <v>1425</v>
      </c>
      <c r="E30" s="517" t="n">
        <v>55</v>
      </c>
      <c r="F30" s="517" t="s">
        <v>1426</v>
      </c>
      <c r="G30" s="517" t="n">
        <v>329602.492601306</v>
      </c>
      <c r="H30" s="517" t="n">
        <v>329602.492601306</v>
      </c>
      <c r="I30" s="517" t="n">
        <v>0</v>
      </c>
      <c r="J30" s="517" t="n">
        <v>0.778198136106046</v>
      </c>
      <c r="K30" s="517" t="n">
        <v>0.0212808272106101</v>
      </c>
      <c r="L30" s="517" t="n">
        <v>0.0222430517848017</v>
      </c>
      <c r="M30" s="517" t="n">
        <v>1143.42336560215</v>
      </c>
      <c r="N30" s="517" t="n">
        <v>0.000377160274414503</v>
      </c>
      <c r="O30" s="517" t="n">
        <v>0.180146816897374</v>
      </c>
      <c r="P30" s="517" t="n">
        <v>0.00812015728257811</v>
      </c>
      <c r="Q30" s="517" t="n">
        <v>0.00924418094937845</v>
      </c>
      <c r="R30" s="517" t="n">
        <v>0.029685573304603</v>
      </c>
      <c r="S30" s="517" t="n">
        <v>0.010827535517507</v>
      </c>
      <c r="T30" s="517" t="n">
        <v>0.22</v>
      </c>
      <c r="U30" s="517" t="n">
        <v>0.0763129736132671</v>
      </c>
      <c r="V30" s="517" t="n">
        <v>0.0267095407646434</v>
      </c>
    </row>
    <row r="31" customFormat="false" ht="15" hidden="false" customHeight="false" outlineLevel="0" collapsed="false">
      <c r="A31" s="517" t="s">
        <v>1423</v>
      </c>
      <c r="B31" s="517" t="n">
        <v>2040</v>
      </c>
      <c r="C31" s="517" t="s">
        <v>1424</v>
      </c>
      <c r="D31" s="517" t="s">
        <v>1425</v>
      </c>
      <c r="E31" s="517" t="n">
        <v>55</v>
      </c>
      <c r="F31" s="517" t="s">
        <v>1426</v>
      </c>
      <c r="G31" s="517" t="n">
        <v>339687.291273654</v>
      </c>
      <c r="H31" s="517" t="n">
        <v>339687.291273654</v>
      </c>
      <c r="I31" s="517" t="n">
        <v>0</v>
      </c>
      <c r="J31" s="517" t="n">
        <v>0.776887869027113</v>
      </c>
      <c r="K31" s="517" t="n">
        <v>0.0212319077794579</v>
      </c>
      <c r="L31" s="517" t="n">
        <v>0.0221919204340495</v>
      </c>
      <c r="M31" s="517" t="n">
        <v>1140.91476856475</v>
      </c>
      <c r="N31" s="517" t="n">
        <v>0.000376543317670851</v>
      </c>
      <c r="O31" s="517" t="n">
        <v>0.179751586412533</v>
      </c>
      <c r="P31" s="517" t="n">
        <v>0.00810687437307027</v>
      </c>
      <c r="Q31" s="517" t="n">
        <v>0.00922905936801596</v>
      </c>
      <c r="R31" s="517" t="n">
        <v>0.0296153374335989</v>
      </c>
      <c r="S31" s="517" t="n">
        <v>0.0108037806036766</v>
      </c>
      <c r="T31" s="517" t="n">
        <v>0.22</v>
      </c>
      <c r="U31" s="517" t="n">
        <v>0.0764058333689004</v>
      </c>
      <c r="V31" s="517" t="n">
        <v>0.0267420416791151</v>
      </c>
    </row>
    <row r="32" customFormat="false" ht="15" hidden="false" customHeight="false" outlineLevel="0" collapsed="false">
      <c r="A32" s="517" t="s">
        <v>1423</v>
      </c>
      <c r="B32" s="517" t="n">
        <v>2041</v>
      </c>
      <c r="C32" s="517" t="s">
        <v>1424</v>
      </c>
      <c r="D32" s="517" t="s">
        <v>1425</v>
      </c>
      <c r="E32" s="517" t="n">
        <v>55</v>
      </c>
      <c r="F32" s="517" t="s">
        <v>1426</v>
      </c>
      <c r="G32" s="517" t="n">
        <v>350095.483689894</v>
      </c>
      <c r="H32" s="517" t="n">
        <v>350095.483689894</v>
      </c>
      <c r="I32" s="517" t="n">
        <v>0</v>
      </c>
      <c r="J32" s="517" t="n">
        <v>0.775666465292442</v>
      </c>
      <c r="K32" s="517" t="n">
        <v>0.0211833847164277</v>
      </c>
      <c r="L32" s="517" t="n">
        <v>0.0221412033734271</v>
      </c>
      <c r="M32" s="517" t="n">
        <v>1139.08925969638</v>
      </c>
      <c r="N32" s="517" t="n">
        <v>0.00037596850033906</v>
      </c>
      <c r="O32" s="517" t="n">
        <v>0.179463976746903</v>
      </c>
      <c r="P32" s="517" t="n">
        <v>0.00809449871354425</v>
      </c>
      <c r="Q32" s="517" t="n">
        <v>0.00921497062169674</v>
      </c>
      <c r="R32" s="517" t="n">
        <v>0.0295541259747811</v>
      </c>
      <c r="S32" s="517" t="n">
        <v>0.0107864941263277</v>
      </c>
      <c r="T32" s="517" t="n">
        <v>0.219999999999999</v>
      </c>
      <c r="U32" s="517" t="n">
        <v>0.0764735081708621</v>
      </c>
      <c r="V32" s="517" t="n">
        <v>0.0267657278598017</v>
      </c>
    </row>
    <row r="33" customFormat="false" ht="15" hidden="false" customHeight="false" outlineLevel="0" collapsed="false">
      <c r="A33" s="517" t="s">
        <v>1423</v>
      </c>
      <c r="B33" s="517" t="n">
        <v>2042</v>
      </c>
      <c r="C33" s="517" t="s">
        <v>1424</v>
      </c>
      <c r="D33" s="517" t="s">
        <v>1425</v>
      </c>
      <c r="E33" s="517" t="n">
        <v>55</v>
      </c>
      <c r="F33" s="517" t="s">
        <v>1426</v>
      </c>
      <c r="G33" s="517" t="n">
        <v>360837.793047953</v>
      </c>
      <c r="H33" s="517" t="n">
        <v>360837.793047953</v>
      </c>
      <c r="I33" s="517" t="n">
        <v>0</v>
      </c>
      <c r="J33" s="517" t="n">
        <v>0.774698625387838</v>
      </c>
      <c r="K33" s="517" t="n">
        <v>0.021141905201369</v>
      </c>
      <c r="L33" s="517" t="n">
        <v>0.02209784833876</v>
      </c>
      <c r="M33" s="517" t="n">
        <v>1137.76344643935</v>
      </c>
      <c r="N33" s="517" t="n">
        <v>0.000375493304834234</v>
      </c>
      <c r="O33" s="517" t="n">
        <v>0.179255094328336</v>
      </c>
      <c r="P33" s="517" t="n">
        <v>0.00808426788463431</v>
      </c>
      <c r="Q33" s="517" t="n">
        <v>0.00920332360176664</v>
      </c>
      <c r="R33" s="517" t="n">
        <v>0.0295051848331334</v>
      </c>
      <c r="S33" s="517" t="n">
        <v>0.0107739394676055</v>
      </c>
      <c r="T33" s="517" t="n">
        <v>0.219999999999999</v>
      </c>
      <c r="U33" s="517" t="n">
        <v>0.0765226677611659</v>
      </c>
      <c r="V33" s="517" t="n">
        <v>0.026782933716408</v>
      </c>
    </row>
    <row r="34" customFormat="false" ht="15" hidden="false" customHeight="false" outlineLevel="0" collapsed="false">
      <c r="A34" s="517" t="s">
        <v>1423</v>
      </c>
      <c r="B34" s="517" t="n">
        <v>2043</v>
      </c>
      <c r="C34" s="517" t="s">
        <v>1424</v>
      </c>
      <c r="D34" s="517" t="s">
        <v>1425</v>
      </c>
      <c r="E34" s="517" t="n">
        <v>55</v>
      </c>
      <c r="F34" s="517" t="s">
        <v>1426</v>
      </c>
      <c r="G34" s="517" t="n">
        <v>371925.308613415</v>
      </c>
      <c r="H34" s="517" t="n">
        <v>371925.308613415</v>
      </c>
      <c r="I34" s="517" t="n">
        <v>0</v>
      </c>
      <c r="J34" s="517" t="n">
        <v>0.773968948992575</v>
      </c>
      <c r="K34" s="517" t="n">
        <v>0.0211086201026385</v>
      </c>
      <c r="L34" s="517" t="n">
        <v>0.0220630582355654</v>
      </c>
      <c r="M34" s="517" t="n">
        <v>1136.8019717337</v>
      </c>
      <c r="N34" s="517" t="n">
        <v>0.000375119813658676</v>
      </c>
      <c r="O34" s="517" t="n">
        <v>0.17910361359691</v>
      </c>
      <c r="P34" s="517" t="n">
        <v>0.00807622672204395</v>
      </c>
      <c r="Q34" s="517" t="n">
        <v>0.00919416935026119</v>
      </c>
      <c r="R34" s="517" t="n">
        <v>0.0294674353570131</v>
      </c>
      <c r="S34" s="517" t="n">
        <v>0.0107648348770944</v>
      </c>
      <c r="T34" s="517" t="n">
        <v>0.22</v>
      </c>
      <c r="U34" s="517" t="n">
        <v>0.0765582366899088</v>
      </c>
      <c r="V34" s="517" t="n">
        <v>0.026795382841468</v>
      </c>
    </row>
    <row r="35" customFormat="false" ht="15" hidden="false" customHeight="false" outlineLevel="0" collapsed="false">
      <c r="A35" s="517" t="s">
        <v>1423</v>
      </c>
      <c r="B35" s="517" t="n">
        <v>2044</v>
      </c>
      <c r="C35" s="517" t="s">
        <v>1424</v>
      </c>
      <c r="D35" s="517" t="s">
        <v>1425</v>
      </c>
      <c r="E35" s="517" t="n">
        <v>55</v>
      </c>
      <c r="F35" s="517" t="s">
        <v>1426</v>
      </c>
      <c r="G35" s="517" t="n">
        <v>383369.498563795</v>
      </c>
      <c r="H35" s="517" t="n">
        <v>383369.498563795</v>
      </c>
      <c r="I35" s="517" t="n">
        <v>0</v>
      </c>
      <c r="J35" s="517" t="n">
        <v>0.773482061961683</v>
      </c>
      <c r="K35" s="517" t="n">
        <v>0.0210849321255551</v>
      </c>
      <c r="L35" s="517" t="n">
        <v>0.0220382991932721</v>
      </c>
      <c r="M35" s="517" t="n">
        <v>1136.10746190398</v>
      </c>
      <c r="N35" s="517" t="n">
        <v>0.000374855427412662</v>
      </c>
      <c r="O35" s="517" t="n">
        <v>0.178994193290407</v>
      </c>
      <c r="P35" s="517" t="n">
        <v>0.00807053455866774</v>
      </c>
      <c r="Q35" s="517" t="n">
        <v>0.00918768925555218</v>
      </c>
      <c r="R35" s="517" t="n">
        <v>0.0294405795406186</v>
      </c>
      <c r="S35" s="517" t="n">
        <v>0.0107582582843163</v>
      </c>
      <c r="T35" s="517" t="n">
        <v>0.219999999999999</v>
      </c>
      <c r="U35" s="517" t="n">
        <v>0.076583934068183</v>
      </c>
      <c r="V35" s="517" t="n">
        <v>0.026804376923864</v>
      </c>
    </row>
    <row r="36" customFormat="false" ht="15" hidden="false" customHeight="false" outlineLevel="0" collapsed="false">
      <c r="A36" s="517" t="s">
        <v>1423</v>
      </c>
      <c r="B36" s="517" t="n">
        <v>2045</v>
      </c>
      <c r="C36" s="517" t="s">
        <v>1424</v>
      </c>
      <c r="D36" s="517" t="s">
        <v>1425</v>
      </c>
      <c r="E36" s="517" t="n">
        <v>55</v>
      </c>
      <c r="F36" s="517" t="s">
        <v>1426</v>
      </c>
      <c r="G36" s="517" t="n">
        <v>395182.223083288</v>
      </c>
      <c r="H36" s="517" t="n">
        <v>395182.223083288</v>
      </c>
      <c r="I36" s="517" t="n">
        <v>0</v>
      </c>
      <c r="J36" s="517" t="n">
        <v>0.773257061170976</v>
      </c>
      <c r="K36" s="517" t="n">
        <v>0.0210725227103327</v>
      </c>
      <c r="L36" s="517" t="n">
        <v>0.0220253286793593</v>
      </c>
      <c r="M36" s="517" t="n">
        <v>1135.60794470906</v>
      </c>
      <c r="N36" s="517" t="n">
        <v>0.000374711923865618</v>
      </c>
      <c r="O36" s="517" t="n">
        <v>0.178915494152923</v>
      </c>
      <c r="P36" s="517" t="n">
        <v>0.00806744496665169</v>
      </c>
      <c r="Q36" s="517" t="n">
        <v>0.00918417199022563</v>
      </c>
      <c r="R36" s="517" t="n">
        <v>0.029425100507274</v>
      </c>
      <c r="S36" s="517" t="n">
        <v>0.0107535281551862</v>
      </c>
      <c r="T36" s="517" t="n">
        <v>0.22</v>
      </c>
      <c r="U36" s="517" t="n">
        <v>0.0766024352764212</v>
      </c>
      <c r="V36" s="517" t="n">
        <v>0.0268108523467474</v>
      </c>
    </row>
    <row r="37" customFormat="false" ht="15" hidden="false" customHeight="false" outlineLevel="0" collapsed="false">
      <c r="A37" s="517" t="s">
        <v>1423</v>
      </c>
      <c r="B37" s="517" t="n">
        <v>2046</v>
      </c>
      <c r="C37" s="517" t="s">
        <v>1424</v>
      </c>
      <c r="D37" s="517" t="s">
        <v>1425</v>
      </c>
      <c r="E37" s="517" t="n">
        <v>55</v>
      </c>
      <c r="F37" s="517" t="s">
        <v>1426</v>
      </c>
      <c r="G37" s="517" t="n">
        <v>407375.748276705</v>
      </c>
      <c r="H37" s="517" t="n">
        <v>407375.748276705</v>
      </c>
      <c r="I37" s="517" t="n">
        <v>0</v>
      </c>
      <c r="J37" s="517" t="n">
        <v>0.773222223784232</v>
      </c>
      <c r="K37" s="517" t="n">
        <v>0.0210692033682408</v>
      </c>
      <c r="L37" s="517" t="n">
        <v>0.0220218592513474</v>
      </c>
      <c r="M37" s="517" t="n">
        <v>1135.24873128419</v>
      </c>
      <c r="N37" s="517" t="n">
        <v>0.000374664787055628</v>
      </c>
      <c r="O37" s="517" t="n">
        <v>0.178858899931549</v>
      </c>
      <c r="P37" s="517" t="n">
        <v>0.00806643012405854</v>
      </c>
      <c r="Q37" s="517" t="n">
        <v>0.00918301666918445</v>
      </c>
      <c r="R37" s="517" t="n">
        <v>0.0294184917706903</v>
      </c>
      <c r="S37" s="517" t="n">
        <v>0.0107501266188584</v>
      </c>
      <c r="T37" s="517" t="n">
        <v>0.219999999999999</v>
      </c>
      <c r="U37" s="517" t="n">
        <v>0.0766157521367946</v>
      </c>
      <c r="V37" s="517" t="n">
        <v>0.0268155132478781</v>
      </c>
    </row>
    <row r="38" customFormat="false" ht="15" hidden="false" customHeight="false" outlineLevel="0" collapsed="false">
      <c r="A38" s="517" t="s">
        <v>1423</v>
      </c>
      <c r="B38" s="517" t="n">
        <v>2047</v>
      </c>
      <c r="C38" s="517" t="s">
        <v>1424</v>
      </c>
      <c r="D38" s="517" t="s">
        <v>1425</v>
      </c>
      <c r="E38" s="517" t="n">
        <v>55</v>
      </c>
      <c r="F38" s="517" t="s">
        <v>1426</v>
      </c>
      <c r="G38" s="517" t="n">
        <v>419962.760440388</v>
      </c>
      <c r="H38" s="517" t="n">
        <v>419962.760440388</v>
      </c>
      <c r="I38" s="517" t="n">
        <v>0</v>
      </c>
      <c r="J38" s="517" t="n">
        <v>0.773317700416929</v>
      </c>
      <c r="K38" s="517" t="n">
        <v>0.0210726537458658</v>
      </c>
      <c r="L38" s="517" t="n">
        <v>0.0220254656397378</v>
      </c>
      <c r="M38" s="517" t="n">
        <v>1134.99027313102</v>
      </c>
      <c r="N38" s="517" t="n">
        <v>0.00037468907329501</v>
      </c>
      <c r="O38" s="517" t="n">
        <v>0.178818179744263</v>
      </c>
      <c r="P38" s="517" t="n">
        <v>0.00806695300013262</v>
      </c>
      <c r="Q38" s="517" t="n">
        <v>0.0091836119237928</v>
      </c>
      <c r="R38" s="517" t="n">
        <v>0.0294183918062734</v>
      </c>
      <c r="S38" s="517" t="n">
        <v>0.0107476791747031</v>
      </c>
      <c r="T38" s="517" t="n">
        <v>0.219999999999999</v>
      </c>
      <c r="U38" s="517" t="n">
        <v>0.0766253448830509</v>
      </c>
      <c r="V38" s="517" t="n">
        <v>0.0268188707090678</v>
      </c>
    </row>
    <row r="39" customFormat="false" ht="15" hidden="false" customHeight="false" outlineLevel="0" collapsed="false">
      <c r="A39" s="517" t="s">
        <v>1423</v>
      </c>
      <c r="B39" s="517" t="n">
        <v>2048</v>
      </c>
      <c r="C39" s="517" t="s">
        <v>1424</v>
      </c>
      <c r="D39" s="517" t="s">
        <v>1425</v>
      </c>
      <c r="E39" s="517" t="n">
        <v>55</v>
      </c>
      <c r="F39" s="517" t="s">
        <v>1426</v>
      </c>
      <c r="G39" s="517" t="n">
        <v>432956.380988572</v>
      </c>
      <c r="H39" s="517" t="n">
        <v>432956.380988572</v>
      </c>
      <c r="I39" s="517" t="n">
        <v>0</v>
      </c>
      <c r="J39" s="517" t="n">
        <v>0.773496447407783</v>
      </c>
      <c r="K39" s="517" t="n">
        <v>0.0210807580955536</v>
      </c>
      <c r="L39" s="517" t="n">
        <v>0.0220339364321559</v>
      </c>
      <c r="M39" s="517" t="n">
        <v>1134.80457676169</v>
      </c>
      <c r="N39" s="517" t="n">
        <v>0.000374762473452521</v>
      </c>
      <c r="O39" s="517" t="n">
        <v>0.178788923205652</v>
      </c>
      <c r="P39" s="517" t="n">
        <v>0.0080685332853959</v>
      </c>
      <c r="Q39" s="517" t="n">
        <v>0.0091854109582717</v>
      </c>
      <c r="R39" s="517" t="n">
        <v>0.0294227700279952</v>
      </c>
      <c r="S39" s="517" t="n">
        <v>0.0107459207411299</v>
      </c>
      <c r="T39" s="517" t="n">
        <v>0.219999999999999</v>
      </c>
      <c r="U39" s="517" t="n">
        <v>0.0766322485124327</v>
      </c>
      <c r="V39" s="517" t="n">
        <v>0.0268212869793514</v>
      </c>
    </row>
    <row r="40" customFormat="false" ht="15" hidden="false" customHeight="false" outlineLevel="0" collapsed="false">
      <c r="A40" s="517" t="s">
        <v>1423</v>
      </c>
      <c r="B40" s="517" t="n">
        <v>2049</v>
      </c>
      <c r="C40" s="517" t="s">
        <v>1424</v>
      </c>
      <c r="D40" s="517" t="s">
        <v>1425</v>
      </c>
      <c r="E40" s="517" t="n">
        <v>55</v>
      </c>
      <c r="F40" s="517" t="s">
        <v>1426</v>
      </c>
      <c r="G40" s="517" t="n">
        <v>446370.18132137</v>
      </c>
      <c r="H40" s="517" t="n">
        <v>446370.18132137</v>
      </c>
      <c r="I40" s="517" t="n">
        <v>0</v>
      </c>
      <c r="J40" s="517" t="n">
        <v>0.773682701311113</v>
      </c>
      <c r="K40" s="517" t="n">
        <v>0.0210901564607775</v>
      </c>
      <c r="L40" s="517" t="n">
        <v>0.0220437597497506</v>
      </c>
      <c r="M40" s="517" t="n">
        <v>1134.67217940125</v>
      </c>
      <c r="N40" s="517" t="n">
        <v>0.000374850787671146</v>
      </c>
      <c r="O40" s="517" t="n">
        <v>0.178768063947598</v>
      </c>
      <c r="P40" s="517" t="n">
        <v>0.00807043466630523</v>
      </c>
      <c r="Q40" s="517" t="n">
        <v>0.0091875755357014</v>
      </c>
      <c r="R40" s="517" t="n">
        <v>0.029428748240742</v>
      </c>
      <c r="S40" s="517" t="n">
        <v>0.0107446670172988</v>
      </c>
      <c r="T40" s="517" t="n">
        <v>0.219999999999999</v>
      </c>
      <c r="U40" s="517" t="n">
        <v>0.076637195110153</v>
      </c>
      <c r="V40" s="517" t="n">
        <v>0.0268230182885535</v>
      </c>
    </row>
    <row r="41" customFormat="false" ht="15" hidden="false" customHeight="false" outlineLevel="0" collapsed="false">
      <c r="A41" s="517" t="s">
        <v>1423</v>
      </c>
      <c r="B41" s="517" t="n">
        <v>2050</v>
      </c>
      <c r="C41" s="517" t="s">
        <v>1424</v>
      </c>
      <c r="D41" s="517" t="s">
        <v>1425</v>
      </c>
      <c r="E41" s="517" t="n">
        <v>55</v>
      </c>
      <c r="F41" s="517" t="s">
        <v>1426</v>
      </c>
      <c r="G41" s="517" t="n">
        <v>460218.199161113</v>
      </c>
      <c r="H41" s="517" t="n">
        <v>460218.199161113</v>
      </c>
      <c r="I41" s="517" t="n">
        <v>0</v>
      </c>
      <c r="J41" s="517" t="n">
        <v>0.773857483433296</v>
      </c>
      <c r="K41" s="517" t="n">
        <v>0.0210994913019247</v>
      </c>
      <c r="L41" s="517" t="n">
        <v>0.0220535166709918</v>
      </c>
      <c r="M41" s="517" t="n">
        <v>1134.57817883872</v>
      </c>
      <c r="N41" s="517" t="n">
        <v>0.000374939927883091</v>
      </c>
      <c r="O41" s="517" t="n">
        <v>0.17875325412069</v>
      </c>
      <c r="P41" s="517" t="n">
        <v>0.00807235383062422</v>
      </c>
      <c r="Q41" s="517" t="n">
        <v>0.00918976035818931</v>
      </c>
      <c r="R41" s="517" t="n">
        <v>0.0294350873650325</v>
      </c>
      <c r="S41" s="517" t="n">
        <v>0.0107437768881829</v>
      </c>
      <c r="T41" s="517" t="n">
        <v>0.219999999999999</v>
      </c>
      <c r="U41" s="517" t="n">
        <v>0.0766407322561781</v>
      </c>
      <c r="V41" s="517" t="n">
        <v>0.0268242562896623</v>
      </c>
    </row>
  </sheetData>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G53"/>
  <sheetViews>
    <sheetView showFormulas="false" showGridLines="true" showRowColHeaders="true" showZeros="true" rightToLeft="false" tabSelected="false" showOutlineSymbols="true" defaultGridColor="true" view="normal" topLeftCell="A1" colorId="64" zoomScale="100" zoomScaleNormal="100" zoomScalePageLayoutView="60" workbookViewId="0">
      <selection pane="topLeft" activeCell="A1" activeCellId="0" sqref="A1"/>
    </sheetView>
  </sheetViews>
  <sheetFormatPr defaultColWidth="8.6875" defaultRowHeight="15" zeroHeight="false" outlineLevelRow="0" outlineLevelCol="0"/>
  <cols>
    <col collapsed="false" customWidth="true" hidden="false" outlineLevel="0" max="1" min="1" style="0" width="36.42"/>
    <col collapsed="false" customWidth="true" hidden="false" outlineLevel="0" max="2" min="2" style="0" width="39.14"/>
    <col collapsed="false" customWidth="true" hidden="false" outlineLevel="0" max="3" min="3" style="0" width="7.29"/>
    <col collapsed="false" customWidth="true" hidden="false" outlineLevel="0" max="4" min="4" style="0" width="9.42"/>
    <col collapsed="false" customWidth="true" hidden="false" outlineLevel="0" max="5" min="5" style="0" width="7.29"/>
    <col collapsed="false" customWidth="true" hidden="false" outlineLevel="0" max="6" min="6" style="0" width="8.86"/>
    <col collapsed="false" customWidth="true" hidden="false" outlineLevel="0" max="7" min="7" style="0" width="25.29"/>
  </cols>
  <sheetData>
    <row r="1" customFormat="false" ht="15" hidden="false" customHeight="false" outlineLevel="0" collapsed="false">
      <c r="A1" s="518" t="s">
        <v>1427</v>
      </c>
      <c r="E1" s="0" t="s">
        <v>22</v>
      </c>
      <c r="F1" s="0" t="s">
        <v>1318</v>
      </c>
    </row>
    <row r="2" customFormat="false" ht="15" hidden="false" customHeight="false" outlineLevel="0" collapsed="false">
      <c r="A2" s="0" t="s">
        <v>1428</v>
      </c>
      <c r="D2" s="0" t="s">
        <v>1429</v>
      </c>
      <c r="E2" s="0" t="n">
        <v>13301</v>
      </c>
      <c r="F2" s="473" t="n">
        <v>0.31</v>
      </c>
    </row>
    <row r="3" customFormat="false" ht="15" hidden="false" customHeight="false" outlineLevel="0" collapsed="false">
      <c r="A3" s="0" t="s">
        <v>1430</v>
      </c>
      <c r="D3" s="0" t="s">
        <v>1431</v>
      </c>
      <c r="E3" s="0" t="n">
        <v>29404</v>
      </c>
      <c r="F3" s="473" t="n">
        <v>0.69</v>
      </c>
      <c r="G3" s="0" t="s">
        <v>1432</v>
      </c>
    </row>
    <row r="4" customFormat="false" ht="15" hidden="false" customHeight="false" outlineLevel="0" collapsed="false">
      <c r="A4" s="0" t="s">
        <v>1433</v>
      </c>
      <c r="D4" s="519" t="s">
        <v>1434</v>
      </c>
      <c r="E4" s="519" t="n">
        <v>42705</v>
      </c>
      <c r="F4" s="520" t="n">
        <v>1</v>
      </c>
    </row>
    <row r="6" customFormat="false" ht="15" hidden="false" customHeight="false" outlineLevel="0" collapsed="false">
      <c r="A6" s="519" t="s">
        <v>1435</v>
      </c>
      <c r="B6" s="519" t="s">
        <v>1436</v>
      </c>
      <c r="C6" s="519" t="s">
        <v>22</v>
      </c>
    </row>
    <row r="7" customFormat="false" ht="15" hidden="false" customHeight="false" outlineLevel="0" collapsed="false">
      <c r="A7" s="0" t="s">
        <v>1437</v>
      </c>
      <c r="B7" s="0" t="s">
        <v>1438</v>
      </c>
      <c r="C7" s="0" t="n">
        <v>4283</v>
      </c>
    </row>
    <row r="8" customFormat="false" ht="15" hidden="false" customHeight="false" outlineLevel="0" collapsed="false">
      <c r="A8" s="0" t="s">
        <v>1437</v>
      </c>
      <c r="B8" s="0" t="s">
        <v>1439</v>
      </c>
      <c r="C8" s="0" t="n">
        <v>3424</v>
      </c>
    </row>
    <row r="9" customFormat="false" ht="15" hidden="false" customHeight="false" outlineLevel="0" collapsed="false">
      <c r="A9" s="0" t="s">
        <v>1437</v>
      </c>
      <c r="B9" s="0" t="s">
        <v>1440</v>
      </c>
      <c r="C9" s="0" t="n">
        <v>3273</v>
      </c>
    </row>
    <row r="10" customFormat="false" ht="15" hidden="false" customHeight="false" outlineLevel="0" collapsed="false">
      <c r="A10" s="0" t="s">
        <v>1437</v>
      </c>
      <c r="B10" s="0" t="s">
        <v>1441</v>
      </c>
      <c r="C10" s="0" t="n">
        <v>2183</v>
      </c>
    </row>
    <row r="11" customFormat="false" ht="15" hidden="false" customHeight="false" outlineLevel="0" collapsed="false">
      <c r="A11" s="0" t="s">
        <v>1437</v>
      </c>
      <c r="B11" s="0" t="s">
        <v>1442</v>
      </c>
      <c r="C11" s="0" t="n">
        <v>1848</v>
      </c>
    </row>
    <row r="12" customFormat="false" ht="15" hidden="false" customHeight="false" outlineLevel="0" collapsed="false">
      <c r="A12" s="0" t="s">
        <v>1437</v>
      </c>
      <c r="B12" s="0" t="s">
        <v>1443</v>
      </c>
      <c r="C12" s="0" t="n">
        <v>1736</v>
      </c>
    </row>
    <row r="13" customFormat="false" ht="15" hidden="false" customHeight="false" outlineLevel="0" collapsed="false">
      <c r="A13" s="0" t="s">
        <v>1437</v>
      </c>
      <c r="B13" s="0" t="s">
        <v>1444</v>
      </c>
      <c r="C13" s="0" t="n">
        <v>1648</v>
      </c>
    </row>
    <row r="14" customFormat="false" ht="15" hidden="false" customHeight="false" outlineLevel="0" collapsed="false">
      <c r="A14" s="0" t="s">
        <v>1437</v>
      </c>
      <c r="B14" s="0" t="s">
        <v>1445</v>
      </c>
      <c r="C14" s="0" t="n">
        <v>1567</v>
      </c>
    </row>
    <row r="15" customFormat="false" ht="15" hidden="false" customHeight="false" outlineLevel="0" collapsed="false">
      <c r="A15" s="0" t="s">
        <v>1437</v>
      </c>
      <c r="B15" s="0" t="s">
        <v>1446</v>
      </c>
      <c r="C15" s="0" t="n">
        <v>1477</v>
      </c>
    </row>
    <row r="16" customFormat="false" ht="15" hidden="false" customHeight="false" outlineLevel="0" collapsed="false">
      <c r="A16" s="0" t="s">
        <v>1437</v>
      </c>
      <c r="B16" s="0" t="s">
        <v>1447</v>
      </c>
      <c r="C16" s="0" t="n">
        <v>1377</v>
      </c>
    </row>
    <row r="17" customFormat="false" ht="15" hidden="false" customHeight="false" outlineLevel="0" collapsed="false">
      <c r="A17" s="0" t="s">
        <v>1437</v>
      </c>
      <c r="B17" s="0" t="s">
        <v>1448</v>
      </c>
      <c r="C17" s="0" t="n">
        <v>1262</v>
      </c>
    </row>
    <row r="18" customFormat="false" ht="15" hidden="false" customHeight="false" outlineLevel="0" collapsed="false">
      <c r="A18" s="0" t="s">
        <v>1437</v>
      </c>
      <c r="B18" s="0" t="s">
        <v>1449</v>
      </c>
      <c r="C18" s="0" t="n">
        <v>774</v>
      </c>
    </row>
    <row r="19" customFormat="false" ht="15" hidden="false" customHeight="false" outlineLevel="0" collapsed="false">
      <c r="A19" s="0" t="s">
        <v>1437</v>
      </c>
      <c r="B19" s="0" t="s">
        <v>1450</v>
      </c>
      <c r="C19" s="0" t="n">
        <v>625</v>
      </c>
    </row>
    <row r="20" customFormat="false" ht="15" hidden="false" customHeight="false" outlineLevel="0" collapsed="false">
      <c r="A20" s="0" t="s">
        <v>1437</v>
      </c>
      <c r="B20" s="0" t="s">
        <v>1451</v>
      </c>
      <c r="C20" s="0" t="n">
        <v>527</v>
      </c>
    </row>
    <row r="21" customFormat="false" ht="15" hidden="false" customHeight="false" outlineLevel="0" collapsed="false">
      <c r="A21" s="0" t="s">
        <v>1437</v>
      </c>
      <c r="B21" s="0" t="s">
        <v>1452</v>
      </c>
      <c r="C21" s="0" t="n">
        <v>440</v>
      </c>
    </row>
    <row r="22" customFormat="false" ht="15" hidden="false" customHeight="false" outlineLevel="0" collapsed="false">
      <c r="A22" s="0" t="s">
        <v>1437</v>
      </c>
      <c r="B22" s="0" t="s">
        <v>1453</v>
      </c>
      <c r="C22" s="0" t="n">
        <v>428</v>
      </c>
    </row>
    <row r="23" customFormat="false" ht="15" hidden="false" customHeight="false" outlineLevel="0" collapsed="false">
      <c r="A23" s="0" t="s">
        <v>1437</v>
      </c>
      <c r="B23" s="0" t="s">
        <v>1454</v>
      </c>
      <c r="C23" s="0" t="n">
        <v>382</v>
      </c>
    </row>
    <row r="24" customFormat="false" ht="15" hidden="false" customHeight="false" outlineLevel="0" collapsed="false">
      <c r="A24" s="0" t="s">
        <v>1437</v>
      </c>
      <c r="B24" s="0" t="s">
        <v>1455</v>
      </c>
      <c r="C24" s="0" t="n">
        <v>276</v>
      </c>
    </row>
    <row r="25" customFormat="false" ht="15" hidden="false" customHeight="false" outlineLevel="0" collapsed="false">
      <c r="A25" s="0" t="s">
        <v>1437</v>
      </c>
      <c r="B25" s="0" t="s">
        <v>1456</v>
      </c>
      <c r="C25" s="0" t="n">
        <v>185</v>
      </c>
    </row>
    <row r="26" customFormat="false" ht="15" hidden="false" customHeight="false" outlineLevel="0" collapsed="false">
      <c r="A26" s="0" t="s">
        <v>1437</v>
      </c>
      <c r="B26" s="0" t="s">
        <v>1457</v>
      </c>
      <c r="C26" s="0" t="n">
        <v>185</v>
      </c>
    </row>
    <row r="27" customFormat="false" ht="15" hidden="false" customHeight="false" outlineLevel="0" collapsed="false">
      <c r="A27" s="0" t="s">
        <v>1437</v>
      </c>
      <c r="B27" s="0" t="s">
        <v>1458</v>
      </c>
      <c r="C27" s="0" t="n">
        <v>171</v>
      </c>
    </row>
    <row r="28" customFormat="false" ht="15" hidden="false" customHeight="false" outlineLevel="0" collapsed="false">
      <c r="A28" s="0" t="s">
        <v>1437</v>
      </c>
      <c r="B28" s="0" t="s">
        <v>1459</v>
      </c>
      <c r="C28" s="0" t="n">
        <v>166</v>
      </c>
    </row>
    <row r="29" customFormat="false" ht="15" hidden="false" customHeight="false" outlineLevel="0" collapsed="false">
      <c r="A29" s="0" t="s">
        <v>1437</v>
      </c>
      <c r="B29" s="0" t="s">
        <v>1460</v>
      </c>
      <c r="C29" s="0" t="n">
        <v>158</v>
      </c>
    </row>
    <row r="30" customFormat="false" ht="15" hidden="false" customHeight="false" outlineLevel="0" collapsed="false">
      <c r="A30" s="0" t="s">
        <v>1437</v>
      </c>
      <c r="B30" s="0" t="s">
        <v>1461</v>
      </c>
      <c r="C30" s="0" t="n">
        <v>122</v>
      </c>
    </row>
    <row r="31" customFormat="false" ht="15" hidden="false" customHeight="false" outlineLevel="0" collapsed="false">
      <c r="A31" s="0" t="s">
        <v>1437</v>
      </c>
      <c r="B31" s="0" t="s">
        <v>1462</v>
      </c>
      <c r="C31" s="0" t="n">
        <v>114</v>
      </c>
    </row>
    <row r="32" customFormat="false" ht="15" hidden="false" customHeight="false" outlineLevel="0" collapsed="false">
      <c r="A32" s="0" t="s">
        <v>1437</v>
      </c>
      <c r="B32" s="0" t="s">
        <v>1463</v>
      </c>
      <c r="C32" s="0" t="n">
        <v>109</v>
      </c>
    </row>
    <row r="33" customFormat="false" ht="15" hidden="false" customHeight="false" outlineLevel="0" collapsed="false">
      <c r="A33" s="0" t="s">
        <v>1437</v>
      </c>
      <c r="B33" s="0" t="s">
        <v>1464</v>
      </c>
      <c r="C33" s="0" t="n">
        <v>109</v>
      </c>
    </row>
    <row r="34" customFormat="false" ht="15" hidden="false" customHeight="false" outlineLevel="0" collapsed="false">
      <c r="A34" s="0" t="s">
        <v>1437</v>
      </c>
      <c r="B34" s="0" t="s">
        <v>1465</v>
      </c>
      <c r="C34" s="0" t="n">
        <v>102</v>
      </c>
    </row>
    <row r="35" customFormat="false" ht="15" hidden="false" customHeight="false" outlineLevel="0" collapsed="false">
      <c r="A35" s="0" t="s">
        <v>1437</v>
      </c>
      <c r="B35" s="0" t="s">
        <v>1466</v>
      </c>
      <c r="C35" s="0" t="n">
        <v>96</v>
      </c>
    </row>
    <row r="36" customFormat="false" ht="15" hidden="false" customHeight="false" outlineLevel="0" collapsed="false">
      <c r="A36" s="0" t="s">
        <v>1437</v>
      </c>
      <c r="B36" s="0" t="s">
        <v>1467</v>
      </c>
      <c r="C36" s="0" t="n">
        <v>66</v>
      </c>
    </row>
    <row r="37" customFormat="false" ht="15" hidden="false" customHeight="false" outlineLevel="0" collapsed="false">
      <c r="A37" s="0" t="s">
        <v>1437</v>
      </c>
      <c r="B37" s="0" t="s">
        <v>1468</v>
      </c>
      <c r="C37" s="0" t="n">
        <v>52</v>
      </c>
    </row>
    <row r="38" customFormat="false" ht="15" hidden="false" customHeight="false" outlineLevel="0" collapsed="false">
      <c r="A38" s="0" t="s">
        <v>1437</v>
      </c>
      <c r="B38" s="0" t="s">
        <v>1469</v>
      </c>
      <c r="C38" s="0" t="n">
        <v>44</v>
      </c>
    </row>
    <row r="39" customFormat="false" ht="15" hidden="false" customHeight="false" outlineLevel="0" collapsed="false">
      <c r="A39" s="0" t="s">
        <v>1437</v>
      </c>
      <c r="B39" s="0" t="s">
        <v>1470</v>
      </c>
      <c r="C39" s="0" t="n">
        <v>39</v>
      </c>
    </row>
    <row r="40" customFormat="false" ht="15" hidden="false" customHeight="false" outlineLevel="0" collapsed="false">
      <c r="A40" s="0" t="s">
        <v>1437</v>
      </c>
      <c r="B40" s="0" t="s">
        <v>1471</v>
      </c>
      <c r="C40" s="0" t="n">
        <v>32</v>
      </c>
    </row>
    <row r="41" customFormat="false" ht="15" hidden="false" customHeight="false" outlineLevel="0" collapsed="false">
      <c r="A41" s="0" t="s">
        <v>1437</v>
      </c>
      <c r="B41" s="0" t="s">
        <v>1472</v>
      </c>
      <c r="C41" s="0" t="n">
        <v>25</v>
      </c>
    </row>
    <row r="42" customFormat="false" ht="15" hidden="false" customHeight="false" outlineLevel="0" collapsed="false">
      <c r="A42" s="0" t="s">
        <v>1437</v>
      </c>
      <c r="B42" s="0" t="s">
        <v>1473</v>
      </c>
      <c r="C42" s="0" t="n">
        <v>20</v>
      </c>
    </row>
    <row r="43" customFormat="false" ht="15" hidden="false" customHeight="false" outlineLevel="0" collapsed="false">
      <c r="A43" s="0" t="s">
        <v>1437</v>
      </c>
      <c r="B43" s="0" t="s">
        <v>1474</v>
      </c>
      <c r="C43" s="0" t="n">
        <v>14</v>
      </c>
    </row>
    <row r="44" customFormat="false" ht="15" hidden="false" customHeight="false" outlineLevel="0" collapsed="false">
      <c r="A44" s="0" t="s">
        <v>1437</v>
      </c>
      <c r="B44" s="0" t="s">
        <v>1475</v>
      </c>
      <c r="C44" s="0" t="n">
        <v>13</v>
      </c>
    </row>
    <row r="45" customFormat="false" ht="15" hidden="false" customHeight="false" outlineLevel="0" collapsed="false">
      <c r="A45" s="0" t="s">
        <v>1437</v>
      </c>
      <c r="B45" s="0" t="s">
        <v>1476</v>
      </c>
      <c r="C45" s="0" t="n">
        <v>12</v>
      </c>
    </row>
    <row r="46" customFormat="false" ht="15" hidden="false" customHeight="false" outlineLevel="0" collapsed="false">
      <c r="A46" s="0" t="s">
        <v>1437</v>
      </c>
      <c r="B46" s="0" t="s">
        <v>1477</v>
      </c>
      <c r="C46" s="0" t="n">
        <v>10</v>
      </c>
    </row>
    <row r="47" customFormat="false" ht="15" hidden="false" customHeight="false" outlineLevel="0" collapsed="false">
      <c r="A47" s="0" t="s">
        <v>1437</v>
      </c>
      <c r="B47" s="0" t="s">
        <v>1478</v>
      </c>
      <c r="C47" s="0" t="n">
        <v>8</v>
      </c>
    </row>
    <row r="48" customFormat="false" ht="15" hidden="false" customHeight="false" outlineLevel="0" collapsed="false">
      <c r="A48" s="0" t="s">
        <v>1437</v>
      </c>
      <c r="B48" s="0" t="s">
        <v>1479</v>
      </c>
      <c r="C48" s="0" t="n">
        <v>8</v>
      </c>
    </row>
    <row r="49" customFormat="false" ht="15" hidden="false" customHeight="false" outlineLevel="0" collapsed="false">
      <c r="A49" s="0" t="s">
        <v>1437</v>
      </c>
      <c r="B49" s="0" t="s">
        <v>1480</v>
      </c>
      <c r="C49" s="0" t="n">
        <v>7</v>
      </c>
    </row>
    <row r="50" customFormat="false" ht="15" hidden="false" customHeight="false" outlineLevel="0" collapsed="false">
      <c r="A50" s="0" t="s">
        <v>1437</v>
      </c>
      <c r="B50" s="0" t="s">
        <v>1481</v>
      </c>
      <c r="C50" s="0" t="n">
        <v>3</v>
      </c>
    </row>
    <row r="51" customFormat="false" ht="15" hidden="false" customHeight="false" outlineLevel="0" collapsed="false">
      <c r="A51" s="0" t="s">
        <v>1437</v>
      </c>
      <c r="B51" s="0" t="s">
        <v>1482</v>
      </c>
      <c r="C51" s="0" t="n">
        <v>2</v>
      </c>
    </row>
    <row r="52" customFormat="false" ht="15" hidden="false" customHeight="false" outlineLevel="0" collapsed="false">
      <c r="A52" s="0" t="s">
        <v>1437</v>
      </c>
      <c r="B52" s="0" t="s">
        <v>1483</v>
      </c>
      <c r="C52" s="0" t="n">
        <v>2</v>
      </c>
    </row>
    <row r="53" customFormat="false" ht="15" hidden="false" customHeight="false" outlineLevel="0" collapsed="false">
      <c r="A53" s="519" t="s">
        <v>1</v>
      </c>
      <c r="B53" s="519"/>
      <c r="C53" s="519" t="n">
        <v>29404</v>
      </c>
      <c r="D53" s="477" t="n">
        <f aca="false">C53 / InpC!F45</f>
        <v>16335.5555555556</v>
      </c>
    </row>
  </sheetData>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tabColor rgb="FF0D92B4"/>
    <pageSetUpPr fitToPage="false"/>
  </sheetPr>
  <dimension ref="A1:T4"/>
  <sheetViews>
    <sheetView showFormulas="false" showGridLines="true" showRowColHeaders="true" showZeros="true" rightToLeft="false" tabSelected="false" showOutlineSymbols="true" defaultGridColor="true" view="normal" topLeftCell="A1" colorId="64" zoomScale="100" zoomScaleNormal="100" zoomScalePageLayoutView="60" workbookViewId="0">
      <selection pane="topLeft" activeCell="A1" activeCellId="0" sqref="A1"/>
    </sheetView>
  </sheetViews>
  <sheetFormatPr defaultColWidth="9.15625" defaultRowHeight="15" zeroHeight="false" outlineLevelRow="0" outlineLevelCol="0"/>
  <cols>
    <col collapsed="false" customWidth="false" hidden="true" outlineLevel="0" max="1024" min="21" style="0" width="9.14"/>
  </cols>
  <sheetData>
    <row r="1" customFormat="false" ht="15" hidden="false" customHeight="false" outlineLevel="0" collapsed="false">
      <c r="A1" s="50"/>
      <c r="B1" s="50" t="n">
        <v>2022</v>
      </c>
      <c r="C1" s="50" t="n">
        <f aca="false">B1 + 1</f>
        <v>2023</v>
      </c>
      <c r="D1" s="50" t="n">
        <f aca="false">C1 + 1</f>
        <v>2024</v>
      </c>
      <c r="E1" s="50" t="n">
        <f aca="false">D1 + 1</f>
        <v>2025</v>
      </c>
      <c r="F1" s="50" t="n">
        <f aca="false">E1 + 1</f>
        <v>2026</v>
      </c>
      <c r="G1" s="50" t="n">
        <f aca="false">F1 + 1</f>
        <v>2027</v>
      </c>
      <c r="H1" s="50" t="n">
        <f aca="false">G1 + 1</f>
        <v>2028</v>
      </c>
      <c r="I1" s="50" t="n">
        <f aca="false">H1 + 1</f>
        <v>2029</v>
      </c>
      <c r="J1" s="50" t="n">
        <f aca="false">I1 + 1</f>
        <v>2030</v>
      </c>
      <c r="K1" s="50" t="n">
        <f aca="false">J1 + 1</f>
        <v>2031</v>
      </c>
      <c r="L1" s="50" t="n">
        <f aca="false">K1 + 1</f>
        <v>2032</v>
      </c>
      <c r="M1" s="50" t="n">
        <f aca="false">L1 + 1</f>
        <v>2033</v>
      </c>
      <c r="N1" s="50" t="n">
        <f aca="false">M1 + 1</f>
        <v>2034</v>
      </c>
      <c r="O1" s="50" t="n">
        <f aca="false">N1 + 1</f>
        <v>2035</v>
      </c>
      <c r="P1" s="50" t="n">
        <f aca="false">O1 + 1</f>
        <v>2036</v>
      </c>
      <c r="Q1" s="50" t="n">
        <f aca="false">P1 + 1</f>
        <v>2037</v>
      </c>
      <c r="R1" s="50" t="n">
        <f aca="false">Q1 + 1</f>
        <v>2038</v>
      </c>
      <c r="S1" s="50" t="n">
        <f aca="false">R1 + 1</f>
        <v>2039</v>
      </c>
      <c r="T1" s="50" t="n">
        <f aca="false">S1 + 1</f>
        <v>2040</v>
      </c>
    </row>
    <row r="2" customFormat="false" ht="15" hidden="false" customHeight="false" outlineLevel="0" collapsed="false">
      <c r="A2" s="0" t="s">
        <v>61</v>
      </c>
      <c r="B2" s="51" t="n">
        <f aca="false">T5_Forecast!B$4</f>
        <v>192178.9030966</v>
      </c>
      <c r="C2" s="51" t="n">
        <f aca="false">T5_Forecast!C$4</f>
        <v>350568.108945446</v>
      </c>
      <c r="D2" s="51" t="n">
        <f aca="false">T5_Forecast!D$4</f>
        <v>356878.334906464</v>
      </c>
      <c r="E2" s="51" t="n">
        <f aca="false">T5_Forecast!E$4</f>
        <v>363302.14493478</v>
      </c>
      <c r="F2" s="51" t="n">
        <f aca="false">T5_Forecast!F$4</f>
        <v>369841.583543606</v>
      </c>
      <c r="G2" s="51" t="n">
        <f aca="false">T5_Forecast!G$4</f>
        <v>376498.732047391</v>
      </c>
      <c r="H2" s="51" t="n">
        <f aca="false">T5_Forecast!H$4</f>
        <v>383275.709224244</v>
      </c>
      <c r="I2" s="51" t="n">
        <f aca="false">T5_Forecast!I$4</f>
        <v>390174.671990281</v>
      </c>
      <c r="J2" s="51" t="n">
        <f aca="false">T5_Forecast!J$4</f>
        <v>397197.816086106</v>
      </c>
      <c r="K2" s="51" t="n">
        <f aca="false">T5_Forecast!K$4</f>
        <v>404347.376775656</v>
      </c>
      <c r="L2" s="51" t="n">
        <f aca="false">T5_Forecast!L$4</f>
        <v>411625.629557618</v>
      </c>
      <c r="M2" s="51" t="n">
        <f aca="false">T5_Forecast!M$4</f>
        <v>419034.890889655</v>
      </c>
      <c r="N2" s="51" t="n">
        <f aca="false">T5_Forecast!N$4</f>
        <v>426577.518925669</v>
      </c>
      <c r="O2" s="51" t="n">
        <f aca="false">T5_Forecast!O$4</f>
        <v>434255.914266331</v>
      </c>
      <c r="P2" s="51" t="n">
        <f aca="false">T5_Forecast!P$4</f>
        <v>442072.520723124</v>
      </c>
      <c r="Q2" s="51" t="n">
        <f aca="false">T5_Forecast!Q$4</f>
        <v>450029.826096141</v>
      </c>
      <c r="R2" s="51" t="n">
        <f aca="false">T5_Forecast!R$4</f>
        <v>458130.362965871</v>
      </c>
      <c r="S2" s="51" t="n">
        <f aca="false">T5_Forecast!S$4</f>
        <v>466376.709499257</v>
      </c>
      <c r="T2" s="51" t="n">
        <f aca="false">T5_Forecast!T$4</f>
        <v>474771.490270244</v>
      </c>
    </row>
    <row r="3" customFormat="false" ht="15" hidden="false" customHeight="false" outlineLevel="0" collapsed="false">
      <c r="A3" s="0" t="s">
        <v>62</v>
      </c>
      <c r="B3" s="51" t="n">
        <f aca="false">T5_Forecast!B$5</f>
        <v>171821.0969034</v>
      </c>
      <c r="C3" s="51" t="n">
        <f aca="false">T5_Forecast!C$5</f>
        <v>313431.891054554</v>
      </c>
      <c r="D3" s="51" t="n">
        <f aca="false">T5_Forecast!D$5</f>
        <v>319073.665093536</v>
      </c>
      <c r="E3" s="51" t="n">
        <f aca="false">T5_Forecast!E$5</f>
        <v>324816.99106522</v>
      </c>
      <c r="F3" s="51" t="n">
        <f aca="false">T5_Forecast!F$5</f>
        <v>330663.696904394</v>
      </c>
      <c r="G3" s="51" t="n">
        <f aca="false">T5_Forecast!G$5</f>
        <v>336615.643448673</v>
      </c>
      <c r="H3" s="51" t="n">
        <f aca="false">T5_Forecast!H$5</f>
        <v>342674.725030749</v>
      </c>
      <c r="I3" s="51" t="n">
        <f aca="false">T5_Forecast!I$5</f>
        <v>348842.870081302</v>
      </c>
      <c r="J3" s="51" t="n">
        <f aca="false">T5_Forecast!J$5</f>
        <v>355122.041742766</v>
      </c>
      <c r="K3" s="51" t="n">
        <f aca="false">T5_Forecast!K$5</f>
        <v>361514.238494136</v>
      </c>
      <c r="L3" s="51" t="n">
        <f aca="false">T5_Forecast!L$5</f>
        <v>368021.49478703</v>
      </c>
      <c r="M3" s="51" t="n">
        <f aca="false">T5_Forecast!M$5</f>
        <v>374645.881693197</v>
      </c>
      <c r="N3" s="51" t="n">
        <f aca="false">T5_Forecast!N$5</f>
        <v>381389.507563674</v>
      </c>
      <c r="O3" s="51" t="n">
        <f aca="false">T5_Forecast!O$5</f>
        <v>388254.51869982</v>
      </c>
      <c r="P3" s="51" t="n">
        <f aca="false">T5_Forecast!P$5</f>
        <v>395243.100036417</v>
      </c>
      <c r="Q3" s="51" t="n">
        <f aca="false">T5_Forecast!Q$5</f>
        <v>402357.475837073</v>
      </c>
      <c r="R3" s="51" t="n">
        <f aca="false">T5_Forecast!R$5</f>
        <v>409599.91040214</v>
      </c>
      <c r="S3" s="51" t="n">
        <f aca="false">T5_Forecast!S$5</f>
        <v>416972.708789378</v>
      </c>
      <c r="T3" s="51" t="n">
        <f aca="false">T5_Forecast!T$5</f>
        <v>424478.217547587</v>
      </c>
    </row>
    <row r="4" customFormat="false" ht="15" hidden="false" customHeight="false" outlineLevel="0" collapsed="false">
      <c r="A4" s="0" t="s">
        <v>63</v>
      </c>
      <c r="B4" s="52" t="n">
        <f aca="false">Volume!Q$24</f>
        <v>2386.40412365833</v>
      </c>
      <c r="C4" s="52" t="n">
        <f aca="false">Volume!R$24</f>
        <v>4353.22070909103</v>
      </c>
      <c r="D4" s="52" t="n">
        <f aca="false">Volume!S$24</f>
        <v>4431.57868185467</v>
      </c>
      <c r="E4" s="52" t="n">
        <f aca="false">Volume!T$24</f>
        <v>4511.34709812805</v>
      </c>
      <c r="F4" s="52" t="n">
        <f aca="false">Volume!U$24</f>
        <v>4592.55134589436</v>
      </c>
      <c r="G4" s="52" t="n">
        <f aca="false">Volume!V$24</f>
        <v>4675.21727012046</v>
      </c>
      <c r="H4" s="52" t="n">
        <f aca="false">Volume!W$24</f>
        <v>4759.37118098262</v>
      </c>
      <c r="I4" s="52" t="n">
        <f aca="false">Volume!X$24</f>
        <v>4845.03986224031</v>
      </c>
      <c r="J4" s="52" t="n">
        <f aca="false">Volume!Y$24</f>
        <v>4932.25057976064</v>
      </c>
      <c r="K4" s="52" t="n">
        <f aca="false">Volume!Z$24</f>
        <v>5021.03109019633</v>
      </c>
      <c r="L4" s="52" t="n">
        <f aca="false">Volume!AA$24</f>
        <v>5111.40964981986</v>
      </c>
      <c r="M4" s="52" t="n">
        <f aca="false">Volume!AB$24</f>
        <v>5203.41502351662</v>
      </c>
      <c r="N4" s="52" t="n">
        <f aca="false">Volume!AC$24</f>
        <v>5297.07649393992</v>
      </c>
      <c r="O4" s="52" t="n">
        <f aca="false">Volume!AD$24</f>
        <v>5392.42387083084</v>
      </c>
      <c r="P4" s="52" t="n">
        <f aca="false">Volume!AE$24</f>
        <v>5489.48750050579</v>
      </c>
      <c r="Q4" s="52" t="n">
        <f aca="false">Volume!AF$24</f>
        <v>5588.2982755149</v>
      </c>
      <c r="R4" s="52" t="n">
        <f aca="false">Volume!AG$24</f>
        <v>5688.88764447417</v>
      </c>
      <c r="S4" s="52" t="n">
        <f aca="false">Volume!AH$24</f>
        <v>5791.2876220747</v>
      </c>
      <c r="T4" s="52" t="n">
        <f aca="false">Volume!AI$24</f>
        <v>5895.53079927204</v>
      </c>
    </row>
  </sheetData>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tabColor rgb="FFFFFF99"/>
    <pageSetUpPr fitToPage="false"/>
  </sheetPr>
  <dimension ref="A1:AH122"/>
  <sheetViews>
    <sheetView showFormulas="false" showGridLines="true" showRowColHeaders="true" showZeros="true" rightToLeft="false" tabSelected="false" showOutlineSymbols="true" defaultGridColor="true" view="normal" topLeftCell="A1" colorId="64" zoomScale="100" zoomScaleNormal="100" zoomScalePageLayoutView="60" workbookViewId="0">
      <selection pane="topLeft" activeCell="A1" activeCellId="0" sqref="A1"/>
    </sheetView>
  </sheetViews>
  <sheetFormatPr defaultColWidth="14.4453125" defaultRowHeight="15" zeroHeight="false" outlineLevelRow="0" outlineLevelCol="0"/>
  <cols>
    <col collapsed="false" customWidth="true" hidden="false" outlineLevel="0" max="2" min="1" style="53" width="2.71"/>
    <col collapsed="false" customWidth="true" hidden="false" outlineLevel="0" max="3" min="3" style="54" width="2.71"/>
    <col collapsed="false" customWidth="true" hidden="false" outlineLevel="0" max="4" min="4" style="55" width="2.71"/>
    <col collapsed="false" customWidth="true" hidden="false" outlineLevel="0" max="5" min="5" style="55" width="90.7"/>
    <col collapsed="false" customWidth="true" hidden="false" outlineLevel="0" max="6" min="6" style="55" width="15.71"/>
    <col collapsed="false" customWidth="true" hidden="false" outlineLevel="0" max="7" min="7" style="55" width="26.14"/>
    <col collapsed="false" customWidth="true" hidden="false" outlineLevel="0" max="8" min="8" style="55" width="124.57"/>
    <col collapsed="false" customWidth="true" hidden="false" outlineLevel="0" max="9" min="9" style="56" width="3.71"/>
    <col collapsed="false" customWidth="true" hidden="false" outlineLevel="0" max="14" min="10" style="55" width="15.71"/>
    <col collapsed="false" customWidth="true" hidden="false" outlineLevel="0" max="15" min="15" style="56" width="3.71"/>
    <col collapsed="false" customWidth="true" hidden="true" outlineLevel="0" max="67" min="16" style="55" width="14.7"/>
    <col collapsed="false" customWidth="false" hidden="true" outlineLevel="0" max="1024" min="68" style="55" width="14.43"/>
  </cols>
  <sheetData>
    <row r="1" customFormat="false" ht="26.25" hidden="false" customHeight="false" outlineLevel="0" collapsed="false">
      <c r="A1" s="57" t="s">
        <v>64</v>
      </c>
      <c r="B1" s="58"/>
      <c r="C1" s="59"/>
      <c r="D1" s="60"/>
      <c r="E1" s="60"/>
      <c r="F1" s="61" t="str">
        <f aca="false">InpC!$F$9</f>
        <v>Base Case</v>
      </c>
      <c r="G1" s="60"/>
      <c r="H1" s="60"/>
      <c r="I1" s="62"/>
    </row>
    <row r="2" customFormat="false" ht="15" hidden="false" customHeight="true" outlineLevel="0" collapsed="false">
      <c r="A2" s="58"/>
      <c r="B2" s="58"/>
      <c r="C2" s="59"/>
      <c r="D2" s="60"/>
      <c r="E2" s="58"/>
      <c r="F2" s="63" t="n">
        <f aca="false">Check_Alert!F$2</f>
        <v>0</v>
      </c>
      <c r="G2" s="64" t="str">
        <f aca="false">Check_Alert!G$2</f>
        <v>Error Checks</v>
      </c>
      <c r="H2" s="60"/>
      <c r="I2" s="62"/>
    </row>
    <row r="3" customFormat="false" ht="15" hidden="false" customHeight="true" outlineLevel="0" collapsed="false">
      <c r="A3" s="58"/>
      <c r="B3" s="58"/>
      <c r="C3" s="59"/>
      <c r="D3" s="60"/>
      <c r="E3" s="60"/>
      <c r="F3" s="63" t="n">
        <f aca="false">Check_Alert!F$3</f>
        <v>0</v>
      </c>
      <c r="G3" s="64" t="str">
        <f aca="false">Check_Alert!G$3</f>
        <v>Alerts</v>
      </c>
      <c r="H3" s="60"/>
      <c r="I3" s="62"/>
    </row>
    <row r="4" customFormat="false" ht="15" hidden="false" customHeight="true" outlineLevel="0" collapsed="false">
      <c r="A4" s="58"/>
      <c r="B4" s="58"/>
      <c r="C4" s="59"/>
      <c r="D4" s="60"/>
      <c r="E4" s="60"/>
      <c r="F4" s="65"/>
      <c r="G4" s="64"/>
      <c r="H4" s="60"/>
      <c r="I4" s="62"/>
    </row>
    <row r="5" customFormat="false" ht="15" hidden="false" customHeight="true" outlineLevel="0" collapsed="false">
      <c r="A5" s="58"/>
      <c r="B5" s="58"/>
      <c r="C5" s="59"/>
      <c r="D5" s="60"/>
      <c r="E5" s="60"/>
      <c r="F5" s="66" t="s">
        <v>65</v>
      </c>
      <c r="G5" s="66" t="s">
        <v>43</v>
      </c>
      <c r="H5" s="66" t="s">
        <v>66</v>
      </c>
      <c r="I5" s="62"/>
    </row>
    <row r="6" customFormat="false" ht="15" hidden="false" customHeight="true" outlineLevel="0" collapsed="false">
      <c r="A6" s="58"/>
      <c r="B6" s="58"/>
      <c r="C6" s="59"/>
      <c r="D6" s="60"/>
      <c r="E6" s="60"/>
      <c r="F6" s="66"/>
      <c r="G6" s="66"/>
      <c r="H6" s="66"/>
      <c r="I6" s="62"/>
    </row>
    <row r="7" customFormat="false" ht="15" hidden="false" customHeight="true" outlineLevel="0" collapsed="false">
      <c r="A7" s="67" t="s">
        <v>67</v>
      </c>
      <c r="B7" s="68"/>
      <c r="C7" s="69"/>
      <c r="D7" s="70"/>
      <c r="E7" s="70"/>
      <c r="F7" s="70"/>
      <c r="G7" s="70"/>
      <c r="H7" s="70"/>
      <c r="I7" s="71"/>
      <c r="J7" s="70"/>
      <c r="K7" s="70"/>
      <c r="L7" s="70"/>
      <c r="M7" s="70"/>
      <c r="N7" s="70"/>
      <c r="O7" s="71"/>
      <c r="AE7" s="72"/>
      <c r="AF7" s="72"/>
      <c r="AG7" s="72"/>
      <c r="AH7" s="72"/>
    </row>
    <row r="8" customFormat="false" ht="15" hidden="false" customHeight="true" outlineLevel="0" collapsed="false">
      <c r="A8" s="58"/>
      <c r="B8" s="58"/>
      <c r="C8" s="59"/>
      <c r="D8" s="60"/>
      <c r="E8" s="60"/>
      <c r="F8" s="66"/>
      <c r="G8" s="66"/>
      <c r="H8" s="66"/>
      <c r="I8" s="62"/>
    </row>
    <row r="9" customFormat="false" ht="15" hidden="false" customHeight="true" outlineLevel="0" collapsed="false">
      <c r="A9" s="58"/>
      <c r="B9" s="58"/>
      <c r="C9" s="59"/>
      <c r="D9" s="60"/>
      <c r="E9" s="60" t="s">
        <v>68</v>
      </c>
      <c r="F9" s="73" t="s">
        <v>69</v>
      </c>
      <c r="G9" s="66"/>
      <c r="H9" s="66"/>
      <c r="I9" s="62"/>
      <c r="J9" s="73" t="s">
        <v>70</v>
      </c>
      <c r="K9" s="73" t="s">
        <v>69</v>
      </c>
      <c r="L9" s="73" t="s">
        <v>71</v>
      </c>
      <c r="M9" s="73" t="s">
        <v>72</v>
      </c>
      <c r="N9" s="73" t="s">
        <v>73</v>
      </c>
    </row>
    <row r="10" customFormat="false" ht="15" hidden="false" customHeight="true" outlineLevel="0" collapsed="false">
      <c r="A10" s="58"/>
      <c r="B10" s="58"/>
      <c r="C10" s="59"/>
      <c r="D10" s="60"/>
      <c r="E10" s="60" t="s">
        <v>74</v>
      </c>
      <c r="F10" s="74" t="n">
        <f aca="false">IF(SCENARIO_COUNT = "", MATCH(ACTIVE_CASE, J9:N9, ), SCENARIO_COUNT)</f>
        <v>2</v>
      </c>
      <c r="G10" s="75"/>
      <c r="H10" s="66"/>
      <c r="I10" s="62"/>
      <c r="J10" s="53" t="n">
        <v>1</v>
      </c>
      <c r="K10" s="53" t="n">
        <v>2</v>
      </c>
      <c r="L10" s="53" t="n">
        <v>3</v>
      </c>
      <c r="M10" s="53" t="n">
        <v>4</v>
      </c>
      <c r="N10" s="53" t="n">
        <v>5</v>
      </c>
    </row>
    <row r="11" customFormat="false" ht="15" hidden="false" customHeight="true" outlineLevel="0" collapsed="false">
      <c r="A11" s="58"/>
      <c r="B11" s="58"/>
      <c r="C11" s="59"/>
      <c r="D11" s="60"/>
      <c r="E11" s="60"/>
      <c r="F11" s="66"/>
      <c r="G11" s="66"/>
      <c r="H11" s="66"/>
      <c r="I11" s="62"/>
    </row>
    <row r="12" customFormat="false" ht="15" hidden="false" customHeight="true" outlineLevel="0" collapsed="false">
      <c r="A12" s="58"/>
      <c r="B12" s="58"/>
      <c r="C12" s="59"/>
      <c r="D12" s="60"/>
      <c r="E12" s="60"/>
      <c r="F12" s="66"/>
      <c r="G12" s="66"/>
      <c r="H12" s="66"/>
      <c r="I12" s="62"/>
    </row>
    <row r="13" customFormat="false" ht="15" hidden="false" customHeight="true" outlineLevel="0" collapsed="false">
      <c r="A13" s="67" t="s">
        <v>75</v>
      </c>
      <c r="B13" s="68"/>
      <c r="C13" s="69"/>
      <c r="D13" s="70"/>
      <c r="E13" s="70"/>
      <c r="F13" s="70"/>
      <c r="G13" s="70"/>
      <c r="H13" s="70"/>
      <c r="I13" s="71"/>
      <c r="J13" s="70"/>
      <c r="K13" s="70"/>
      <c r="L13" s="70"/>
      <c r="M13" s="70"/>
      <c r="N13" s="70"/>
      <c r="O13" s="71"/>
    </row>
    <row r="14" customFormat="false" ht="15" hidden="false" customHeight="true" outlineLevel="0" collapsed="false">
      <c r="A14" s="58"/>
      <c r="B14" s="58"/>
      <c r="C14" s="59"/>
      <c r="D14" s="60"/>
      <c r="E14" s="76"/>
      <c r="F14" s="76"/>
      <c r="G14" s="76"/>
      <c r="H14" s="60"/>
      <c r="I14" s="62"/>
    </row>
    <row r="15" customFormat="false" ht="15" hidden="false" customHeight="true" outlineLevel="0" collapsed="false">
      <c r="A15" s="58"/>
      <c r="B15" s="58"/>
      <c r="C15" s="59"/>
      <c r="D15" s="60"/>
      <c r="E15" s="77" t="s">
        <v>76</v>
      </c>
      <c r="F15" s="78" t="n">
        <v>42005</v>
      </c>
      <c r="G15" s="77" t="s">
        <v>77</v>
      </c>
      <c r="H15" s="60"/>
      <c r="I15" s="62"/>
    </row>
    <row r="16" s="81" customFormat="true" ht="15" hidden="false" customHeight="true" outlineLevel="0" collapsed="false">
      <c r="A16" s="79"/>
      <c r="B16" s="79"/>
      <c r="C16" s="80"/>
      <c r="E16" s="82" t="s">
        <v>78</v>
      </c>
      <c r="F16" s="83" t="n">
        <v>2023</v>
      </c>
      <c r="G16" s="82" t="s">
        <v>79</v>
      </c>
      <c r="I16" s="84"/>
      <c r="O16" s="84"/>
    </row>
    <row r="17" customFormat="false" ht="15" hidden="false" customHeight="true" outlineLevel="0" collapsed="false">
      <c r="A17" s="58"/>
      <c r="B17" s="58"/>
      <c r="C17" s="59"/>
      <c r="D17" s="60"/>
      <c r="E17" s="85" t="s">
        <v>80</v>
      </c>
      <c r="F17" s="86" t="n">
        <v>20</v>
      </c>
      <c r="G17" s="55" t="s">
        <v>81</v>
      </c>
      <c r="H17" s="60"/>
      <c r="I17" s="62"/>
    </row>
    <row r="18" customFormat="false" ht="15" hidden="false" customHeight="true" outlineLevel="0" collapsed="false">
      <c r="A18" s="58"/>
      <c r="B18" s="58"/>
      <c r="C18" s="59"/>
      <c r="D18" s="60"/>
      <c r="E18" s="85" t="s">
        <v>82</v>
      </c>
      <c r="F18" s="87" t="n">
        <v>12</v>
      </c>
      <c r="G18" s="85" t="s">
        <v>83</v>
      </c>
      <c r="H18" s="60"/>
      <c r="I18" s="62"/>
    </row>
    <row r="19" customFormat="false" ht="15" hidden="false" customHeight="true" outlineLevel="0" collapsed="false">
      <c r="A19" s="58"/>
      <c r="B19" s="58"/>
      <c r="C19" s="59"/>
      <c r="D19" s="60"/>
      <c r="E19" s="85" t="s">
        <v>84</v>
      </c>
      <c r="F19" s="87" t="n">
        <v>12</v>
      </c>
      <c r="G19" s="85" t="s">
        <v>85</v>
      </c>
      <c r="H19" s="60"/>
      <c r="I19" s="62"/>
    </row>
    <row r="20" customFormat="false" ht="15" hidden="false" customHeight="true" outlineLevel="0" collapsed="false">
      <c r="A20" s="58"/>
      <c r="B20" s="58"/>
      <c r="C20" s="59"/>
      <c r="D20" s="60"/>
      <c r="E20" s="60"/>
      <c r="F20" s="60"/>
      <c r="G20" s="60"/>
      <c r="H20" s="60"/>
      <c r="I20" s="62"/>
    </row>
    <row r="21" s="81" customFormat="true" ht="15" hidden="false" customHeight="true" outlineLevel="0" collapsed="false">
      <c r="A21" s="79"/>
      <c r="B21" s="79"/>
      <c r="C21" s="80"/>
      <c r="E21" s="81" t="s">
        <v>86</v>
      </c>
      <c r="F21" s="88" t="n">
        <v>2025</v>
      </c>
      <c r="G21" s="81" t="s">
        <v>79</v>
      </c>
      <c r="I21" s="84"/>
      <c r="O21" s="84"/>
    </row>
    <row r="22" s="81" customFormat="true" ht="15" hidden="false" customHeight="true" outlineLevel="0" collapsed="false">
      <c r="A22" s="79"/>
      <c r="B22" s="79"/>
      <c r="C22" s="80"/>
      <c r="I22" s="84"/>
      <c r="O22" s="84"/>
    </row>
    <row r="23" s="81" customFormat="true" ht="15" hidden="false" customHeight="true" outlineLevel="0" collapsed="false">
      <c r="A23" s="79"/>
      <c r="B23" s="79"/>
      <c r="C23" s="80"/>
      <c r="E23" s="81" t="s">
        <v>87</v>
      </c>
      <c r="F23" s="88" t="n">
        <v>2020</v>
      </c>
      <c r="G23" s="81" t="s">
        <v>79</v>
      </c>
      <c r="I23" s="84"/>
      <c r="O23" s="84"/>
    </row>
    <row r="24" s="81" customFormat="true" ht="15" hidden="false" customHeight="true" outlineLevel="0" collapsed="false">
      <c r="A24" s="79"/>
      <c r="B24" s="79"/>
      <c r="C24" s="80"/>
      <c r="E24" s="81" t="s">
        <v>88</v>
      </c>
      <c r="F24" s="89" t="n">
        <v>0.07</v>
      </c>
      <c r="G24" s="81" t="s">
        <v>33</v>
      </c>
      <c r="I24" s="84"/>
      <c r="O24" s="84"/>
    </row>
    <row r="25" s="81" customFormat="true" ht="15" hidden="false" customHeight="true" outlineLevel="0" collapsed="false">
      <c r="A25" s="79"/>
      <c r="B25" s="79"/>
      <c r="C25" s="80"/>
      <c r="E25" s="81" t="s">
        <v>89</v>
      </c>
      <c r="F25" s="89" t="n">
        <v>0.03</v>
      </c>
      <c r="G25" s="81" t="s">
        <v>33</v>
      </c>
      <c r="I25" s="84"/>
      <c r="O25" s="84"/>
    </row>
    <row r="26" customFormat="false" ht="15" hidden="false" customHeight="true" outlineLevel="0" collapsed="false">
      <c r="A26" s="58"/>
      <c r="B26" s="58"/>
      <c r="C26" s="59"/>
      <c r="D26" s="60"/>
      <c r="E26" s="60"/>
      <c r="F26" s="60"/>
      <c r="G26" s="60"/>
      <c r="H26" s="60"/>
      <c r="I26" s="62"/>
    </row>
    <row r="27" customFormat="false" ht="15" hidden="false" customHeight="true" outlineLevel="0" collapsed="false">
      <c r="A27" s="58"/>
      <c r="B27" s="58"/>
      <c r="C27" s="59"/>
      <c r="D27" s="60"/>
      <c r="E27" s="60"/>
      <c r="F27" s="60"/>
      <c r="G27" s="60"/>
      <c r="H27" s="60"/>
      <c r="I27" s="62"/>
    </row>
    <row r="28" customFormat="false" ht="15" hidden="false" customHeight="true" outlineLevel="0" collapsed="false">
      <c r="A28" s="67" t="s">
        <v>90</v>
      </c>
      <c r="B28" s="68"/>
      <c r="C28" s="69"/>
      <c r="D28" s="70"/>
      <c r="E28" s="70"/>
      <c r="F28" s="70"/>
      <c r="G28" s="70"/>
      <c r="H28" s="70"/>
      <c r="I28" s="71"/>
      <c r="J28" s="70"/>
      <c r="K28" s="70"/>
      <c r="L28" s="70"/>
      <c r="M28" s="70"/>
      <c r="N28" s="70"/>
      <c r="O28" s="71"/>
    </row>
    <row r="29" customFormat="false" ht="15" hidden="false" customHeight="true" outlineLevel="0" collapsed="false">
      <c r="A29" s="58"/>
      <c r="B29" s="58"/>
      <c r="C29" s="59"/>
      <c r="D29" s="60"/>
      <c r="E29" s="60"/>
      <c r="F29" s="60"/>
      <c r="G29" s="60"/>
      <c r="H29" s="60"/>
      <c r="I29" s="62"/>
    </row>
    <row r="30" s="81" customFormat="true" ht="15" hidden="false" customHeight="true" outlineLevel="0" collapsed="false">
      <c r="A30" s="79"/>
      <c r="B30" s="79"/>
      <c r="C30" s="80"/>
      <c r="E30" s="81" t="s">
        <v>91</v>
      </c>
      <c r="F30" s="88" t="n">
        <v>30</v>
      </c>
      <c r="G30" s="81" t="s">
        <v>81</v>
      </c>
      <c r="I30" s="84"/>
      <c r="O30" s="84"/>
    </row>
    <row r="31" s="81" customFormat="true" ht="15" hidden="false" customHeight="true" outlineLevel="0" collapsed="false">
      <c r="A31" s="79"/>
      <c r="B31" s="79"/>
      <c r="C31" s="80"/>
      <c r="E31" s="81" t="s">
        <v>92</v>
      </c>
      <c r="F31" s="88" t="n">
        <v>50</v>
      </c>
      <c r="G31" s="81" t="s">
        <v>81</v>
      </c>
      <c r="I31" s="84"/>
      <c r="O31" s="84"/>
    </row>
    <row r="32" customFormat="false" ht="15" hidden="false" customHeight="true" outlineLevel="0" collapsed="false">
      <c r="A32" s="58"/>
      <c r="B32" s="58"/>
      <c r="C32" s="59"/>
      <c r="D32" s="60"/>
      <c r="E32" s="60"/>
      <c r="F32" s="60"/>
      <c r="G32" s="60"/>
      <c r="H32" s="60"/>
      <c r="I32" s="62"/>
    </row>
    <row r="33" customFormat="false" ht="15" hidden="false" customHeight="true" outlineLevel="0" collapsed="false">
      <c r="A33" s="58"/>
      <c r="B33" s="58" t="s">
        <v>93</v>
      </c>
      <c r="C33" s="59"/>
      <c r="D33" s="60"/>
      <c r="E33" s="60"/>
      <c r="F33" s="60"/>
      <c r="G33" s="60"/>
      <c r="H33" s="60"/>
      <c r="I33" s="62"/>
    </row>
    <row r="34" s="90" customFormat="true" ht="15" hidden="false" customHeight="true" outlineLevel="0" collapsed="false">
      <c r="E34" s="90" t="s">
        <v>94</v>
      </c>
      <c r="F34" s="91" t="n">
        <v>0.25</v>
      </c>
      <c r="G34" s="90" t="s">
        <v>95</v>
      </c>
      <c r="I34" s="92"/>
      <c r="O34" s="92"/>
    </row>
    <row r="35" s="90" customFormat="true" ht="15" hidden="false" customHeight="true" outlineLevel="0" collapsed="false">
      <c r="E35" s="93" t="s">
        <v>96</v>
      </c>
      <c r="F35" s="89" t="n">
        <f aca="false">25% * 0.1</f>
        <v>0.025</v>
      </c>
      <c r="G35" s="93" t="s">
        <v>33</v>
      </c>
      <c r="I35" s="92"/>
      <c r="O35" s="92"/>
    </row>
    <row r="36" s="90" customFormat="true" ht="15" hidden="false" customHeight="true" outlineLevel="0" collapsed="false">
      <c r="E36" s="94" t="s">
        <v>97</v>
      </c>
      <c r="F36" s="95" t="n">
        <v>1</v>
      </c>
      <c r="G36" s="94" t="s">
        <v>98</v>
      </c>
      <c r="I36" s="92"/>
      <c r="O36" s="92"/>
    </row>
    <row r="37" s="90" customFormat="true" ht="15" hidden="false" customHeight="true" outlineLevel="0" collapsed="false">
      <c r="E37" s="94" t="s">
        <v>97</v>
      </c>
      <c r="F37" s="95" t="n">
        <v>2</v>
      </c>
      <c r="G37" s="94" t="s">
        <v>98</v>
      </c>
      <c r="I37" s="92"/>
      <c r="O37" s="92"/>
    </row>
    <row r="38" customFormat="false" ht="15" hidden="false" customHeight="true" outlineLevel="0" collapsed="false">
      <c r="A38" s="58"/>
      <c r="B38" s="58"/>
      <c r="C38" s="59"/>
      <c r="D38" s="60"/>
      <c r="E38" s="94" t="s">
        <v>99</v>
      </c>
      <c r="F38" s="95" t="n">
        <v>12</v>
      </c>
      <c r="G38" s="94" t="s">
        <v>38</v>
      </c>
      <c r="H38" s="96"/>
      <c r="I38" s="62"/>
    </row>
    <row r="39" customFormat="false" ht="15" hidden="false" customHeight="true" outlineLevel="0" collapsed="false">
      <c r="A39" s="58"/>
      <c r="B39" s="58"/>
      <c r="C39" s="59"/>
      <c r="D39" s="60"/>
      <c r="E39" s="60"/>
      <c r="F39" s="60"/>
      <c r="G39" s="60"/>
      <c r="H39" s="60"/>
      <c r="I39" s="62"/>
    </row>
    <row r="40" customFormat="false" ht="15" hidden="false" customHeight="true" outlineLevel="0" collapsed="false">
      <c r="A40" s="58"/>
      <c r="B40" s="58"/>
      <c r="C40" s="59"/>
      <c r="D40" s="60"/>
      <c r="E40" s="60"/>
      <c r="F40" s="60"/>
      <c r="G40" s="60"/>
      <c r="H40" s="60"/>
      <c r="I40" s="62"/>
    </row>
    <row r="41" s="102" customFormat="true" ht="15" hidden="false" customHeight="true" outlineLevel="0" collapsed="false">
      <c r="A41" s="97" t="s">
        <v>100</v>
      </c>
      <c r="B41" s="98"/>
      <c r="C41" s="99"/>
      <c r="D41" s="100"/>
      <c r="E41" s="101"/>
      <c r="I41" s="103"/>
      <c r="O41" s="103"/>
    </row>
    <row r="42" s="107" customFormat="true" ht="15" hidden="false" customHeight="true" outlineLevel="0" collapsed="false">
      <c r="A42" s="104"/>
      <c r="B42" s="104"/>
      <c r="C42" s="105"/>
      <c r="D42" s="106"/>
      <c r="F42" s="108"/>
      <c r="G42" s="108"/>
      <c r="H42" s="108"/>
      <c r="I42" s="109"/>
      <c r="J42" s="108"/>
      <c r="K42" s="108"/>
      <c r="L42" s="108"/>
      <c r="O42" s="110"/>
    </row>
    <row r="43" s="107" customFormat="true" ht="15" hidden="false" customHeight="true" outlineLevel="0" collapsed="false">
      <c r="A43" s="104"/>
      <c r="B43" s="104" t="s">
        <v>101</v>
      </c>
      <c r="C43" s="105"/>
      <c r="D43" s="106"/>
      <c r="F43" s="108"/>
      <c r="G43" s="108"/>
      <c r="H43" s="108"/>
      <c r="I43" s="109"/>
      <c r="J43" s="108"/>
      <c r="K43" s="108"/>
      <c r="L43" s="108"/>
      <c r="O43" s="110"/>
    </row>
    <row r="44" s="81" customFormat="true" ht="15" hidden="false" customHeight="true" outlineLevel="0" collapsed="false">
      <c r="A44" s="79"/>
      <c r="B44" s="79"/>
      <c r="C44" s="80"/>
      <c r="D44" s="111"/>
      <c r="E44" s="81" t="s">
        <v>102</v>
      </c>
      <c r="F44" s="88" t="n">
        <v>14</v>
      </c>
      <c r="G44" s="81" t="s">
        <v>103</v>
      </c>
      <c r="I44" s="84"/>
      <c r="O44" s="84"/>
    </row>
    <row r="45" s="81" customFormat="true" ht="15" hidden="false" customHeight="true" outlineLevel="0" collapsed="false">
      <c r="A45" s="79"/>
      <c r="B45" s="79"/>
      <c r="C45" s="80"/>
      <c r="D45" s="111"/>
      <c r="E45" s="81" t="s">
        <v>104</v>
      </c>
      <c r="F45" s="95" t="n">
        <v>1.8</v>
      </c>
      <c r="G45" s="81" t="s">
        <v>105</v>
      </c>
      <c r="I45" s="84"/>
      <c r="O45" s="84"/>
    </row>
    <row r="46" s="107" customFormat="true" ht="15" hidden="false" customHeight="true" outlineLevel="0" collapsed="false">
      <c r="A46" s="104"/>
      <c r="B46" s="104"/>
      <c r="C46" s="105"/>
      <c r="D46" s="106"/>
      <c r="F46" s="108"/>
      <c r="G46" s="108"/>
      <c r="H46" s="108"/>
      <c r="I46" s="109"/>
      <c r="J46" s="108"/>
      <c r="K46" s="108"/>
      <c r="L46" s="108"/>
      <c r="O46" s="110"/>
    </row>
    <row r="47" s="107" customFormat="true" ht="15" hidden="false" customHeight="true" outlineLevel="0" collapsed="false">
      <c r="A47" s="104"/>
      <c r="B47" s="104" t="s">
        <v>106</v>
      </c>
      <c r="C47" s="105"/>
      <c r="D47" s="106"/>
      <c r="F47" s="108"/>
      <c r="G47" s="108"/>
      <c r="H47" s="108"/>
      <c r="I47" s="109"/>
      <c r="J47" s="108"/>
      <c r="K47" s="108"/>
      <c r="L47" s="108"/>
      <c r="O47" s="110"/>
    </row>
    <row r="48" s="94" customFormat="true" ht="15" hidden="false" customHeight="true" outlineLevel="0" collapsed="false">
      <c r="A48" s="112"/>
      <c r="B48" s="112"/>
      <c r="C48" s="113"/>
      <c r="D48" s="114"/>
      <c r="E48" s="94" t="s">
        <v>107</v>
      </c>
      <c r="F48" s="95" t="n">
        <v>1.25</v>
      </c>
      <c r="G48" s="94" t="s">
        <v>108</v>
      </c>
      <c r="H48" s="94" t="s">
        <v>109</v>
      </c>
      <c r="I48" s="115"/>
      <c r="O48" s="115"/>
    </row>
    <row r="49" s="94" customFormat="true" ht="15" hidden="false" customHeight="true" outlineLevel="0" collapsed="false">
      <c r="A49" s="112"/>
      <c r="B49" s="112"/>
      <c r="C49" s="113"/>
      <c r="D49" s="114"/>
      <c r="E49" s="94" t="s">
        <v>110</v>
      </c>
      <c r="F49" s="95" t="n">
        <f aca="false">12* 5</f>
        <v>60</v>
      </c>
      <c r="G49" s="94" t="s">
        <v>40</v>
      </c>
      <c r="I49" s="115"/>
      <c r="O49" s="115"/>
    </row>
    <row r="50" s="107" customFormat="true" ht="15" hidden="false" customHeight="true" outlineLevel="0" collapsed="false">
      <c r="A50" s="116"/>
      <c r="B50" s="116"/>
      <c r="C50" s="117"/>
      <c r="D50" s="118"/>
      <c r="E50" s="107" t="s">
        <v>111</v>
      </c>
      <c r="F50" s="119" t="n">
        <f aca="false">6478 * GDP_Deflator!Y38</f>
        <v>6962.47157177984</v>
      </c>
      <c r="G50" s="107" t="s">
        <v>112</v>
      </c>
      <c r="I50" s="110"/>
      <c r="O50" s="110"/>
    </row>
    <row r="51" s="107" customFormat="true" ht="15" hidden="false" customHeight="true" outlineLevel="0" collapsed="false">
      <c r="A51" s="116"/>
      <c r="B51" s="116"/>
      <c r="C51" s="117"/>
      <c r="D51" s="118"/>
      <c r="E51" s="107" t="s">
        <v>113</v>
      </c>
      <c r="F51" s="119" t="n">
        <v>100</v>
      </c>
      <c r="G51" s="107" t="s">
        <v>27</v>
      </c>
      <c r="I51" s="110"/>
      <c r="O51" s="110"/>
    </row>
    <row r="52" s="107" customFormat="true" ht="15" hidden="false" customHeight="true" outlineLevel="0" collapsed="false">
      <c r="A52" s="104"/>
      <c r="B52" s="104"/>
      <c r="C52" s="105"/>
      <c r="D52" s="106"/>
      <c r="F52" s="108"/>
      <c r="G52" s="108"/>
      <c r="H52" s="108"/>
      <c r="I52" s="109"/>
      <c r="J52" s="108"/>
      <c r="K52" s="108"/>
      <c r="L52" s="108"/>
      <c r="O52" s="110"/>
    </row>
    <row r="53" s="107" customFormat="true" ht="15" hidden="false" customHeight="true" outlineLevel="0" collapsed="false">
      <c r="A53" s="104"/>
      <c r="B53" s="104" t="s">
        <v>114</v>
      </c>
      <c r="C53" s="105"/>
      <c r="D53" s="106"/>
      <c r="F53" s="108"/>
      <c r="G53" s="108"/>
      <c r="H53" s="108"/>
      <c r="I53" s="109"/>
      <c r="J53" s="108"/>
      <c r="K53" s="108"/>
      <c r="L53" s="108"/>
      <c r="O53" s="110"/>
    </row>
    <row r="54" s="107" customFormat="true" ht="15" hidden="false" customHeight="true" outlineLevel="0" collapsed="false">
      <c r="A54" s="104"/>
      <c r="B54" s="104"/>
      <c r="C54" s="105"/>
      <c r="D54" s="106"/>
      <c r="F54" s="108"/>
      <c r="G54" s="108"/>
      <c r="H54" s="108"/>
      <c r="I54" s="109"/>
      <c r="J54" s="108"/>
      <c r="K54" s="108"/>
      <c r="L54" s="108"/>
      <c r="O54" s="110"/>
    </row>
    <row r="55" s="107" customFormat="true" ht="15" hidden="false" customHeight="true" outlineLevel="0" collapsed="false">
      <c r="A55" s="104"/>
      <c r="B55" s="104"/>
      <c r="C55" s="105" t="s">
        <v>115</v>
      </c>
      <c r="D55" s="106"/>
      <c r="F55" s="108"/>
      <c r="G55" s="108"/>
      <c r="H55" s="108"/>
      <c r="I55" s="109"/>
      <c r="J55" s="108"/>
      <c r="K55" s="108"/>
      <c r="L55" s="108"/>
      <c r="O55" s="110"/>
    </row>
    <row r="56" s="94" customFormat="true" ht="15" hidden="false" customHeight="true" outlineLevel="0" collapsed="false">
      <c r="A56" s="112"/>
      <c r="B56" s="112"/>
      <c r="C56" s="113"/>
      <c r="D56" s="114"/>
      <c r="E56" s="94" t="s">
        <v>116</v>
      </c>
      <c r="F56" s="91" t="n">
        <v>0.94</v>
      </c>
      <c r="G56" s="94" t="s">
        <v>117</v>
      </c>
      <c r="H56" s="96" t="s">
        <v>118</v>
      </c>
      <c r="I56" s="115"/>
      <c r="O56" s="115"/>
    </row>
    <row r="57" s="107" customFormat="true" ht="15" hidden="false" customHeight="true" outlineLevel="0" collapsed="false">
      <c r="A57" s="116"/>
      <c r="B57" s="116"/>
      <c r="C57" s="117"/>
      <c r="D57" s="118"/>
      <c r="E57" s="107" t="s">
        <v>119</v>
      </c>
      <c r="F57" s="119" t="n">
        <v>55</v>
      </c>
      <c r="G57" s="65" t="s">
        <v>120</v>
      </c>
      <c r="I57" s="110"/>
      <c r="O57" s="110"/>
    </row>
    <row r="58" s="107" customFormat="true" ht="15" hidden="false" customHeight="true" outlineLevel="0" collapsed="false">
      <c r="A58" s="116"/>
      <c r="B58" s="116"/>
      <c r="C58" s="117"/>
      <c r="D58" s="118"/>
      <c r="E58" s="107" t="s">
        <v>121</v>
      </c>
      <c r="F58" s="119" t="n">
        <v>6.5</v>
      </c>
      <c r="G58" s="65" t="s">
        <v>122</v>
      </c>
      <c r="H58" s="120" t="s">
        <v>123</v>
      </c>
      <c r="I58" s="110"/>
      <c r="O58" s="110"/>
    </row>
    <row r="59" s="107" customFormat="true" ht="15" hidden="false" customHeight="true" outlineLevel="0" collapsed="false">
      <c r="A59" s="104"/>
      <c r="B59" s="104"/>
      <c r="C59" s="105"/>
      <c r="D59" s="106"/>
      <c r="F59" s="94"/>
      <c r="G59" s="108"/>
      <c r="H59" s="108"/>
      <c r="I59" s="109"/>
      <c r="J59" s="94"/>
      <c r="K59" s="94"/>
      <c r="L59" s="94"/>
      <c r="O59" s="110"/>
    </row>
    <row r="60" s="107" customFormat="true" ht="15" hidden="false" customHeight="true" outlineLevel="0" collapsed="false">
      <c r="A60" s="104"/>
      <c r="B60" s="104"/>
      <c r="C60" s="105" t="s">
        <v>124</v>
      </c>
      <c r="D60" s="106"/>
      <c r="F60" s="94"/>
      <c r="G60" s="108"/>
      <c r="H60" s="108"/>
      <c r="I60" s="109"/>
      <c r="J60" s="94"/>
      <c r="K60" s="94"/>
      <c r="L60" s="94"/>
      <c r="O60" s="110"/>
    </row>
    <row r="61" s="94" customFormat="true" ht="15" hidden="false" customHeight="true" outlineLevel="0" collapsed="false">
      <c r="A61" s="112"/>
      <c r="B61" s="112"/>
      <c r="C61" s="113"/>
      <c r="D61" s="114"/>
      <c r="E61" s="121" t="s">
        <v>125</v>
      </c>
      <c r="F61" s="91" t="n">
        <v>1</v>
      </c>
      <c r="G61" s="121" t="s">
        <v>126</v>
      </c>
      <c r="H61" s="96" t="s">
        <v>118</v>
      </c>
      <c r="I61" s="115"/>
      <c r="O61" s="115"/>
    </row>
    <row r="62" s="94" customFormat="true" ht="15" hidden="false" customHeight="true" outlineLevel="0" collapsed="false">
      <c r="A62" s="112"/>
      <c r="B62" s="112"/>
      <c r="C62" s="113"/>
      <c r="D62" s="114"/>
      <c r="E62" s="94" t="s">
        <v>127</v>
      </c>
      <c r="F62" s="91" t="n">
        <v>32</v>
      </c>
      <c r="G62" s="94" t="s">
        <v>128</v>
      </c>
      <c r="H62" s="96" t="s">
        <v>118</v>
      </c>
      <c r="I62" s="115"/>
      <c r="O62" s="115"/>
    </row>
    <row r="63" s="107" customFormat="true" ht="15" hidden="false" customHeight="true" outlineLevel="0" collapsed="false">
      <c r="A63" s="104"/>
      <c r="B63" s="104"/>
      <c r="C63" s="105"/>
      <c r="D63" s="106"/>
      <c r="F63" s="94"/>
      <c r="G63" s="108"/>
      <c r="H63" s="108"/>
      <c r="I63" s="109"/>
      <c r="J63" s="94"/>
      <c r="K63" s="94"/>
      <c r="L63" s="94"/>
      <c r="O63" s="110"/>
    </row>
    <row r="64" s="107" customFormat="true" ht="15" hidden="false" customHeight="true" outlineLevel="0" collapsed="false">
      <c r="A64" s="104"/>
      <c r="B64" s="104"/>
      <c r="C64" s="105" t="s">
        <v>129</v>
      </c>
      <c r="D64" s="106"/>
      <c r="F64" s="94"/>
      <c r="G64" s="108"/>
      <c r="H64" s="108"/>
      <c r="I64" s="109"/>
      <c r="J64" s="94"/>
      <c r="K64" s="94"/>
      <c r="L64" s="94"/>
      <c r="O64" s="110"/>
    </row>
    <row r="65" s="94" customFormat="true" ht="15" hidden="false" customHeight="true" outlineLevel="0" collapsed="false">
      <c r="A65" s="112"/>
      <c r="B65" s="112"/>
      <c r="C65" s="113"/>
      <c r="D65" s="114"/>
      <c r="E65" s="121" t="s">
        <v>130</v>
      </c>
      <c r="F65" s="122" t="n">
        <f aca="false">FHWA_Study!$D$24 / 100</f>
        <v>0.415192346510868</v>
      </c>
      <c r="G65" s="94" t="s">
        <v>117</v>
      </c>
      <c r="H65" s="94" t="s">
        <v>131</v>
      </c>
      <c r="I65" s="115"/>
      <c r="O65" s="115"/>
    </row>
    <row r="66" s="107" customFormat="true" ht="15" hidden="false" customHeight="true" outlineLevel="0" collapsed="false">
      <c r="A66" s="104"/>
      <c r="B66" s="104"/>
      <c r="C66" s="105"/>
      <c r="D66" s="106"/>
      <c r="E66" s="65"/>
      <c r="F66" s="94"/>
      <c r="G66" s="108"/>
      <c r="H66" s="108"/>
      <c r="I66" s="109"/>
      <c r="J66" s="94"/>
      <c r="K66" s="94"/>
      <c r="L66" s="94"/>
      <c r="O66" s="110"/>
    </row>
    <row r="67" s="107" customFormat="true" ht="15" hidden="false" customHeight="true" outlineLevel="0" collapsed="false">
      <c r="A67" s="104"/>
      <c r="B67" s="104"/>
      <c r="C67" s="105" t="s">
        <v>132</v>
      </c>
      <c r="D67" s="106"/>
      <c r="E67" s="65"/>
      <c r="F67" s="94"/>
      <c r="G67" s="108"/>
      <c r="H67" s="108"/>
      <c r="I67" s="109"/>
      <c r="J67" s="94"/>
      <c r="K67" s="94"/>
      <c r="L67" s="94"/>
      <c r="O67" s="110"/>
    </row>
    <row r="68" s="94" customFormat="true" ht="15" hidden="false" customHeight="true" outlineLevel="0" collapsed="false">
      <c r="A68" s="112"/>
      <c r="B68" s="112"/>
      <c r="C68" s="113"/>
      <c r="D68" s="114"/>
      <c r="E68" s="121" t="s">
        <v>133</v>
      </c>
      <c r="F68" s="95" t="n">
        <v>0.31</v>
      </c>
      <c r="G68" s="94" t="s">
        <v>117</v>
      </c>
      <c r="H68" s="96" t="s">
        <v>118</v>
      </c>
      <c r="I68" s="115"/>
      <c r="O68" s="115"/>
    </row>
    <row r="69" s="94" customFormat="true" ht="15" hidden="false" customHeight="true" outlineLevel="0" collapsed="false">
      <c r="A69" s="112"/>
      <c r="B69" s="112"/>
      <c r="C69" s="113"/>
      <c r="D69" s="114"/>
      <c r="E69" s="121" t="s">
        <v>134</v>
      </c>
      <c r="F69" s="95" t="n">
        <v>0.067</v>
      </c>
      <c r="G69" s="94" t="s">
        <v>117</v>
      </c>
      <c r="H69" s="96" t="s">
        <v>118</v>
      </c>
      <c r="I69" s="115"/>
      <c r="O69" s="115"/>
    </row>
    <row r="70" s="107" customFormat="true" ht="15" hidden="false" customHeight="true" outlineLevel="0" collapsed="false">
      <c r="A70" s="104"/>
      <c r="B70" s="104"/>
      <c r="C70" s="105"/>
      <c r="D70" s="106"/>
      <c r="F70" s="108"/>
      <c r="G70" s="108"/>
      <c r="H70" s="108"/>
      <c r="I70" s="109"/>
      <c r="J70" s="108"/>
      <c r="K70" s="108"/>
      <c r="L70" s="108"/>
      <c r="O70" s="110"/>
    </row>
    <row r="71" s="107" customFormat="true" ht="15" hidden="false" customHeight="true" outlineLevel="0" collapsed="false">
      <c r="A71" s="104"/>
      <c r="B71" s="104"/>
      <c r="C71" s="105" t="s">
        <v>135</v>
      </c>
      <c r="D71" s="106"/>
      <c r="E71" s="65"/>
      <c r="F71" s="94"/>
      <c r="G71" s="108"/>
      <c r="H71" s="108"/>
      <c r="I71" s="109"/>
      <c r="J71" s="94"/>
      <c r="K71" s="94"/>
      <c r="L71" s="94"/>
      <c r="O71" s="110"/>
    </row>
    <row r="72" s="94" customFormat="true" ht="15" hidden="false" customHeight="true" outlineLevel="0" collapsed="false">
      <c r="A72" s="112"/>
      <c r="B72" s="112"/>
      <c r="C72" s="113"/>
      <c r="D72" s="114"/>
      <c r="E72" s="121" t="s">
        <v>136</v>
      </c>
      <c r="F72" s="95" t="n">
        <v>0.0393</v>
      </c>
      <c r="G72" s="94" t="s">
        <v>117</v>
      </c>
      <c r="H72" s="96" t="s">
        <v>118</v>
      </c>
      <c r="I72" s="115"/>
      <c r="O72" s="115"/>
    </row>
    <row r="73" s="94" customFormat="true" ht="15" hidden="false" customHeight="true" outlineLevel="0" collapsed="false">
      <c r="A73" s="112"/>
      <c r="B73" s="112"/>
      <c r="C73" s="113"/>
      <c r="D73" s="114"/>
      <c r="E73" s="121" t="s">
        <v>137</v>
      </c>
      <c r="F73" s="95" t="n">
        <v>0.0033</v>
      </c>
      <c r="G73" s="94" t="s">
        <v>117</v>
      </c>
      <c r="H73" s="96" t="s">
        <v>118</v>
      </c>
      <c r="I73" s="115"/>
      <c r="O73" s="115"/>
    </row>
    <row r="74" s="94" customFormat="true" ht="15" hidden="false" customHeight="true" outlineLevel="0" collapsed="false">
      <c r="A74" s="112"/>
      <c r="B74" s="112"/>
      <c r="C74" s="113"/>
      <c r="D74" s="114"/>
      <c r="E74" s="121"/>
      <c r="H74" s="96"/>
      <c r="I74" s="115"/>
      <c r="O74" s="115"/>
    </row>
    <row r="75" s="94" customFormat="true" ht="15" hidden="false" customHeight="true" outlineLevel="0" collapsed="false">
      <c r="A75" s="112"/>
      <c r="B75" s="112"/>
      <c r="C75" s="113" t="s">
        <v>138</v>
      </c>
      <c r="D75" s="114"/>
      <c r="E75" s="121"/>
      <c r="H75" s="96"/>
      <c r="I75" s="115"/>
      <c r="O75" s="115"/>
    </row>
    <row r="76" s="125" customFormat="true" ht="15" hidden="false" customHeight="true" outlineLevel="0" collapsed="false">
      <c r="A76" s="123"/>
      <c r="B76" s="123"/>
      <c r="C76" s="124"/>
      <c r="E76" s="125" t="s">
        <v>139</v>
      </c>
      <c r="F76" s="126" t="n">
        <f aca="false">165000 / 100 / 275 / 24</f>
        <v>0.25</v>
      </c>
      <c r="G76" s="125" t="s">
        <v>140</v>
      </c>
      <c r="H76" s="96" t="s">
        <v>141</v>
      </c>
      <c r="I76" s="127"/>
      <c r="O76" s="127"/>
    </row>
    <row r="77" s="125" customFormat="true" ht="15" hidden="false" customHeight="true" outlineLevel="0" collapsed="false">
      <c r="A77" s="123"/>
      <c r="B77" s="123"/>
      <c r="C77" s="124"/>
      <c r="E77" s="125" t="s">
        <v>142</v>
      </c>
      <c r="F77" s="126" t="n">
        <v>1</v>
      </c>
      <c r="G77" s="125" t="s">
        <v>143</v>
      </c>
      <c r="H77" s="96" t="s">
        <v>144</v>
      </c>
      <c r="I77" s="127"/>
      <c r="O77" s="127"/>
    </row>
    <row r="78" s="90" customFormat="true" ht="15" hidden="false" customHeight="true" outlineLevel="0" collapsed="false">
      <c r="E78" s="90" t="s">
        <v>145</v>
      </c>
      <c r="F78" s="128" t="n">
        <v>5</v>
      </c>
      <c r="G78" s="90" t="s">
        <v>120</v>
      </c>
      <c r="I78" s="92"/>
      <c r="O78" s="92"/>
    </row>
    <row r="79" s="90" customFormat="true" ht="15" hidden="false" customHeight="true" outlineLevel="0" collapsed="false">
      <c r="I79" s="92"/>
      <c r="O79" s="92"/>
    </row>
    <row r="80" s="132" customFormat="true" ht="15" hidden="false" customHeight="true" outlineLevel="0" collapsed="false">
      <c r="A80" s="129"/>
      <c r="B80" s="129" t="s">
        <v>146</v>
      </c>
      <c r="C80" s="130"/>
      <c r="D80" s="131"/>
      <c r="E80" s="107"/>
      <c r="I80" s="133"/>
      <c r="J80" s="107"/>
      <c r="K80" s="107"/>
      <c r="L80" s="107"/>
      <c r="O80" s="133"/>
    </row>
    <row r="81" s="107" customFormat="true" ht="15" hidden="false" customHeight="true" outlineLevel="0" collapsed="false">
      <c r="A81" s="116"/>
      <c r="B81" s="116"/>
      <c r="C81" s="117"/>
      <c r="E81" s="107" t="s">
        <v>147</v>
      </c>
      <c r="F81" s="119" t="n">
        <v>6240</v>
      </c>
      <c r="G81" s="107" t="s">
        <v>148</v>
      </c>
      <c r="I81" s="110"/>
      <c r="O81" s="110"/>
    </row>
    <row r="82" s="107" customFormat="true" ht="15" hidden="false" customHeight="true" outlineLevel="0" collapsed="false">
      <c r="A82" s="116"/>
      <c r="B82" s="116"/>
      <c r="C82" s="117"/>
      <c r="E82" s="107" t="s">
        <v>149</v>
      </c>
      <c r="F82" s="119" t="n">
        <v>5</v>
      </c>
      <c r="G82" s="107" t="s">
        <v>150</v>
      </c>
      <c r="I82" s="110"/>
      <c r="O82" s="110"/>
    </row>
    <row r="83" s="107" customFormat="true" ht="15" hidden="false" customHeight="true" outlineLevel="0" collapsed="false">
      <c r="A83" s="116"/>
      <c r="B83" s="116"/>
      <c r="C83" s="117"/>
      <c r="E83" s="107" t="s">
        <v>151</v>
      </c>
      <c r="F83" s="119" t="n">
        <v>137381</v>
      </c>
      <c r="G83" s="107" t="s">
        <v>152</v>
      </c>
      <c r="H83" s="134" t="s">
        <v>153</v>
      </c>
      <c r="I83" s="110"/>
      <c r="O83" s="110"/>
    </row>
    <row r="84" s="107" customFormat="true" ht="15" hidden="false" customHeight="true" outlineLevel="0" collapsed="false">
      <c r="A84" s="116"/>
      <c r="B84" s="116"/>
      <c r="C84" s="117"/>
      <c r="E84" s="107" t="s">
        <v>154</v>
      </c>
      <c r="F84" s="95" t="n">
        <v>0.391</v>
      </c>
      <c r="G84" s="107" t="s">
        <v>108</v>
      </c>
      <c r="H84" s="134" t="s">
        <v>155</v>
      </c>
      <c r="I84" s="110"/>
      <c r="O84" s="110"/>
    </row>
    <row r="85" s="107" customFormat="true" ht="15" hidden="false" customHeight="true" outlineLevel="0" collapsed="false">
      <c r="A85" s="116"/>
      <c r="B85" s="116"/>
      <c r="C85" s="117"/>
      <c r="E85" s="107" t="s">
        <v>156</v>
      </c>
      <c r="F85" s="95" t="n">
        <v>0.8</v>
      </c>
      <c r="G85" s="107" t="s">
        <v>108</v>
      </c>
      <c r="H85" s="134" t="s">
        <v>157</v>
      </c>
      <c r="I85" s="110"/>
      <c r="O85" s="110"/>
    </row>
    <row r="86" s="107" customFormat="true" ht="15" hidden="false" customHeight="true" outlineLevel="0" collapsed="false">
      <c r="A86" s="116"/>
      <c r="B86" s="116"/>
      <c r="C86" s="117"/>
      <c r="E86" s="107" t="s">
        <v>158</v>
      </c>
      <c r="F86" s="95" t="n">
        <v>0.093</v>
      </c>
      <c r="G86" s="107" t="s">
        <v>159</v>
      </c>
      <c r="H86" s="107" t="s">
        <v>160</v>
      </c>
      <c r="I86" s="110"/>
      <c r="O86" s="110"/>
    </row>
    <row r="87" s="132" customFormat="true" ht="15" hidden="false" customHeight="true" outlineLevel="0" collapsed="false">
      <c r="A87" s="129"/>
      <c r="B87" s="129"/>
      <c r="C87" s="130"/>
      <c r="D87" s="131"/>
      <c r="E87" s="107"/>
      <c r="I87" s="133"/>
      <c r="J87" s="107"/>
      <c r="K87" s="107"/>
      <c r="L87" s="107"/>
      <c r="O87" s="133"/>
    </row>
    <row r="88" s="107" customFormat="true" ht="15" hidden="false" customHeight="true" outlineLevel="0" collapsed="false">
      <c r="A88" s="104"/>
      <c r="B88" s="104"/>
      <c r="C88" s="105"/>
      <c r="D88" s="106"/>
      <c r="F88" s="108"/>
      <c r="G88" s="108"/>
      <c r="H88" s="108"/>
      <c r="I88" s="109"/>
      <c r="J88" s="108"/>
      <c r="K88" s="108"/>
      <c r="L88" s="108"/>
      <c r="O88" s="110"/>
    </row>
    <row r="89" s="102" customFormat="true" ht="15" hidden="false" customHeight="true" outlineLevel="0" collapsed="false">
      <c r="A89" s="97" t="s">
        <v>161</v>
      </c>
      <c r="B89" s="98"/>
      <c r="C89" s="99"/>
      <c r="D89" s="100"/>
      <c r="E89" s="101"/>
      <c r="I89" s="103"/>
      <c r="J89" s="101"/>
      <c r="K89" s="101"/>
      <c r="L89" s="101"/>
      <c r="O89" s="103"/>
    </row>
    <row r="90" s="107" customFormat="true" ht="15" hidden="false" customHeight="true" outlineLevel="0" collapsed="false">
      <c r="A90" s="104"/>
      <c r="B90" s="104"/>
      <c r="C90" s="105"/>
      <c r="D90" s="106"/>
      <c r="F90" s="108"/>
      <c r="G90" s="108"/>
      <c r="H90" s="108"/>
      <c r="I90" s="109"/>
      <c r="O90" s="110"/>
    </row>
    <row r="91" s="107" customFormat="true" ht="15" hidden="false" customHeight="true" outlineLevel="0" collapsed="false">
      <c r="A91" s="104"/>
      <c r="B91" s="104" t="s">
        <v>162</v>
      </c>
      <c r="C91" s="105"/>
      <c r="D91" s="106"/>
      <c r="F91" s="108"/>
      <c r="G91" s="108"/>
      <c r="H91" s="108"/>
      <c r="I91" s="109"/>
      <c r="O91" s="110"/>
    </row>
    <row r="92" s="107" customFormat="true" ht="15" hidden="false" customHeight="true" outlineLevel="0" collapsed="false">
      <c r="A92" s="104"/>
      <c r="B92" s="104"/>
      <c r="C92" s="105"/>
      <c r="D92" s="106"/>
      <c r="F92" s="108"/>
      <c r="G92" s="108"/>
      <c r="H92" s="108"/>
      <c r="I92" s="109"/>
      <c r="O92" s="110"/>
    </row>
    <row r="93" s="107" customFormat="true" ht="15" hidden="false" customHeight="true" outlineLevel="0" collapsed="false">
      <c r="A93" s="104"/>
      <c r="B93" s="104"/>
      <c r="C93" s="105" t="s">
        <v>163</v>
      </c>
      <c r="D93" s="106"/>
      <c r="F93" s="108"/>
      <c r="G93" s="108"/>
      <c r="H93" s="108"/>
      <c r="I93" s="109"/>
      <c r="O93" s="110"/>
    </row>
    <row r="94" s="93" customFormat="true" ht="15" hidden="false" customHeight="true" outlineLevel="0" collapsed="false">
      <c r="A94" s="135"/>
      <c r="B94" s="135"/>
      <c r="C94" s="136"/>
      <c r="D94" s="137"/>
      <c r="E94" s="93" t="s">
        <v>164</v>
      </c>
      <c r="F94" s="89" t="n">
        <v>1</v>
      </c>
      <c r="G94" s="93" t="s">
        <v>165</v>
      </c>
      <c r="H94" s="96" t="s">
        <v>166</v>
      </c>
      <c r="I94" s="138"/>
      <c r="O94" s="138"/>
    </row>
    <row r="95" s="93" customFormat="true" ht="15" hidden="false" customHeight="true" outlineLevel="0" collapsed="false">
      <c r="A95" s="135"/>
      <c r="B95" s="135"/>
      <c r="C95" s="136"/>
      <c r="D95" s="137"/>
      <c r="E95" s="93" t="s">
        <v>167</v>
      </c>
      <c r="F95" s="89" t="n">
        <v>0</v>
      </c>
      <c r="G95" s="93" t="s">
        <v>165</v>
      </c>
      <c r="H95" s="96" t="s">
        <v>166</v>
      </c>
      <c r="I95" s="138"/>
      <c r="O95" s="138"/>
    </row>
    <row r="96" s="107" customFormat="true" ht="15" hidden="false" customHeight="true" outlineLevel="0" collapsed="false">
      <c r="A96" s="104"/>
      <c r="B96" s="104"/>
      <c r="C96" s="105"/>
      <c r="D96" s="106"/>
      <c r="F96" s="139"/>
      <c r="G96" s="108"/>
      <c r="H96" s="108"/>
      <c r="I96" s="109"/>
      <c r="J96" s="140"/>
      <c r="K96" s="140"/>
      <c r="L96" s="140"/>
      <c r="O96" s="110"/>
    </row>
    <row r="97" s="107" customFormat="true" ht="15" hidden="false" customHeight="true" outlineLevel="0" collapsed="false">
      <c r="A97" s="104"/>
      <c r="B97" s="104"/>
      <c r="C97" s="105" t="s">
        <v>168</v>
      </c>
      <c r="D97" s="106"/>
      <c r="F97" s="108"/>
      <c r="G97" s="108"/>
      <c r="H97" s="108"/>
      <c r="I97" s="109"/>
      <c r="J97" s="108"/>
      <c r="K97" s="108"/>
      <c r="L97" s="108"/>
      <c r="O97" s="110"/>
    </row>
    <row r="98" s="107" customFormat="true" ht="15" hidden="false" customHeight="true" outlineLevel="0" collapsed="false">
      <c r="A98" s="116"/>
      <c r="B98" s="116"/>
      <c r="C98" s="117"/>
      <c r="D98" s="118"/>
      <c r="E98" s="107" t="s">
        <v>169</v>
      </c>
      <c r="F98" s="119" t="n">
        <v>141</v>
      </c>
      <c r="G98" s="107" t="s">
        <v>170</v>
      </c>
      <c r="H98" s="107" t="s">
        <v>171</v>
      </c>
      <c r="I98" s="110"/>
      <c r="O98" s="110"/>
    </row>
    <row r="99" s="107" customFormat="true" ht="15" hidden="false" customHeight="true" outlineLevel="0" collapsed="false">
      <c r="A99" s="116"/>
      <c r="B99" s="116"/>
      <c r="C99" s="117"/>
      <c r="D99" s="118"/>
      <c r="E99" s="107" t="s">
        <v>172</v>
      </c>
      <c r="F99" s="119" t="n">
        <v>4600</v>
      </c>
      <c r="G99" s="107" t="s">
        <v>173</v>
      </c>
      <c r="H99" s="96" t="s">
        <v>118</v>
      </c>
      <c r="I99" s="110"/>
      <c r="O99" s="110"/>
    </row>
    <row r="100" s="107" customFormat="true" ht="15" hidden="false" customHeight="true" outlineLevel="0" collapsed="false">
      <c r="A100" s="104"/>
      <c r="B100" s="104"/>
      <c r="C100" s="105"/>
      <c r="D100" s="106"/>
      <c r="G100" s="108"/>
      <c r="H100" s="108"/>
      <c r="I100" s="109"/>
      <c r="O100" s="110"/>
    </row>
    <row r="101" s="107" customFormat="true" ht="15" hidden="false" customHeight="true" outlineLevel="0" collapsed="false">
      <c r="A101" s="104"/>
      <c r="B101" s="104"/>
      <c r="C101" s="105" t="s">
        <v>174</v>
      </c>
      <c r="D101" s="106"/>
      <c r="F101" s="108"/>
      <c r="G101" s="108"/>
      <c r="H101" s="108"/>
      <c r="I101" s="109"/>
      <c r="J101" s="108"/>
      <c r="K101" s="108"/>
      <c r="L101" s="108"/>
      <c r="O101" s="110"/>
    </row>
    <row r="102" s="107" customFormat="true" ht="15" hidden="false" customHeight="true" outlineLevel="0" collapsed="false">
      <c r="A102" s="116"/>
      <c r="B102" s="116"/>
      <c r="C102" s="117"/>
      <c r="D102" s="118"/>
      <c r="E102" s="107" t="s">
        <v>175</v>
      </c>
      <c r="F102" s="119" t="n">
        <v>85</v>
      </c>
      <c r="G102" s="107" t="s">
        <v>176</v>
      </c>
      <c r="H102" s="107" t="s">
        <v>171</v>
      </c>
      <c r="I102" s="110"/>
      <c r="O102" s="110"/>
    </row>
    <row r="103" s="107" customFormat="true" ht="15" hidden="false" customHeight="true" outlineLevel="0" collapsed="false">
      <c r="A103" s="116"/>
      <c r="B103" s="116"/>
      <c r="C103" s="117"/>
      <c r="D103" s="118"/>
      <c r="E103" s="107" t="s">
        <v>177</v>
      </c>
      <c r="F103" s="119" t="n">
        <v>210300</v>
      </c>
      <c r="G103" s="107" t="s">
        <v>178</v>
      </c>
      <c r="H103" s="96" t="s">
        <v>118</v>
      </c>
      <c r="I103" s="110"/>
      <c r="O103" s="110"/>
    </row>
    <row r="104" s="107" customFormat="true" ht="15" hidden="false" customHeight="true" outlineLevel="0" collapsed="false">
      <c r="A104" s="104"/>
      <c r="B104" s="104"/>
      <c r="C104" s="105"/>
      <c r="D104" s="106"/>
      <c r="F104" s="108"/>
      <c r="G104" s="108"/>
      <c r="H104" s="108"/>
      <c r="I104" s="109"/>
      <c r="J104" s="108"/>
      <c r="K104" s="108"/>
      <c r="L104" s="108"/>
      <c r="O104" s="110"/>
    </row>
    <row r="105" s="107" customFormat="true" ht="15" hidden="false" customHeight="true" outlineLevel="0" collapsed="false">
      <c r="A105" s="104"/>
      <c r="B105" s="104"/>
      <c r="C105" s="105" t="s">
        <v>179</v>
      </c>
      <c r="D105" s="106"/>
      <c r="F105" s="108"/>
      <c r="G105" s="108"/>
      <c r="H105" s="108"/>
      <c r="I105" s="109"/>
      <c r="J105" s="108"/>
      <c r="K105" s="108"/>
      <c r="L105" s="108"/>
      <c r="O105" s="110"/>
    </row>
    <row r="106" s="94" customFormat="true" ht="15" hidden="false" customHeight="true" outlineLevel="0" collapsed="false">
      <c r="A106" s="112"/>
      <c r="B106" s="112"/>
      <c r="C106" s="113"/>
      <c r="D106" s="114"/>
      <c r="E106" s="94" t="s">
        <v>180</v>
      </c>
      <c r="F106" s="95" t="n">
        <v>1.16</v>
      </c>
      <c r="G106" s="94" t="s">
        <v>176</v>
      </c>
      <c r="H106" s="107" t="s">
        <v>171</v>
      </c>
      <c r="I106" s="115"/>
      <c r="O106" s="115"/>
    </row>
    <row r="107" s="107" customFormat="true" ht="15" hidden="false" customHeight="true" outlineLevel="0" collapsed="false">
      <c r="A107" s="116"/>
      <c r="B107" s="116"/>
      <c r="C107" s="117"/>
      <c r="D107" s="118"/>
      <c r="E107" s="107" t="s">
        <v>181</v>
      </c>
      <c r="F107" s="119" t="n">
        <v>12837400</v>
      </c>
      <c r="G107" s="107" t="s">
        <v>173</v>
      </c>
      <c r="H107" s="96" t="s">
        <v>118</v>
      </c>
      <c r="I107" s="110"/>
      <c r="O107" s="110"/>
    </row>
    <row r="108" s="107" customFormat="true" ht="15" hidden="false" customHeight="true" outlineLevel="0" collapsed="false">
      <c r="A108" s="116"/>
      <c r="B108" s="116"/>
      <c r="C108" s="117"/>
      <c r="D108" s="118"/>
      <c r="E108" s="107" t="s">
        <v>182</v>
      </c>
      <c r="F108" s="119" t="n">
        <v>11600000</v>
      </c>
      <c r="G108" s="107" t="s">
        <v>183</v>
      </c>
      <c r="H108" s="96" t="s">
        <v>118</v>
      </c>
      <c r="I108" s="110"/>
      <c r="O108" s="110"/>
    </row>
    <row r="109" s="107" customFormat="true" ht="15" hidden="false" customHeight="true" outlineLevel="0" collapsed="false">
      <c r="A109" s="116"/>
      <c r="B109" s="116"/>
      <c r="C109" s="117"/>
      <c r="D109" s="118"/>
      <c r="H109" s="96"/>
      <c r="I109" s="110"/>
      <c r="O109" s="110"/>
    </row>
    <row r="110" s="107" customFormat="true" ht="15" hidden="false" customHeight="true" outlineLevel="0" collapsed="false">
      <c r="A110" s="104"/>
      <c r="B110" s="104"/>
      <c r="C110" s="105"/>
      <c r="D110" s="106"/>
      <c r="F110" s="108"/>
      <c r="G110" s="108"/>
      <c r="H110" s="108"/>
      <c r="I110" s="109"/>
      <c r="J110" s="108"/>
      <c r="K110" s="108"/>
      <c r="L110" s="108"/>
      <c r="O110" s="110"/>
    </row>
    <row r="111" s="102" customFormat="true" ht="15" hidden="false" customHeight="true" outlineLevel="0" collapsed="false">
      <c r="A111" s="97" t="s">
        <v>184</v>
      </c>
      <c r="B111" s="98"/>
      <c r="C111" s="99"/>
      <c r="D111" s="100"/>
      <c r="E111" s="101"/>
      <c r="I111" s="103"/>
      <c r="J111" s="101"/>
      <c r="K111" s="101"/>
      <c r="L111" s="101"/>
      <c r="O111" s="103"/>
    </row>
    <row r="112" s="146" customFormat="true" ht="15" hidden="false" customHeight="true" outlineLevel="0" collapsed="false">
      <c r="A112" s="141"/>
      <c r="B112" s="142"/>
      <c r="C112" s="143"/>
      <c r="D112" s="144"/>
      <c r="E112" s="145"/>
      <c r="I112" s="103"/>
      <c r="J112" s="145"/>
      <c r="K112" s="145"/>
      <c r="L112" s="145"/>
      <c r="O112" s="103"/>
    </row>
    <row r="113" s="132" customFormat="true" ht="15" hidden="false" customHeight="true" outlineLevel="0" collapsed="false">
      <c r="A113" s="129"/>
      <c r="B113" s="129"/>
      <c r="C113" s="130"/>
      <c r="D113" s="131"/>
      <c r="E113" s="107" t="s">
        <v>185</v>
      </c>
      <c r="F113" s="147" t="n">
        <v>10180</v>
      </c>
      <c r="G113" s="132" t="s">
        <v>186</v>
      </c>
      <c r="H113" s="132" t="s">
        <v>187</v>
      </c>
      <c r="I113" s="133"/>
      <c r="J113" s="107"/>
      <c r="K113" s="107"/>
      <c r="L113" s="107"/>
      <c r="O113" s="133"/>
    </row>
    <row r="114" s="132" customFormat="true" ht="15" hidden="false" customHeight="true" outlineLevel="0" collapsed="false">
      <c r="A114" s="129"/>
      <c r="B114" s="129"/>
      <c r="C114" s="130"/>
      <c r="D114" s="131"/>
      <c r="E114" s="107"/>
      <c r="I114" s="133"/>
      <c r="J114" s="107"/>
      <c r="K114" s="107"/>
      <c r="L114" s="107"/>
      <c r="O114" s="133"/>
    </row>
    <row r="115" s="132" customFormat="true" ht="15" hidden="false" customHeight="true" outlineLevel="0" collapsed="false">
      <c r="A115" s="129"/>
      <c r="B115" s="129"/>
      <c r="C115" s="130"/>
      <c r="D115" s="131"/>
      <c r="E115" s="107"/>
      <c r="I115" s="133"/>
      <c r="J115" s="107"/>
      <c r="K115" s="107"/>
      <c r="L115" s="107"/>
      <c r="O115" s="133"/>
    </row>
    <row r="116" customFormat="false" ht="15" hidden="false" customHeight="true" outlineLevel="0" collapsed="false">
      <c r="A116" s="67" t="s">
        <v>188</v>
      </c>
      <c r="B116" s="68"/>
      <c r="C116" s="69"/>
      <c r="D116" s="70"/>
      <c r="E116" s="70"/>
      <c r="F116" s="70"/>
      <c r="G116" s="70"/>
      <c r="H116" s="70"/>
      <c r="I116" s="71"/>
      <c r="J116" s="70"/>
      <c r="K116" s="70"/>
      <c r="L116" s="70"/>
      <c r="M116" s="70"/>
      <c r="N116" s="70"/>
      <c r="O116" s="71"/>
    </row>
    <row r="118" customFormat="false" ht="15" hidden="false" customHeight="true" outlineLevel="0" collapsed="false">
      <c r="E118" s="55" t="s">
        <v>189</v>
      </c>
      <c r="F118" s="148" t="n">
        <v>1000000</v>
      </c>
      <c r="G118" s="55" t="s">
        <v>190</v>
      </c>
    </row>
    <row r="119" customFormat="false" ht="15" hidden="false" customHeight="true" outlineLevel="0" collapsed="false">
      <c r="E119" s="55" t="s">
        <v>191</v>
      </c>
      <c r="F119" s="148" t="n">
        <v>1000</v>
      </c>
      <c r="G119" s="55" t="s">
        <v>192</v>
      </c>
    </row>
    <row r="120" customFormat="false" ht="15" hidden="false" customHeight="true" outlineLevel="0" collapsed="false">
      <c r="E120" s="55" t="s">
        <v>193</v>
      </c>
      <c r="F120" s="148" t="n">
        <v>52</v>
      </c>
      <c r="G120" s="55" t="s">
        <v>194</v>
      </c>
    </row>
    <row r="121" customFormat="false" ht="15" hidden="false" customHeight="true" outlineLevel="0" collapsed="false">
      <c r="E121" s="55" t="s">
        <v>195</v>
      </c>
      <c r="F121" s="148" t="n">
        <v>24</v>
      </c>
      <c r="G121" s="55" t="s">
        <v>196</v>
      </c>
    </row>
    <row r="122" customFormat="false" ht="15" hidden="false" customHeight="true" outlineLevel="0" collapsed="false">
      <c r="E122" s="55" t="s">
        <v>197</v>
      </c>
      <c r="F122" s="95" t="n">
        <v>0.00029307107017</v>
      </c>
      <c r="G122" s="55" t="s">
        <v>198</v>
      </c>
    </row>
  </sheetData>
  <conditionalFormatting sqref="F2">
    <cfRule type="cellIs" priority="2" operator="notEqual" aboveAverage="0" equalAverage="0" bottom="0" percent="0" rank="0" text="" dxfId="0">
      <formula>0</formula>
    </cfRule>
    <cfRule type="cellIs" priority="3" operator="equal" aboveAverage="0" equalAverage="0" bottom="0" percent="0" rank="0" text="" dxfId="1">
      <formula>""</formula>
    </cfRule>
  </conditionalFormatting>
  <conditionalFormatting sqref="F3">
    <cfRule type="cellIs" priority="4" operator="notEqual" aboveAverage="0" equalAverage="0" bottom="0" percent="0" rank="0" text="" dxfId="2">
      <formula>0</formula>
    </cfRule>
    <cfRule type="cellIs" priority="5" operator="equal" aboveAverage="0" equalAverage="0" bottom="0" percent="0" rank="0" text="" dxfId="3">
      <formula>""</formula>
    </cfRule>
  </conditionalFormatting>
  <conditionalFormatting sqref="H89:I89">
    <cfRule type="cellIs" priority="6" operator="notEqual" aboveAverage="0" equalAverage="0" bottom="0" percent="0" rank="0" text="" dxfId="4">
      <formula>0</formula>
    </cfRule>
  </conditionalFormatting>
  <dataValidations count="1">
    <dataValidation allowBlank="true" errorStyle="stop" operator="between" showDropDown="false" showErrorMessage="true" showInputMessage="false" sqref="F9" type="list">
      <formula1>$J$9:$N$9</formula1>
      <formula2>0</formula2>
    </dataValidation>
  </dataValidations>
  <hyperlinks>
    <hyperlink ref="H56" r:id="rId1" display="Benefit Cost Analysis Guidance 2022 (Revised).pdf (transportation.gov)"/>
    <hyperlink ref="H58" r:id="rId2" display="https://truckingresearch.org/wp-content/uploads/2020/11/ATRI-Operational-Cost-of-Trucking-2020-FINAL.pdf"/>
    <hyperlink ref="H61" r:id="rId3" display="Benefit Cost Analysis Guidance 2022 (Revised).pdf (transportation.gov)"/>
    <hyperlink ref="H62" r:id="rId4" display="Benefit Cost Analysis Guidance 2022 (Revised).pdf (transportation.gov)"/>
    <hyperlink ref="H68" r:id="rId5" display="Benefit Cost Analysis Guidance 2022 (Revised).pdf (transportation.gov)"/>
    <hyperlink ref="H69" r:id="rId6" display="Benefit Cost Analysis Guidance 2022 (Revised).pdf (transportation.gov)"/>
    <hyperlink ref="H72" r:id="rId7" display="Benefit Cost Analysis Guidance 2022 (Revised).pdf (transportation.gov)"/>
    <hyperlink ref="H73" r:id="rId8" display="Benefit Cost Analysis Guidance 2022 (Revised).pdf (transportation.gov)"/>
    <hyperlink ref="H76" r:id="rId9" location=":~:text=Fuel%20consumption%20isn’t%20the%20only%20factor%20impacting%20the,costs%20of%20as%20much%20as%20%249%2C472%20per%20truck." display="PowerPoint Presentation (phillipsandtemro.com)"/>
    <hyperlink ref="H77" r:id="rId10" location=":~:text=Truck%20engines%20use%20about%20one%20gallon%20of%20fuel,speed%20to%2050-55%20mph%20for%20best%20fuel%20efficiency." display="Furthering Your Fuel Economy (truckstop.com)"/>
    <hyperlink ref="H83" r:id="rId11" display="Energy units and calculators explained - U.S. Energy Information Administration (EIA)"/>
    <hyperlink ref="H84" r:id="rId12" display="Heavy-duty vehicle diesel engine efficiency evaluation and energy audit (theicct.org)"/>
    <hyperlink ref="H85" r:id="rId13" display="Where the Energy Goes: Electric Cars (fueleconomy.gov)"/>
    <hyperlink ref="H94" r:id="rId14" display="Urban Percentage of the Population for States, Historical | Iowa Community Indicators Program (iastate.edu)"/>
    <hyperlink ref="H95" r:id="rId15" display="Urban Percentage of the Population for States, Historical | Iowa Community Indicators Program (iastate.edu)"/>
    <hyperlink ref="H99" r:id="rId16" display="Benefit Cost Analysis Guidance 2022 (Revised).pdf (transportation.gov)"/>
    <hyperlink ref="H103" r:id="rId17" display="Benefit Cost Analysis Guidance 2022 (Revised).pdf (transportation.gov)"/>
    <hyperlink ref="H107" r:id="rId18" display="Benefit Cost Analysis Guidance 2022 (Revised).pdf (transportation.gov)"/>
    <hyperlink ref="H108" r:id="rId19" display="Benefit Cost Analysis Guidance 2022 (Revised).pdf (transportation.gov)"/>
  </hyperlink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tabColor rgb="FFFFFF99"/>
    <pageSetUpPr fitToPage="false"/>
  </sheetPr>
  <dimension ref="A1:DK856"/>
  <sheetViews>
    <sheetView showFormulas="false" showGridLines="true" showRowColHeaders="true" showZeros="true" rightToLeft="false" tabSelected="false" showOutlineSymbols="true" defaultGridColor="true" view="normal" topLeftCell="A1" colorId="64" zoomScale="100" zoomScaleNormal="100" zoomScalePageLayoutView="60" workbookViewId="0">
      <selection pane="topLeft" activeCell="A1" activeCellId="0" sqref="A1"/>
    </sheetView>
  </sheetViews>
  <sheetFormatPr defaultColWidth="14.4453125" defaultRowHeight="15" zeroHeight="false" outlineLevelRow="0" outlineLevelCol="0"/>
  <cols>
    <col collapsed="false" customWidth="true" hidden="false" outlineLevel="0" max="2" min="1" style="53" width="2.71"/>
    <col collapsed="false" customWidth="true" hidden="false" outlineLevel="0" max="3" min="3" style="54" width="2.71"/>
    <col collapsed="false" customWidth="true" hidden="false" outlineLevel="0" max="4" min="4" style="55" width="2.71"/>
    <col collapsed="false" customWidth="true" hidden="false" outlineLevel="0" max="5" min="5" style="55" width="90.7"/>
    <col collapsed="false" customWidth="true" hidden="false" outlineLevel="0" max="6" min="6" style="55" width="15.71"/>
    <col collapsed="false" customWidth="true" hidden="false" outlineLevel="0" max="7" min="7" style="55" width="17.42"/>
    <col collapsed="false" customWidth="true" hidden="false" outlineLevel="0" max="8" min="8" style="55" width="43.14"/>
    <col collapsed="false" customWidth="true" hidden="false" outlineLevel="0" max="9" min="9" style="55" width="3.71"/>
    <col collapsed="false" customWidth="true" hidden="false" outlineLevel="0" max="115" min="10" style="55" width="14.7"/>
    <col collapsed="false" customWidth="false" hidden="true" outlineLevel="0" max="1024" min="116" style="55" width="14.43"/>
  </cols>
  <sheetData>
    <row r="1" customFormat="false" ht="26.25" hidden="false" customHeight="false" outlineLevel="0" collapsed="false">
      <c r="A1" s="57" t="s">
        <v>199</v>
      </c>
      <c r="B1" s="58"/>
      <c r="C1" s="59"/>
      <c r="D1" s="60"/>
      <c r="E1" s="60"/>
      <c r="F1" s="61" t="str">
        <f aca="false">InpC!$F$9</f>
        <v>Base Case</v>
      </c>
      <c r="G1" s="60"/>
      <c r="H1" s="60"/>
      <c r="I1" s="60"/>
    </row>
    <row r="2" customFormat="false" ht="15" hidden="false" customHeight="true" outlineLevel="0" collapsed="false">
      <c r="A2" s="58"/>
      <c r="B2" s="58"/>
      <c r="C2" s="59"/>
      <c r="D2" s="60"/>
      <c r="E2" s="53" t="s">
        <v>200</v>
      </c>
      <c r="F2" s="63" t="n">
        <f aca="false">Check_Alert!F$2</f>
        <v>0</v>
      </c>
      <c r="G2" s="64" t="str">
        <f aca="false">Check_Alert!G$2</f>
        <v>Error Checks</v>
      </c>
      <c r="H2" s="60"/>
      <c r="I2" s="60"/>
      <c r="J2" s="149" t="n">
        <f aca="false">Time!J$2</f>
        <v>42369</v>
      </c>
      <c r="K2" s="149" t="n">
        <f aca="false">Time!K$2</f>
        <v>42735</v>
      </c>
      <c r="L2" s="149" t="n">
        <f aca="false">Time!L$2</f>
        <v>43100</v>
      </c>
      <c r="M2" s="149" t="n">
        <f aca="false">Time!M$2</f>
        <v>43465</v>
      </c>
      <c r="N2" s="149" t="n">
        <f aca="false">Time!N$2</f>
        <v>43830</v>
      </c>
      <c r="O2" s="149" t="n">
        <f aca="false">Time!O$2</f>
        <v>44196</v>
      </c>
      <c r="P2" s="149" t="n">
        <f aca="false">Time!P$2</f>
        <v>44561</v>
      </c>
      <c r="Q2" s="149" t="n">
        <f aca="false">Time!Q$2</f>
        <v>44926</v>
      </c>
      <c r="R2" s="149" t="n">
        <f aca="false">Time!R$2</f>
        <v>45291</v>
      </c>
      <c r="S2" s="149" t="n">
        <f aca="false">Time!S$2</f>
        <v>45657</v>
      </c>
      <c r="T2" s="149" t="n">
        <f aca="false">Time!T$2</f>
        <v>46022</v>
      </c>
      <c r="U2" s="149" t="n">
        <f aca="false">Time!U$2</f>
        <v>46387</v>
      </c>
      <c r="V2" s="149" t="n">
        <f aca="false">Time!V$2</f>
        <v>46752</v>
      </c>
      <c r="W2" s="149" t="n">
        <f aca="false">Time!W$2</f>
        <v>47118</v>
      </c>
      <c r="X2" s="149" t="n">
        <f aca="false">Time!X$2</f>
        <v>47483</v>
      </c>
      <c r="Y2" s="149" t="n">
        <f aca="false">Time!Y$2</f>
        <v>47848</v>
      </c>
      <c r="Z2" s="149" t="n">
        <f aca="false">Time!Z$2</f>
        <v>48213</v>
      </c>
      <c r="AA2" s="149" t="n">
        <f aca="false">Time!AA$2</f>
        <v>48579</v>
      </c>
      <c r="AB2" s="149" t="n">
        <f aca="false">Time!AB$2</f>
        <v>48944</v>
      </c>
      <c r="AC2" s="149" t="n">
        <f aca="false">Time!AC$2</f>
        <v>49309</v>
      </c>
      <c r="AD2" s="149" t="n">
        <f aca="false">Time!AD$2</f>
        <v>49674</v>
      </c>
      <c r="AE2" s="149" t="n">
        <f aca="false">Time!AE$2</f>
        <v>50040</v>
      </c>
      <c r="AF2" s="149" t="n">
        <f aca="false">Time!AF$2</f>
        <v>50405</v>
      </c>
      <c r="AG2" s="149" t="n">
        <f aca="false">Time!AG$2</f>
        <v>50770</v>
      </c>
      <c r="AH2" s="149" t="n">
        <f aca="false">Time!AH$2</f>
        <v>51135</v>
      </c>
      <c r="AI2" s="149" t="n">
        <f aca="false">Time!AI$2</f>
        <v>51501</v>
      </c>
      <c r="AJ2" s="149" t="n">
        <f aca="false">Time!AJ$2</f>
        <v>51866</v>
      </c>
      <c r="AK2" s="149" t="n">
        <f aca="false">Time!AK$2</f>
        <v>52231</v>
      </c>
      <c r="AL2" s="149" t="n">
        <f aca="false">Time!AL$2</f>
        <v>52596</v>
      </c>
      <c r="AM2" s="149" t="n">
        <f aca="false">Time!AM$2</f>
        <v>52962</v>
      </c>
      <c r="AN2" s="149" t="n">
        <f aca="false">Time!AN$2</f>
        <v>53327</v>
      </c>
      <c r="AO2" s="149" t="n">
        <f aca="false">Time!AO$2</f>
        <v>53692</v>
      </c>
      <c r="AP2" s="149" t="n">
        <f aca="false">Time!AP$2</f>
        <v>54057</v>
      </c>
      <c r="AQ2" s="149" t="n">
        <f aca="false">Time!AQ$2</f>
        <v>54423</v>
      </c>
      <c r="AR2" s="149" t="n">
        <f aca="false">Time!AR$2</f>
        <v>54788</v>
      </c>
      <c r="AS2" s="149" t="n">
        <f aca="false">Time!AS$2</f>
        <v>55153</v>
      </c>
      <c r="AT2" s="149" t="n">
        <f aca="false">Time!AT$2</f>
        <v>55518</v>
      </c>
      <c r="AU2" s="149" t="n">
        <f aca="false">Time!AU$2</f>
        <v>55884</v>
      </c>
      <c r="AV2" s="149" t="n">
        <f aca="false">Time!AV$2</f>
        <v>56249</v>
      </c>
      <c r="AW2" s="149" t="n">
        <f aca="false">Time!AW$2</f>
        <v>56614</v>
      </c>
      <c r="AX2" s="149" t="n">
        <f aca="false">Time!AX$2</f>
        <v>56979</v>
      </c>
      <c r="AY2" s="149" t="n">
        <f aca="false">Time!AY$2</f>
        <v>57345</v>
      </c>
      <c r="AZ2" s="149" t="n">
        <f aca="false">Time!AZ$2</f>
        <v>57710</v>
      </c>
      <c r="BA2" s="149" t="n">
        <f aca="false">Time!BA$2</f>
        <v>58075</v>
      </c>
      <c r="BB2" s="149" t="n">
        <f aca="false">Time!BB$2</f>
        <v>58440</v>
      </c>
      <c r="BC2" s="149" t="n">
        <f aca="false">Time!BC$2</f>
        <v>58806</v>
      </c>
      <c r="BD2" s="149" t="n">
        <f aca="false">Time!BD$2</f>
        <v>59171</v>
      </c>
      <c r="BE2" s="149" t="n">
        <f aca="false">Time!BE$2</f>
        <v>59536</v>
      </c>
      <c r="BF2" s="149" t="n">
        <f aca="false">Time!BF$2</f>
        <v>59901</v>
      </c>
      <c r="BG2" s="149" t="n">
        <f aca="false">Time!BG$2</f>
        <v>60267</v>
      </c>
      <c r="BH2" s="149" t="n">
        <f aca="false">Time!BH$2</f>
        <v>60632</v>
      </c>
      <c r="BI2" s="149" t="n">
        <f aca="false">Time!BI$2</f>
        <v>60997</v>
      </c>
      <c r="BJ2" s="149" t="n">
        <f aca="false">Time!BJ$2</f>
        <v>61362</v>
      </c>
      <c r="BK2" s="149" t="n">
        <f aca="false">Time!BK$2</f>
        <v>61728</v>
      </c>
      <c r="BL2" s="149" t="n">
        <f aca="false">Time!BL$2</f>
        <v>62093</v>
      </c>
      <c r="BM2" s="149" t="n">
        <f aca="false">Time!BM$2</f>
        <v>62458</v>
      </c>
      <c r="BN2" s="149" t="n">
        <f aca="false">Time!BN$2</f>
        <v>62823</v>
      </c>
      <c r="BO2" s="149" t="n">
        <f aca="false">Time!BO$2</f>
        <v>63189</v>
      </c>
      <c r="BP2" s="149" t="n">
        <f aca="false">Time!BP$2</f>
        <v>63554</v>
      </c>
      <c r="BQ2" s="149" t="n">
        <f aca="false">Time!BQ$2</f>
        <v>63919</v>
      </c>
      <c r="BR2" s="149" t="n">
        <f aca="false">Time!BR$2</f>
        <v>64284</v>
      </c>
      <c r="BS2" s="149" t="n">
        <f aca="false">Time!BS$2</f>
        <v>64650</v>
      </c>
      <c r="BT2" s="149" t="n">
        <f aca="false">Time!BT$2</f>
        <v>65015</v>
      </c>
      <c r="BU2" s="149" t="n">
        <f aca="false">Time!BU$2</f>
        <v>65380</v>
      </c>
      <c r="BV2" s="149" t="n">
        <f aca="false">Time!BV$2</f>
        <v>65745</v>
      </c>
      <c r="BW2" s="149" t="n">
        <f aca="false">Time!BW$2</f>
        <v>66111</v>
      </c>
      <c r="BX2" s="149" t="n">
        <f aca="false">Time!BX$2</f>
        <v>66476</v>
      </c>
      <c r="BY2" s="149" t="n">
        <f aca="false">Time!BY$2</f>
        <v>66841</v>
      </c>
      <c r="BZ2" s="149" t="n">
        <f aca="false">Time!BZ$2</f>
        <v>67206</v>
      </c>
      <c r="CA2" s="149" t="n">
        <f aca="false">Time!CA$2</f>
        <v>67572</v>
      </c>
      <c r="CB2" s="149" t="n">
        <f aca="false">Time!CB$2</f>
        <v>67937</v>
      </c>
      <c r="CC2" s="149" t="n">
        <f aca="false">Time!CC$2</f>
        <v>68302</v>
      </c>
      <c r="CD2" s="149" t="n">
        <f aca="false">Time!CD$2</f>
        <v>68667</v>
      </c>
      <c r="CE2" s="149" t="n">
        <f aca="false">Time!CE$2</f>
        <v>69033</v>
      </c>
      <c r="CF2" s="149" t="n">
        <f aca="false">Time!CF$2</f>
        <v>69398</v>
      </c>
      <c r="CG2" s="149" t="n">
        <f aca="false">Time!CG$2</f>
        <v>69763</v>
      </c>
      <c r="CH2" s="149" t="n">
        <f aca="false">Time!CH$2</f>
        <v>70128</v>
      </c>
      <c r="CI2" s="149" t="n">
        <f aca="false">Time!CI$2</f>
        <v>70494</v>
      </c>
      <c r="CJ2" s="149" t="n">
        <f aca="false">Time!CJ$2</f>
        <v>70859</v>
      </c>
      <c r="CK2" s="149" t="n">
        <f aca="false">Time!CK$2</f>
        <v>71224</v>
      </c>
      <c r="CL2" s="149" t="n">
        <f aca="false">Time!CL$2</f>
        <v>71589</v>
      </c>
      <c r="CM2" s="149" t="n">
        <f aca="false">Time!CM$2</f>
        <v>71955</v>
      </c>
      <c r="CN2" s="149" t="n">
        <f aca="false">Time!CN$2</f>
        <v>72320</v>
      </c>
      <c r="CO2" s="149" t="n">
        <f aca="false">Time!CO$2</f>
        <v>72685</v>
      </c>
      <c r="CP2" s="149" t="n">
        <f aca="false">Time!CP$2</f>
        <v>73050</v>
      </c>
      <c r="CQ2" s="149" t="n">
        <f aca="false">Time!CQ$2</f>
        <v>73415</v>
      </c>
      <c r="CR2" s="149" t="n">
        <f aca="false">Time!CR$2</f>
        <v>73780</v>
      </c>
      <c r="CS2" s="149" t="n">
        <f aca="false">Time!CS$2</f>
        <v>74145</v>
      </c>
      <c r="CT2" s="149" t="n">
        <f aca="false">Time!CT$2</f>
        <v>74510</v>
      </c>
      <c r="CU2" s="149" t="n">
        <f aca="false">Time!CU$2</f>
        <v>74876</v>
      </c>
      <c r="CV2" s="149" t="n">
        <f aca="false">Time!CV$2</f>
        <v>75241</v>
      </c>
      <c r="CW2" s="149" t="n">
        <f aca="false">Time!CW$2</f>
        <v>75606</v>
      </c>
      <c r="CX2" s="149" t="n">
        <f aca="false">Time!CX$2</f>
        <v>75971</v>
      </c>
      <c r="CY2" s="149" t="n">
        <f aca="false">Time!CY$2</f>
        <v>76337</v>
      </c>
      <c r="CZ2" s="149" t="n">
        <f aca="false">Time!CZ$2</f>
        <v>76702</v>
      </c>
      <c r="DA2" s="149" t="n">
        <f aca="false">Time!DA$2</f>
        <v>77067</v>
      </c>
      <c r="DB2" s="149" t="n">
        <f aca="false">Time!DB$2</f>
        <v>77432</v>
      </c>
      <c r="DC2" s="149" t="n">
        <f aca="false">Time!DC$2</f>
        <v>77798</v>
      </c>
      <c r="DD2" s="149" t="n">
        <f aca="false">Time!DD$2</f>
        <v>78163</v>
      </c>
      <c r="DE2" s="149" t="n">
        <f aca="false">Time!DE$2</f>
        <v>78528</v>
      </c>
      <c r="DF2" s="149" t="n">
        <f aca="false">Time!DF$2</f>
        <v>78893</v>
      </c>
      <c r="DG2" s="149" t="n">
        <f aca="false">Time!DG$2</f>
        <v>79259</v>
      </c>
      <c r="DH2" s="149" t="n">
        <f aca="false">Time!DH$2</f>
        <v>79624</v>
      </c>
      <c r="DI2" s="149" t="n">
        <f aca="false">Time!DI$2</f>
        <v>79989</v>
      </c>
      <c r="DJ2" s="149" t="n">
        <f aca="false">Time!DJ$2</f>
        <v>80354</v>
      </c>
      <c r="DK2" s="149" t="n">
        <f aca="false">Time!DK$2</f>
        <v>80720</v>
      </c>
    </row>
    <row r="3" customFormat="false" ht="15" hidden="false" customHeight="true" outlineLevel="0" collapsed="false">
      <c r="A3" s="58"/>
      <c r="B3" s="58"/>
      <c r="C3" s="59"/>
      <c r="D3" s="60"/>
      <c r="E3" s="55" t="s">
        <v>201</v>
      </c>
      <c r="F3" s="63" t="n">
        <f aca="false">Check_Alert!F$3</f>
        <v>0</v>
      </c>
      <c r="G3" s="64" t="str">
        <f aca="false">Check_Alert!G$3</f>
        <v>Alerts</v>
      </c>
      <c r="H3" s="60"/>
      <c r="I3" s="60"/>
      <c r="J3" s="55" t="str">
        <f aca="false">Time!J$3</f>
        <v>Pre-forecast</v>
      </c>
      <c r="K3" s="55" t="str">
        <f aca="false">Time!K$3</f>
        <v>Pre-forecast</v>
      </c>
      <c r="L3" s="55" t="str">
        <f aca="false">Time!L$3</f>
        <v>Pre-forecast</v>
      </c>
      <c r="M3" s="55" t="str">
        <f aca="false">Time!M$3</f>
        <v>Pre-forecast</v>
      </c>
      <c r="N3" s="55" t="str">
        <f aca="false">Time!N$3</f>
        <v>Pre-forecast</v>
      </c>
      <c r="O3" s="55" t="str">
        <f aca="false">Time!O$3</f>
        <v>Pre-forecast</v>
      </c>
      <c r="P3" s="55" t="str">
        <f aca="false">Time!P$3</f>
        <v>Pre-forecast</v>
      </c>
      <c r="Q3" s="55" t="str">
        <f aca="false">Time!Q$3</f>
        <v>Pre-forecast</v>
      </c>
      <c r="R3" s="55" t="str">
        <f aca="false">Time!R$3</f>
        <v>Forecast</v>
      </c>
      <c r="S3" s="55" t="str">
        <f aca="false">Time!S$3</f>
        <v>Forecast</v>
      </c>
      <c r="T3" s="55" t="str">
        <f aca="false">Time!T$3</f>
        <v>Forecast</v>
      </c>
      <c r="U3" s="55" t="str">
        <f aca="false">Time!U$3</f>
        <v>Forecast</v>
      </c>
      <c r="V3" s="55" t="str">
        <f aca="false">Time!V$3</f>
        <v>Forecast</v>
      </c>
      <c r="W3" s="55" t="str">
        <f aca="false">Time!W$3</f>
        <v>Forecast</v>
      </c>
      <c r="X3" s="55" t="str">
        <f aca="false">Time!X$3</f>
        <v>Forecast</v>
      </c>
      <c r="Y3" s="55" t="str">
        <f aca="false">Time!Y$3</f>
        <v>Forecast</v>
      </c>
      <c r="Z3" s="55" t="str">
        <f aca="false">Time!Z$3</f>
        <v>Forecast</v>
      </c>
      <c r="AA3" s="55" t="str">
        <f aca="false">Time!AA$3</f>
        <v>Forecast</v>
      </c>
      <c r="AB3" s="55" t="str">
        <f aca="false">Time!AB$3</f>
        <v>Forecast</v>
      </c>
      <c r="AC3" s="55" t="str">
        <f aca="false">Time!AC$3</f>
        <v>Forecast</v>
      </c>
      <c r="AD3" s="55" t="str">
        <f aca="false">Time!AD$3</f>
        <v>Forecast</v>
      </c>
      <c r="AE3" s="55" t="str">
        <f aca="false">Time!AE$3</f>
        <v>Forecast</v>
      </c>
      <c r="AF3" s="55" t="str">
        <f aca="false">Time!AF$3</f>
        <v>Forecast</v>
      </c>
      <c r="AG3" s="55" t="str">
        <f aca="false">Time!AG$3</f>
        <v>Forecast</v>
      </c>
      <c r="AH3" s="55" t="str">
        <f aca="false">Time!AH$3</f>
        <v>Forecast</v>
      </c>
      <c r="AI3" s="55" t="str">
        <f aca="false">Time!AI$3</f>
        <v>Forecast</v>
      </c>
      <c r="AJ3" s="55" t="str">
        <f aca="false">Time!AJ$3</f>
        <v>Forecast</v>
      </c>
      <c r="AK3" s="55" t="str">
        <f aca="false">Time!AK$3</f>
        <v>Forecast</v>
      </c>
      <c r="AL3" s="55" t="str">
        <f aca="false">Time!AL$3</f>
        <v>Forecast</v>
      </c>
      <c r="AM3" s="55" t="str">
        <f aca="false">Time!AM$3</f>
        <v>Forecast</v>
      </c>
      <c r="AN3" s="55" t="str">
        <f aca="false">Time!AN$3</f>
        <v>Post-forecast</v>
      </c>
      <c r="AO3" s="55" t="str">
        <f aca="false">Time!AO$3</f>
        <v>Post-forecast</v>
      </c>
      <c r="AP3" s="55" t="str">
        <f aca="false">Time!AP$3</f>
        <v>Post-forecast</v>
      </c>
      <c r="AQ3" s="55" t="str">
        <f aca="false">Time!AQ$3</f>
        <v>Post-forecast</v>
      </c>
      <c r="AR3" s="55" t="str">
        <f aca="false">Time!AR$3</f>
        <v>Post-forecast</v>
      </c>
      <c r="AS3" s="55" t="str">
        <f aca="false">Time!AS$3</f>
        <v>Post-forecast</v>
      </c>
      <c r="AT3" s="55" t="str">
        <f aca="false">Time!AT$3</f>
        <v>Post-forecast</v>
      </c>
      <c r="AU3" s="55" t="str">
        <f aca="false">Time!AU$3</f>
        <v>Post-forecast</v>
      </c>
      <c r="AV3" s="55" t="str">
        <f aca="false">Time!AV$3</f>
        <v>Post-forecast</v>
      </c>
      <c r="AW3" s="55" t="str">
        <f aca="false">Time!AW$3</f>
        <v>Post-forecast</v>
      </c>
      <c r="AX3" s="55" t="str">
        <f aca="false">Time!AX$3</f>
        <v>Post-forecast</v>
      </c>
      <c r="AY3" s="55" t="str">
        <f aca="false">Time!AY$3</f>
        <v>Post-forecast</v>
      </c>
      <c r="AZ3" s="55" t="str">
        <f aca="false">Time!AZ$3</f>
        <v>Post-forecast</v>
      </c>
      <c r="BA3" s="55" t="str">
        <f aca="false">Time!BA$3</f>
        <v>Post-forecast</v>
      </c>
      <c r="BB3" s="55" t="str">
        <f aca="false">Time!BB$3</f>
        <v>Post-forecast</v>
      </c>
      <c r="BC3" s="55" t="str">
        <f aca="false">Time!BC$3</f>
        <v>Post-forecast</v>
      </c>
      <c r="BD3" s="55" t="str">
        <f aca="false">Time!BD$3</f>
        <v>Post-forecast</v>
      </c>
      <c r="BE3" s="55" t="str">
        <f aca="false">Time!BE$3</f>
        <v>Post-forecast</v>
      </c>
      <c r="BF3" s="55" t="str">
        <f aca="false">Time!BF$3</f>
        <v>Post-forecast</v>
      </c>
      <c r="BG3" s="55" t="str">
        <f aca="false">Time!BG$3</f>
        <v>Post-forecast</v>
      </c>
      <c r="BH3" s="55" t="str">
        <f aca="false">Time!BH$3</f>
        <v>Post-forecast</v>
      </c>
      <c r="BI3" s="55" t="str">
        <f aca="false">Time!BI$3</f>
        <v>Post-forecast</v>
      </c>
      <c r="BJ3" s="55" t="str">
        <f aca="false">Time!BJ$3</f>
        <v>Post-forecast</v>
      </c>
      <c r="BK3" s="55" t="str">
        <f aca="false">Time!BK$3</f>
        <v>Post-forecast</v>
      </c>
      <c r="BL3" s="55" t="str">
        <f aca="false">Time!BL$3</f>
        <v>Post-forecast</v>
      </c>
      <c r="BM3" s="55" t="str">
        <f aca="false">Time!BM$3</f>
        <v>Post-forecast</v>
      </c>
      <c r="BN3" s="55" t="str">
        <f aca="false">Time!BN$3</f>
        <v>Post-forecast</v>
      </c>
      <c r="BO3" s="55" t="str">
        <f aca="false">Time!BO$3</f>
        <v>Post-forecast</v>
      </c>
      <c r="BP3" s="55" t="str">
        <f aca="false">Time!BP$3</f>
        <v>Post-forecast</v>
      </c>
      <c r="BQ3" s="55" t="str">
        <f aca="false">Time!BQ$3</f>
        <v>Post-forecast</v>
      </c>
      <c r="BR3" s="55" t="str">
        <f aca="false">Time!BR$3</f>
        <v>Post-forecast</v>
      </c>
      <c r="BS3" s="55" t="str">
        <f aca="false">Time!BS$3</f>
        <v>Post-forecast</v>
      </c>
      <c r="BT3" s="55" t="str">
        <f aca="false">Time!BT$3</f>
        <v>Post-forecast</v>
      </c>
      <c r="BU3" s="55" t="str">
        <f aca="false">Time!BU$3</f>
        <v>Post-forecast</v>
      </c>
      <c r="BV3" s="55" t="str">
        <f aca="false">Time!BV$3</f>
        <v>Post-forecast</v>
      </c>
      <c r="BW3" s="55" t="str">
        <f aca="false">Time!BW$3</f>
        <v>Post-forecast</v>
      </c>
      <c r="BX3" s="55" t="str">
        <f aca="false">Time!BX$3</f>
        <v>Post-forecast</v>
      </c>
      <c r="BY3" s="55" t="str">
        <f aca="false">Time!BY$3</f>
        <v>Post-forecast</v>
      </c>
      <c r="BZ3" s="55" t="str">
        <f aca="false">Time!BZ$3</f>
        <v>Post-forecast</v>
      </c>
      <c r="CA3" s="55" t="str">
        <f aca="false">Time!CA$3</f>
        <v>Post-forecast</v>
      </c>
      <c r="CB3" s="55" t="str">
        <f aca="false">Time!CB$3</f>
        <v>Post-forecast</v>
      </c>
      <c r="CC3" s="55" t="str">
        <f aca="false">Time!CC$3</f>
        <v>Post-forecast</v>
      </c>
      <c r="CD3" s="55" t="str">
        <f aca="false">Time!CD$3</f>
        <v>Post-forecast</v>
      </c>
      <c r="CE3" s="55" t="str">
        <f aca="false">Time!CE$3</f>
        <v>Post-forecast</v>
      </c>
      <c r="CF3" s="55" t="str">
        <f aca="false">Time!CF$3</f>
        <v>Post-forecast</v>
      </c>
      <c r="CG3" s="55" t="str">
        <f aca="false">Time!CG$3</f>
        <v>Post-forecast</v>
      </c>
      <c r="CH3" s="55" t="str">
        <f aca="false">Time!CH$3</f>
        <v>Post-forecast</v>
      </c>
      <c r="CI3" s="55" t="str">
        <f aca="false">Time!CI$3</f>
        <v>Post-forecast</v>
      </c>
      <c r="CJ3" s="55" t="str">
        <f aca="false">Time!CJ$3</f>
        <v>Post-forecast</v>
      </c>
      <c r="CK3" s="55" t="str">
        <f aca="false">Time!CK$3</f>
        <v>Post-forecast</v>
      </c>
      <c r="CL3" s="55" t="str">
        <f aca="false">Time!CL$3</f>
        <v>Post-forecast</v>
      </c>
      <c r="CM3" s="55" t="str">
        <f aca="false">Time!CM$3</f>
        <v>Post-forecast</v>
      </c>
      <c r="CN3" s="55" t="str">
        <f aca="false">Time!CN$3</f>
        <v>Post-forecast</v>
      </c>
      <c r="CO3" s="55" t="str">
        <f aca="false">Time!CO$3</f>
        <v>Post-forecast</v>
      </c>
      <c r="CP3" s="55" t="str">
        <f aca="false">Time!CP$3</f>
        <v>Post-forecast</v>
      </c>
      <c r="CQ3" s="55" t="str">
        <f aca="false">Time!CQ$3</f>
        <v>Post-forecast</v>
      </c>
      <c r="CR3" s="55" t="str">
        <f aca="false">Time!CR$3</f>
        <v>Post-forecast</v>
      </c>
      <c r="CS3" s="55" t="str">
        <f aca="false">Time!CS$3</f>
        <v>Post-forecast</v>
      </c>
      <c r="CT3" s="55" t="str">
        <f aca="false">Time!CT$3</f>
        <v>Post-forecast</v>
      </c>
      <c r="CU3" s="55" t="str">
        <f aca="false">Time!CU$3</f>
        <v>Post-forecast</v>
      </c>
      <c r="CV3" s="55" t="str">
        <f aca="false">Time!CV$3</f>
        <v>Post-forecast</v>
      </c>
      <c r="CW3" s="55" t="str">
        <f aca="false">Time!CW$3</f>
        <v>Post-forecast</v>
      </c>
      <c r="CX3" s="55" t="str">
        <f aca="false">Time!CX$3</f>
        <v>Post-forecast</v>
      </c>
      <c r="CY3" s="55" t="str">
        <f aca="false">Time!CY$3</f>
        <v>Post-forecast</v>
      </c>
      <c r="CZ3" s="55" t="str">
        <f aca="false">Time!CZ$3</f>
        <v>Post-forecast</v>
      </c>
      <c r="DA3" s="55" t="str">
        <f aca="false">Time!DA$3</f>
        <v>Post-forecast</v>
      </c>
      <c r="DB3" s="55" t="str">
        <f aca="false">Time!DB$3</f>
        <v>Post-forecast</v>
      </c>
      <c r="DC3" s="55" t="str">
        <f aca="false">Time!DC$3</f>
        <v>Post-forecast</v>
      </c>
      <c r="DD3" s="55" t="str">
        <f aca="false">Time!DD$3</f>
        <v>Post-forecast</v>
      </c>
      <c r="DE3" s="55" t="str">
        <f aca="false">Time!DE$3</f>
        <v>Post-forecast</v>
      </c>
      <c r="DF3" s="55" t="str">
        <f aca="false">Time!DF$3</f>
        <v>Post-forecast</v>
      </c>
      <c r="DG3" s="55" t="str">
        <f aca="false">Time!DG$3</f>
        <v>Post-forecast</v>
      </c>
      <c r="DH3" s="55" t="str">
        <f aca="false">Time!DH$3</f>
        <v>Post-forecast</v>
      </c>
      <c r="DI3" s="55" t="str">
        <f aca="false">Time!DI$3</f>
        <v>Post-forecast</v>
      </c>
      <c r="DJ3" s="55" t="str">
        <f aca="false">Time!DJ$3</f>
        <v>Post-forecast</v>
      </c>
      <c r="DK3" s="55" t="str">
        <f aca="false">Time!DK$3</f>
        <v>Post-forecast</v>
      </c>
    </row>
    <row r="4" customFormat="false" ht="15" hidden="false" customHeight="true" outlineLevel="0" collapsed="false">
      <c r="A4" s="58"/>
      <c r="B4" s="58"/>
      <c r="C4" s="59"/>
      <c r="D4" s="60"/>
      <c r="E4" s="55" t="s">
        <v>202</v>
      </c>
      <c r="F4" s="65"/>
      <c r="G4" s="64"/>
      <c r="H4" s="60"/>
      <c r="I4" s="60"/>
      <c r="J4" s="82" t="n">
        <f aca="false">Time!J$4</f>
        <v>2015</v>
      </c>
      <c r="K4" s="82" t="n">
        <f aca="false">Time!K$4</f>
        <v>2016</v>
      </c>
      <c r="L4" s="82" t="n">
        <f aca="false">Time!L$4</f>
        <v>2017</v>
      </c>
      <c r="M4" s="82" t="n">
        <f aca="false">Time!M$4</f>
        <v>2018</v>
      </c>
      <c r="N4" s="82" t="n">
        <f aca="false">Time!N$4</f>
        <v>2019</v>
      </c>
      <c r="O4" s="82" t="n">
        <f aca="false">Time!O$4</f>
        <v>2020</v>
      </c>
      <c r="P4" s="82" t="n">
        <f aca="false">Time!P$4</f>
        <v>2021</v>
      </c>
      <c r="Q4" s="82" t="n">
        <f aca="false">Time!Q$4</f>
        <v>2022</v>
      </c>
      <c r="R4" s="82" t="n">
        <f aca="false">Time!R$4</f>
        <v>2023</v>
      </c>
      <c r="S4" s="82" t="n">
        <f aca="false">Time!S$4</f>
        <v>2024</v>
      </c>
      <c r="T4" s="82" t="n">
        <f aca="false">Time!T$4</f>
        <v>2025</v>
      </c>
      <c r="U4" s="82" t="n">
        <f aca="false">Time!U$4</f>
        <v>2026</v>
      </c>
      <c r="V4" s="82" t="n">
        <f aca="false">Time!V$4</f>
        <v>2027</v>
      </c>
      <c r="W4" s="82" t="n">
        <f aca="false">Time!W$4</f>
        <v>2028</v>
      </c>
      <c r="X4" s="82" t="n">
        <f aca="false">Time!X$4</f>
        <v>2029</v>
      </c>
      <c r="Y4" s="82" t="n">
        <f aca="false">Time!Y$4</f>
        <v>2030</v>
      </c>
      <c r="Z4" s="82" t="n">
        <f aca="false">Time!Z$4</f>
        <v>2031</v>
      </c>
      <c r="AA4" s="82" t="n">
        <f aca="false">Time!AA$4</f>
        <v>2032</v>
      </c>
      <c r="AB4" s="82" t="n">
        <f aca="false">Time!AB$4</f>
        <v>2033</v>
      </c>
      <c r="AC4" s="82" t="n">
        <f aca="false">Time!AC$4</f>
        <v>2034</v>
      </c>
      <c r="AD4" s="82" t="n">
        <f aca="false">Time!AD$4</f>
        <v>2035</v>
      </c>
      <c r="AE4" s="82" t="n">
        <f aca="false">Time!AE$4</f>
        <v>2036</v>
      </c>
      <c r="AF4" s="82" t="n">
        <f aca="false">Time!AF$4</f>
        <v>2037</v>
      </c>
      <c r="AG4" s="82" t="n">
        <f aca="false">Time!AG$4</f>
        <v>2038</v>
      </c>
      <c r="AH4" s="82" t="n">
        <f aca="false">Time!AH$4</f>
        <v>2039</v>
      </c>
      <c r="AI4" s="82" t="n">
        <f aca="false">Time!AI$4</f>
        <v>2040</v>
      </c>
      <c r="AJ4" s="82" t="n">
        <f aca="false">Time!AJ$4</f>
        <v>2041</v>
      </c>
      <c r="AK4" s="82" t="n">
        <f aca="false">Time!AK$4</f>
        <v>2042</v>
      </c>
      <c r="AL4" s="82" t="n">
        <f aca="false">Time!AL$4</f>
        <v>2043</v>
      </c>
      <c r="AM4" s="82" t="n">
        <f aca="false">Time!AM$4</f>
        <v>2044</v>
      </c>
      <c r="AN4" s="82" t="n">
        <f aca="false">Time!AN$4</f>
        <v>2045</v>
      </c>
      <c r="AO4" s="82" t="n">
        <f aca="false">Time!AO$4</f>
        <v>2046</v>
      </c>
      <c r="AP4" s="82" t="n">
        <f aca="false">Time!AP$4</f>
        <v>2047</v>
      </c>
      <c r="AQ4" s="82" t="n">
        <f aca="false">Time!AQ$4</f>
        <v>2048</v>
      </c>
      <c r="AR4" s="82" t="n">
        <f aca="false">Time!AR$4</f>
        <v>2049</v>
      </c>
      <c r="AS4" s="82" t="n">
        <f aca="false">Time!AS$4</f>
        <v>2050</v>
      </c>
      <c r="AT4" s="82" t="n">
        <f aca="false">Time!AT$4</f>
        <v>2051</v>
      </c>
      <c r="AU4" s="82" t="n">
        <f aca="false">Time!AU$4</f>
        <v>2052</v>
      </c>
      <c r="AV4" s="82" t="n">
        <f aca="false">Time!AV$4</f>
        <v>2053</v>
      </c>
      <c r="AW4" s="82" t="n">
        <f aca="false">Time!AW$4</f>
        <v>2054</v>
      </c>
      <c r="AX4" s="82" t="n">
        <f aca="false">Time!AX$4</f>
        <v>2055</v>
      </c>
      <c r="AY4" s="82" t="n">
        <f aca="false">Time!AY$4</f>
        <v>2056</v>
      </c>
      <c r="AZ4" s="82" t="n">
        <f aca="false">Time!AZ$4</f>
        <v>2057</v>
      </c>
      <c r="BA4" s="82" t="n">
        <f aca="false">Time!BA$4</f>
        <v>2058</v>
      </c>
      <c r="BB4" s="82" t="n">
        <f aca="false">Time!BB$4</f>
        <v>2059</v>
      </c>
      <c r="BC4" s="82" t="n">
        <f aca="false">Time!BC$4</f>
        <v>2060</v>
      </c>
      <c r="BD4" s="82" t="n">
        <f aca="false">Time!BD$4</f>
        <v>2061</v>
      </c>
      <c r="BE4" s="82" t="n">
        <f aca="false">Time!BE$4</f>
        <v>2062</v>
      </c>
      <c r="BF4" s="82" t="n">
        <f aca="false">Time!BF$4</f>
        <v>2063</v>
      </c>
      <c r="BG4" s="82" t="n">
        <f aca="false">Time!BG$4</f>
        <v>2064</v>
      </c>
      <c r="BH4" s="82" t="n">
        <f aca="false">Time!BH$4</f>
        <v>2065</v>
      </c>
      <c r="BI4" s="82" t="n">
        <f aca="false">Time!BI$4</f>
        <v>2066</v>
      </c>
      <c r="BJ4" s="82" t="n">
        <f aca="false">Time!BJ$4</f>
        <v>2067</v>
      </c>
      <c r="BK4" s="82" t="n">
        <f aca="false">Time!BK$4</f>
        <v>2068</v>
      </c>
      <c r="BL4" s="82" t="n">
        <f aca="false">Time!BL$4</f>
        <v>2069</v>
      </c>
      <c r="BM4" s="82" t="n">
        <f aca="false">Time!BM$4</f>
        <v>2070</v>
      </c>
      <c r="BN4" s="82" t="n">
        <f aca="false">Time!BN$4</f>
        <v>2071</v>
      </c>
      <c r="BO4" s="82" t="n">
        <f aca="false">Time!BO$4</f>
        <v>2072</v>
      </c>
      <c r="BP4" s="82" t="n">
        <f aca="false">Time!BP$4</f>
        <v>2073</v>
      </c>
      <c r="BQ4" s="82" t="n">
        <f aca="false">Time!BQ$4</f>
        <v>2074</v>
      </c>
      <c r="BR4" s="82" t="n">
        <f aca="false">Time!BR$4</f>
        <v>2075</v>
      </c>
      <c r="BS4" s="82" t="n">
        <f aca="false">Time!BS$4</f>
        <v>2076</v>
      </c>
      <c r="BT4" s="82" t="n">
        <f aca="false">Time!BT$4</f>
        <v>2077</v>
      </c>
      <c r="BU4" s="82" t="n">
        <f aca="false">Time!BU$4</f>
        <v>2078</v>
      </c>
      <c r="BV4" s="82" t="n">
        <f aca="false">Time!BV$4</f>
        <v>2079</v>
      </c>
      <c r="BW4" s="82" t="n">
        <f aca="false">Time!BW$4</f>
        <v>2080</v>
      </c>
      <c r="BX4" s="82" t="n">
        <f aca="false">Time!BX$4</f>
        <v>2081</v>
      </c>
      <c r="BY4" s="82" t="n">
        <f aca="false">Time!BY$4</f>
        <v>2082</v>
      </c>
      <c r="BZ4" s="82" t="n">
        <f aca="false">Time!BZ$4</f>
        <v>2083</v>
      </c>
      <c r="CA4" s="82" t="n">
        <f aca="false">Time!CA$4</f>
        <v>2084</v>
      </c>
      <c r="CB4" s="82" t="n">
        <f aca="false">Time!CB$4</f>
        <v>2085</v>
      </c>
      <c r="CC4" s="82" t="n">
        <f aca="false">Time!CC$4</f>
        <v>2086</v>
      </c>
      <c r="CD4" s="82" t="n">
        <f aca="false">Time!CD$4</f>
        <v>2087</v>
      </c>
      <c r="CE4" s="82" t="n">
        <f aca="false">Time!CE$4</f>
        <v>2088</v>
      </c>
      <c r="CF4" s="82" t="n">
        <f aca="false">Time!CF$4</f>
        <v>2089</v>
      </c>
      <c r="CG4" s="82" t="n">
        <f aca="false">Time!CG$4</f>
        <v>2090</v>
      </c>
      <c r="CH4" s="82" t="n">
        <f aca="false">Time!CH$4</f>
        <v>2091</v>
      </c>
      <c r="CI4" s="82" t="n">
        <f aca="false">Time!CI$4</f>
        <v>2092</v>
      </c>
      <c r="CJ4" s="82" t="n">
        <f aca="false">Time!CJ$4</f>
        <v>2093</v>
      </c>
      <c r="CK4" s="82" t="n">
        <f aca="false">Time!CK$4</f>
        <v>2094</v>
      </c>
      <c r="CL4" s="82" t="n">
        <f aca="false">Time!CL$4</f>
        <v>2095</v>
      </c>
      <c r="CM4" s="82" t="n">
        <f aca="false">Time!CM$4</f>
        <v>2096</v>
      </c>
      <c r="CN4" s="82" t="n">
        <f aca="false">Time!CN$4</f>
        <v>2097</v>
      </c>
      <c r="CO4" s="82" t="n">
        <f aca="false">Time!CO$4</f>
        <v>2098</v>
      </c>
      <c r="CP4" s="82" t="n">
        <f aca="false">Time!CP$4</f>
        <v>2099</v>
      </c>
      <c r="CQ4" s="82" t="n">
        <f aca="false">Time!CQ$4</f>
        <v>2100</v>
      </c>
      <c r="CR4" s="82" t="n">
        <f aca="false">Time!CR$4</f>
        <v>2101</v>
      </c>
      <c r="CS4" s="82" t="n">
        <f aca="false">Time!CS$4</f>
        <v>2102</v>
      </c>
      <c r="CT4" s="82" t="n">
        <f aca="false">Time!CT$4</f>
        <v>2103</v>
      </c>
      <c r="CU4" s="82" t="n">
        <f aca="false">Time!CU$4</f>
        <v>2104</v>
      </c>
      <c r="CV4" s="82" t="n">
        <f aca="false">Time!CV$4</f>
        <v>2105</v>
      </c>
      <c r="CW4" s="82" t="n">
        <f aca="false">Time!CW$4</f>
        <v>2106</v>
      </c>
      <c r="CX4" s="82" t="n">
        <f aca="false">Time!CX$4</f>
        <v>2107</v>
      </c>
      <c r="CY4" s="82" t="n">
        <f aca="false">Time!CY$4</f>
        <v>2108</v>
      </c>
      <c r="CZ4" s="82" t="n">
        <f aca="false">Time!CZ$4</f>
        <v>2109</v>
      </c>
      <c r="DA4" s="82" t="n">
        <f aca="false">Time!DA$4</f>
        <v>2110</v>
      </c>
      <c r="DB4" s="82" t="n">
        <f aca="false">Time!DB$4</f>
        <v>2111</v>
      </c>
      <c r="DC4" s="82" t="n">
        <f aca="false">Time!DC$4</f>
        <v>2112</v>
      </c>
      <c r="DD4" s="82" t="n">
        <f aca="false">Time!DD$4</f>
        <v>2113</v>
      </c>
      <c r="DE4" s="82" t="n">
        <f aca="false">Time!DE$4</f>
        <v>2114</v>
      </c>
      <c r="DF4" s="82" t="n">
        <f aca="false">Time!DF$4</f>
        <v>2115</v>
      </c>
      <c r="DG4" s="82" t="n">
        <f aca="false">Time!DG$4</f>
        <v>2116</v>
      </c>
      <c r="DH4" s="82" t="n">
        <f aca="false">Time!DH$4</f>
        <v>2117</v>
      </c>
      <c r="DI4" s="82" t="n">
        <f aca="false">Time!DI$4</f>
        <v>2118</v>
      </c>
      <c r="DJ4" s="82" t="n">
        <f aca="false">Time!DJ$4</f>
        <v>2119</v>
      </c>
      <c r="DK4" s="82" t="n">
        <f aca="false">Time!DK$4</f>
        <v>2120</v>
      </c>
    </row>
    <row r="5" customFormat="false" ht="15" hidden="false" customHeight="true" outlineLevel="0" collapsed="false">
      <c r="A5" s="58"/>
      <c r="B5" s="58"/>
      <c r="C5" s="59"/>
      <c r="D5" s="60"/>
      <c r="E5" s="55" t="s">
        <v>203</v>
      </c>
      <c r="F5" s="66" t="s">
        <v>65</v>
      </c>
      <c r="G5" s="66" t="s">
        <v>43</v>
      </c>
      <c r="H5" s="66" t="s">
        <v>1</v>
      </c>
      <c r="I5" s="60"/>
      <c r="J5" s="82" t="n">
        <f aca="false">Time!J$5</f>
        <v>1</v>
      </c>
      <c r="K5" s="82" t="n">
        <f aca="false">Time!K$5</f>
        <v>2</v>
      </c>
      <c r="L5" s="82" t="n">
        <f aca="false">Time!L$5</f>
        <v>3</v>
      </c>
      <c r="M5" s="82" t="n">
        <f aca="false">Time!M$5</f>
        <v>4</v>
      </c>
      <c r="N5" s="82" t="n">
        <f aca="false">Time!N$5</f>
        <v>5</v>
      </c>
      <c r="O5" s="82" t="n">
        <f aca="false">Time!O$5</f>
        <v>6</v>
      </c>
      <c r="P5" s="82" t="n">
        <f aca="false">Time!P$5</f>
        <v>7</v>
      </c>
      <c r="Q5" s="82" t="n">
        <f aca="false">Time!Q$5</f>
        <v>8</v>
      </c>
      <c r="R5" s="82" t="n">
        <f aca="false">Time!R$5</f>
        <v>9</v>
      </c>
      <c r="S5" s="82" t="n">
        <f aca="false">Time!S$5</f>
        <v>10</v>
      </c>
      <c r="T5" s="82" t="n">
        <f aca="false">Time!T$5</f>
        <v>11</v>
      </c>
      <c r="U5" s="82" t="n">
        <f aca="false">Time!U$5</f>
        <v>12</v>
      </c>
      <c r="V5" s="82" t="n">
        <f aca="false">Time!V$5</f>
        <v>13</v>
      </c>
      <c r="W5" s="82" t="n">
        <f aca="false">Time!W$5</f>
        <v>14</v>
      </c>
      <c r="X5" s="82" t="n">
        <f aca="false">Time!X$5</f>
        <v>15</v>
      </c>
      <c r="Y5" s="82" t="n">
        <f aca="false">Time!Y$5</f>
        <v>16</v>
      </c>
      <c r="Z5" s="82" t="n">
        <f aca="false">Time!Z$5</f>
        <v>17</v>
      </c>
      <c r="AA5" s="82" t="n">
        <f aca="false">Time!AA$5</f>
        <v>18</v>
      </c>
      <c r="AB5" s="82" t="n">
        <f aca="false">Time!AB$5</f>
        <v>19</v>
      </c>
      <c r="AC5" s="82" t="n">
        <f aca="false">Time!AC$5</f>
        <v>20</v>
      </c>
      <c r="AD5" s="82" t="n">
        <f aca="false">Time!AD$5</f>
        <v>21</v>
      </c>
      <c r="AE5" s="82" t="n">
        <f aca="false">Time!AE$5</f>
        <v>22</v>
      </c>
      <c r="AF5" s="82" t="n">
        <f aca="false">Time!AF$5</f>
        <v>23</v>
      </c>
      <c r="AG5" s="82" t="n">
        <f aca="false">Time!AG$5</f>
        <v>24</v>
      </c>
      <c r="AH5" s="82" t="n">
        <f aca="false">Time!AH$5</f>
        <v>25</v>
      </c>
      <c r="AI5" s="82" t="n">
        <f aca="false">Time!AI$5</f>
        <v>26</v>
      </c>
      <c r="AJ5" s="82" t="n">
        <f aca="false">Time!AJ$5</f>
        <v>27</v>
      </c>
      <c r="AK5" s="82" t="n">
        <f aca="false">Time!AK$5</f>
        <v>28</v>
      </c>
      <c r="AL5" s="82" t="n">
        <f aca="false">Time!AL$5</f>
        <v>29</v>
      </c>
      <c r="AM5" s="82" t="n">
        <f aca="false">Time!AM$5</f>
        <v>30</v>
      </c>
      <c r="AN5" s="82" t="n">
        <f aca="false">Time!AN$5</f>
        <v>31</v>
      </c>
      <c r="AO5" s="82" t="n">
        <f aca="false">Time!AO$5</f>
        <v>32</v>
      </c>
      <c r="AP5" s="82" t="n">
        <f aca="false">Time!AP$5</f>
        <v>33</v>
      </c>
      <c r="AQ5" s="82" t="n">
        <f aca="false">Time!AQ$5</f>
        <v>34</v>
      </c>
      <c r="AR5" s="82" t="n">
        <f aca="false">Time!AR$5</f>
        <v>35</v>
      </c>
      <c r="AS5" s="82" t="n">
        <f aca="false">Time!AS$5</f>
        <v>36</v>
      </c>
      <c r="AT5" s="82" t="n">
        <f aca="false">Time!AT$5</f>
        <v>37</v>
      </c>
      <c r="AU5" s="82" t="n">
        <f aca="false">Time!AU$5</f>
        <v>38</v>
      </c>
      <c r="AV5" s="82" t="n">
        <f aca="false">Time!AV$5</f>
        <v>39</v>
      </c>
      <c r="AW5" s="82" t="n">
        <f aca="false">Time!AW$5</f>
        <v>40</v>
      </c>
      <c r="AX5" s="82" t="n">
        <f aca="false">Time!AX$5</f>
        <v>41</v>
      </c>
      <c r="AY5" s="82" t="n">
        <f aca="false">Time!AY$5</f>
        <v>42</v>
      </c>
      <c r="AZ5" s="82" t="n">
        <f aca="false">Time!AZ$5</f>
        <v>43</v>
      </c>
      <c r="BA5" s="82" t="n">
        <f aca="false">Time!BA$5</f>
        <v>44</v>
      </c>
      <c r="BB5" s="82" t="n">
        <f aca="false">Time!BB$5</f>
        <v>45</v>
      </c>
      <c r="BC5" s="82" t="n">
        <f aca="false">Time!BC$5</f>
        <v>46</v>
      </c>
      <c r="BD5" s="82" t="n">
        <f aca="false">Time!BD$5</f>
        <v>47</v>
      </c>
      <c r="BE5" s="82" t="n">
        <f aca="false">Time!BE$5</f>
        <v>48</v>
      </c>
      <c r="BF5" s="82" t="n">
        <f aca="false">Time!BF$5</f>
        <v>49</v>
      </c>
      <c r="BG5" s="82" t="n">
        <f aca="false">Time!BG$5</f>
        <v>50</v>
      </c>
      <c r="BH5" s="82" t="n">
        <f aca="false">Time!BH$5</f>
        <v>51</v>
      </c>
      <c r="BI5" s="82" t="n">
        <f aca="false">Time!BI$5</f>
        <v>52</v>
      </c>
      <c r="BJ5" s="82" t="n">
        <f aca="false">Time!BJ$5</f>
        <v>53</v>
      </c>
      <c r="BK5" s="82" t="n">
        <f aca="false">Time!BK$5</f>
        <v>54</v>
      </c>
      <c r="BL5" s="82" t="n">
        <f aca="false">Time!BL$5</f>
        <v>55</v>
      </c>
      <c r="BM5" s="82" t="n">
        <f aca="false">Time!BM$5</f>
        <v>56</v>
      </c>
      <c r="BN5" s="82" t="n">
        <f aca="false">Time!BN$5</f>
        <v>57</v>
      </c>
      <c r="BO5" s="82" t="n">
        <f aca="false">Time!BO$5</f>
        <v>58</v>
      </c>
      <c r="BP5" s="82" t="n">
        <f aca="false">Time!BP$5</f>
        <v>59</v>
      </c>
      <c r="BQ5" s="82" t="n">
        <f aca="false">Time!BQ$5</f>
        <v>60</v>
      </c>
      <c r="BR5" s="82" t="n">
        <f aca="false">Time!BR$5</f>
        <v>61</v>
      </c>
      <c r="BS5" s="82" t="n">
        <f aca="false">Time!BS$5</f>
        <v>62</v>
      </c>
      <c r="BT5" s="82" t="n">
        <f aca="false">Time!BT$5</f>
        <v>63</v>
      </c>
      <c r="BU5" s="82" t="n">
        <f aca="false">Time!BU$5</f>
        <v>64</v>
      </c>
      <c r="BV5" s="82" t="n">
        <f aca="false">Time!BV$5</f>
        <v>65</v>
      </c>
      <c r="BW5" s="82" t="n">
        <f aca="false">Time!BW$5</f>
        <v>66</v>
      </c>
      <c r="BX5" s="82" t="n">
        <f aca="false">Time!BX$5</f>
        <v>67</v>
      </c>
      <c r="BY5" s="82" t="n">
        <f aca="false">Time!BY$5</f>
        <v>68</v>
      </c>
      <c r="BZ5" s="82" t="n">
        <f aca="false">Time!BZ$5</f>
        <v>69</v>
      </c>
      <c r="CA5" s="82" t="n">
        <f aca="false">Time!CA$5</f>
        <v>70</v>
      </c>
      <c r="CB5" s="82" t="n">
        <f aca="false">Time!CB$5</f>
        <v>71</v>
      </c>
      <c r="CC5" s="82" t="n">
        <f aca="false">Time!CC$5</f>
        <v>72</v>
      </c>
      <c r="CD5" s="82" t="n">
        <f aca="false">Time!CD$5</f>
        <v>73</v>
      </c>
      <c r="CE5" s="82" t="n">
        <f aca="false">Time!CE$5</f>
        <v>74</v>
      </c>
      <c r="CF5" s="82" t="n">
        <f aca="false">Time!CF$5</f>
        <v>75</v>
      </c>
      <c r="CG5" s="82" t="n">
        <f aca="false">Time!CG$5</f>
        <v>76</v>
      </c>
      <c r="CH5" s="82" t="n">
        <f aca="false">Time!CH$5</f>
        <v>77</v>
      </c>
      <c r="CI5" s="82" t="n">
        <f aca="false">Time!CI$5</f>
        <v>78</v>
      </c>
      <c r="CJ5" s="82" t="n">
        <f aca="false">Time!CJ$5</f>
        <v>79</v>
      </c>
      <c r="CK5" s="82" t="n">
        <f aca="false">Time!CK$5</f>
        <v>80</v>
      </c>
      <c r="CL5" s="82" t="n">
        <f aca="false">Time!CL$5</f>
        <v>81</v>
      </c>
      <c r="CM5" s="82" t="n">
        <f aca="false">Time!CM$5</f>
        <v>82</v>
      </c>
      <c r="CN5" s="82" t="n">
        <f aca="false">Time!CN$5</f>
        <v>83</v>
      </c>
      <c r="CO5" s="82" t="n">
        <f aca="false">Time!CO$5</f>
        <v>84</v>
      </c>
      <c r="CP5" s="82" t="n">
        <f aca="false">Time!CP$5</f>
        <v>85</v>
      </c>
      <c r="CQ5" s="82" t="n">
        <f aca="false">Time!CQ$5</f>
        <v>86</v>
      </c>
      <c r="CR5" s="82" t="n">
        <f aca="false">Time!CR$5</f>
        <v>87</v>
      </c>
      <c r="CS5" s="82" t="n">
        <f aca="false">Time!CS$5</f>
        <v>88</v>
      </c>
      <c r="CT5" s="82" t="n">
        <f aca="false">Time!CT$5</f>
        <v>89</v>
      </c>
      <c r="CU5" s="82" t="n">
        <f aca="false">Time!CU$5</f>
        <v>90</v>
      </c>
      <c r="CV5" s="82" t="n">
        <f aca="false">Time!CV$5</f>
        <v>91</v>
      </c>
      <c r="CW5" s="82" t="n">
        <f aca="false">Time!CW$5</f>
        <v>92</v>
      </c>
      <c r="CX5" s="82" t="n">
        <f aca="false">Time!CX$5</f>
        <v>93</v>
      </c>
      <c r="CY5" s="82" t="n">
        <f aca="false">Time!CY$5</f>
        <v>94</v>
      </c>
      <c r="CZ5" s="82" t="n">
        <f aca="false">Time!CZ$5</f>
        <v>95</v>
      </c>
      <c r="DA5" s="82" t="n">
        <f aca="false">Time!DA$5</f>
        <v>96</v>
      </c>
      <c r="DB5" s="82" t="n">
        <f aca="false">Time!DB$5</f>
        <v>97</v>
      </c>
      <c r="DC5" s="82" t="n">
        <f aca="false">Time!DC$5</f>
        <v>98</v>
      </c>
      <c r="DD5" s="82" t="n">
        <f aca="false">Time!DD$5</f>
        <v>99</v>
      </c>
      <c r="DE5" s="82" t="n">
        <f aca="false">Time!DE$5</f>
        <v>100</v>
      </c>
      <c r="DF5" s="82" t="n">
        <f aca="false">Time!DF$5</f>
        <v>101</v>
      </c>
      <c r="DG5" s="82" t="n">
        <f aca="false">Time!DG$5</f>
        <v>102</v>
      </c>
      <c r="DH5" s="82" t="n">
        <f aca="false">Time!DH$5</f>
        <v>103</v>
      </c>
      <c r="DI5" s="82" t="n">
        <f aca="false">Time!DI$5</f>
        <v>104</v>
      </c>
      <c r="DJ5" s="82" t="n">
        <f aca="false">Time!DJ$5</f>
        <v>105</v>
      </c>
      <c r="DK5" s="82" t="n">
        <f aca="false">Time!DK$5</f>
        <v>106</v>
      </c>
    </row>
    <row r="6" customFormat="false" ht="15" hidden="false" customHeight="true" outlineLevel="0" collapsed="false">
      <c r="A6" s="58"/>
      <c r="B6" s="58"/>
      <c r="C6" s="59"/>
      <c r="D6" s="60"/>
      <c r="E6" s="60"/>
      <c r="F6" s="66"/>
      <c r="G6" s="66"/>
      <c r="H6" s="66"/>
      <c r="I6" s="60"/>
    </row>
    <row r="7" customFormat="false" ht="15" hidden="false" customHeight="true" outlineLevel="0" collapsed="false">
      <c r="A7" s="67" t="s">
        <v>204</v>
      </c>
      <c r="B7" s="67"/>
      <c r="C7" s="150"/>
      <c r="D7" s="67"/>
      <c r="E7" s="67"/>
      <c r="F7" s="67"/>
      <c r="G7" s="67"/>
      <c r="H7" s="67"/>
      <c r="I7" s="67"/>
      <c r="J7" s="67"/>
      <c r="K7" s="67"/>
      <c r="L7" s="67"/>
      <c r="M7" s="67"/>
      <c r="N7" s="67"/>
      <c r="O7" s="67"/>
      <c r="P7" s="67"/>
      <c r="Q7" s="67"/>
      <c r="R7" s="67"/>
      <c r="S7" s="67"/>
      <c r="T7" s="67"/>
      <c r="U7" s="67"/>
      <c r="V7" s="67"/>
      <c r="W7" s="67"/>
      <c r="X7" s="67"/>
      <c r="Y7" s="67"/>
      <c r="Z7" s="67"/>
      <c r="AA7" s="67"/>
      <c r="AB7" s="67"/>
      <c r="AC7" s="67"/>
      <c r="AD7" s="67"/>
      <c r="AE7" s="67"/>
      <c r="AF7" s="67"/>
      <c r="AG7" s="67"/>
      <c r="AH7" s="67"/>
      <c r="AI7" s="67"/>
      <c r="AJ7" s="67"/>
      <c r="AK7" s="67"/>
      <c r="AL7" s="67"/>
      <c r="AM7" s="67"/>
      <c r="AN7" s="67"/>
      <c r="AO7" s="67"/>
      <c r="AP7" s="67"/>
      <c r="AQ7" s="67"/>
      <c r="AR7" s="67"/>
      <c r="AS7" s="67"/>
      <c r="AT7" s="67"/>
      <c r="AU7" s="67"/>
      <c r="AV7" s="67"/>
      <c r="AW7" s="67"/>
      <c r="AX7" s="67"/>
      <c r="AY7" s="67"/>
      <c r="AZ7" s="67"/>
      <c r="BA7" s="67"/>
      <c r="BB7" s="67"/>
      <c r="BC7" s="67"/>
      <c r="BD7" s="67"/>
      <c r="BE7" s="67"/>
      <c r="BF7" s="67"/>
      <c r="BG7" s="67"/>
      <c r="BH7" s="67"/>
      <c r="BI7" s="67"/>
      <c r="BJ7" s="67"/>
      <c r="BK7" s="67"/>
      <c r="BL7" s="67"/>
      <c r="BM7" s="67"/>
      <c r="BN7" s="67"/>
      <c r="BO7" s="67"/>
      <c r="BP7" s="67"/>
      <c r="BQ7" s="67"/>
      <c r="BR7" s="67"/>
      <c r="BS7" s="67"/>
      <c r="BT7" s="67"/>
      <c r="BU7" s="67"/>
      <c r="BV7" s="67"/>
      <c r="BW7" s="67"/>
      <c r="BX7" s="67"/>
      <c r="BY7" s="67"/>
      <c r="BZ7" s="67"/>
      <c r="CA7" s="67"/>
      <c r="CB7" s="67"/>
      <c r="CC7" s="67"/>
      <c r="CD7" s="67"/>
      <c r="CE7" s="67"/>
      <c r="CF7" s="67"/>
      <c r="CG7" s="67"/>
      <c r="CH7" s="67"/>
      <c r="CI7" s="67"/>
      <c r="CJ7" s="67"/>
      <c r="CK7" s="67"/>
      <c r="CL7" s="67"/>
      <c r="CM7" s="67"/>
      <c r="CN7" s="67"/>
      <c r="CO7" s="67"/>
      <c r="CP7" s="67"/>
      <c r="CQ7" s="67"/>
      <c r="CR7" s="67"/>
      <c r="CS7" s="67"/>
      <c r="CT7" s="67"/>
      <c r="CU7" s="67"/>
      <c r="CV7" s="67"/>
      <c r="CW7" s="67"/>
      <c r="CX7" s="67"/>
      <c r="CY7" s="67"/>
      <c r="CZ7" s="67"/>
      <c r="DA7" s="67"/>
      <c r="DB7" s="67"/>
      <c r="DC7" s="67"/>
      <c r="DD7" s="67"/>
      <c r="DE7" s="67"/>
      <c r="DF7" s="67"/>
      <c r="DG7" s="67"/>
      <c r="DH7" s="67"/>
      <c r="DI7" s="67"/>
      <c r="DJ7" s="67"/>
      <c r="DK7" s="67"/>
    </row>
    <row r="8" customFormat="false" ht="15" hidden="false" customHeight="true" outlineLevel="0" collapsed="false">
      <c r="A8" s="58"/>
      <c r="B8" s="58"/>
      <c r="C8" s="59"/>
      <c r="D8" s="60"/>
      <c r="E8" s="60"/>
      <c r="F8" s="66"/>
      <c r="G8" s="66"/>
      <c r="H8" s="66"/>
      <c r="I8" s="60"/>
      <c r="K8" s="93"/>
      <c r="L8" s="93"/>
      <c r="M8" s="93"/>
      <c r="N8" s="93"/>
      <c r="O8" s="93"/>
      <c r="P8" s="93"/>
    </row>
    <row r="9" s="94" customFormat="true" ht="15" hidden="false" customHeight="true" outlineLevel="0" collapsed="false">
      <c r="C9" s="113"/>
      <c r="E9" s="94" t="s">
        <v>205</v>
      </c>
      <c r="G9" s="94" t="s">
        <v>206</v>
      </c>
      <c r="J9" s="151" t="n">
        <f aca="false">K9 / (1 + GDP_Deflator!Y$39)</f>
        <v>0.92118647050542</v>
      </c>
      <c r="K9" s="151" t="n">
        <f aca="false">L9 / (1 + GDP_Deflator!Z$39)</f>
        <v>0.930416725327326</v>
      </c>
      <c r="L9" s="151" t="n">
        <f aca="false">M9 / (1 + GDP_Deflator!AA$39)</f>
        <v>0.948076516964663</v>
      </c>
      <c r="M9" s="151" t="n">
        <f aca="false">N9 / (1 + GDP_Deflator!AB$39)</f>
        <v>0.970725397719273</v>
      </c>
      <c r="N9" s="151" t="n">
        <f aca="false">O9 / (1 + GDP_Deflator!AC$39)</f>
        <v>0.988086019991553</v>
      </c>
      <c r="O9" s="151" t="n">
        <v>1</v>
      </c>
      <c r="P9" s="151" t="n">
        <f aca="false">O9 * (1 + GDP_Deflator!AD$39)</f>
        <v>1.04155814444601</v>
      </c>
      <c r="Q9" s="115" t="n">
        <f aca="false">P9 * 1.02</f>
        <v>1.06238930733493</v>
      </c>
      <c r="R9" s="115" t="n">
        <f aca="false">Q9 * 1.02</f>
        <v>1.08363709348163</v>
      </c>
      <c r="S9" s="115" t="n">
        <f aca="false">R9 * 1.02</f>
        <v>1.10530983535126</v>
      </c>
      <c r="T9" s="115" t="n">
        <f aca="false">S9 * 1.02</f>
        <v>1.12741603205829</v>
      </c>
      <c r="U9" s="115" t="n">
        <f aca="false">T9 * 1.02</f>
        <v>1.14996435269945</v>
      </c>
      <c r="V9" s="115" t="n">
        <f aca="false">U9 * 1.02</f>
        <v>1.17296363975344</v>
      </c>
      <c r="W9" s="115" t="n">
        <f aca="false">V9 * 1.02</f>
        <v>1.19642291254851</v>
      </c>
      <c r="X9" s="115" t="n">
        <f aca="false">W9 * 1.02</f>
        <v>1.22035137079948</v>
      </c>
      <c r="Y9" s="115" t="n">
        <f aca="false">X9 * 1.02</f>
        <v>1.24475839821547</v>
      </c>
      <c r="Z9" s="115" t="n">
        <f aca="false">Y9 * 1.02</f>
        <v>1.26965356617978</v>
      </c>
      <c r="AA9" s="115" t="n">
        <f aca="false">Z9 * 1.02</f>
        <v>1.29504663750337</v>
      </c>
      <c r="AB9" s="115" t="n">
        <f aca="false">AA9 * 1.02</f>
        <v>1.32094757025344</v>
      </c>
      <c r="AC9" s="115" t="n">
        <f aca="false">AB9 * 1.02</f>
        <v>1.34736652165851</v>
      </c>
      <c r="AD9" s="115" t="n">
        <f aca="false">AC9 * 1.02</f>
        <v>1.37431385209168</v>
      </c>
      <c r="AE9" s="115" t="n">
        <f aca="false">AD9 * 1.02</f>
        <v>1.40180012913351</v>
      </c>
      <c r="AF9" s="115" t="n">
        <f aca="false">AE9 * 1.02</f>
        <v>1.42983613171618</v>
      </c>
      <c r="AG9" s="115" t="n">
        <f aca="false">AF9 * 1.02</f>
        <v>1.45843285435051</v>
      </c>
      <c r="AH9" s="115" t="n">
        <f aca="false">AG9 * 1.02</f>
        <v>1.48760151143752</v>
      </c>
      <c r="AI9" s="115" t="n">
        <f aca="false">AH9 * 1.02</f>
        <v>1.51735354166627</v>
      </c>
      <c r="AJ9" s="115" t="n">
        <f aca="false">AI9 * 1.02</f>
        <v>1.54770061249959</v>
      </c>
      <c r="AK9" s="115" t="n">
        <f aca="false">AJ9 * 1.02</f>
        <v>1.57865462474959</v>
      </c>
      <c r="AL9" s="115" t="n">
        <f aca="false">AK9 * 1.02</f>
        <v>1.61022771724458</v>
      </c>
      <c r="AM9" s="115" t="n">
        <f aca="false">AL9 * 1.02</f>
        <v>1.64243227158947</v>
      </c>
      <c r="AN9" s="115" t="n">
        <f aca="false">AM9 * 1.02</f>
        <v>1.67528091702126</v>
      </c>
      <c r="AO9" s="115" t="n">
        <f aca="false">AN9 * 1.02</f>
        <v>1.70878653536168</v>
      </c>
      <c r="AP9" s="115" t="n">
        <f aca="false">AO9 * 1.02</f>
        <v>1.74296226606892</v>
      </c>
      <c r="AQ9" s="115" t="n">
        <f aca="false">AP9 * 1.02</f>
        <v>1.7778215113903</v>
      </c>
      <c r="AR9" s="115" t="n">
        <f aca="false">AQ9 * 1.02</f>
        <v>1.8133779416181</v>
      </c>
      <c r="AS9" s="115" t="n">
        <f aca="false">AR9 * 1.02</f>
        <v>1.84964550045046</v>
      </c>
      <c r="AT9" s="115" t="n">
        <f aca="false">AS9 * 1.02</f>
        <v>1.88663841045947</v>
      </c>
      <c r="AU9" s="115" t="n">
        <f aca="false">AT9 * 1.02</f>
        <v>1.92437117866866</v>
      </c>
      <c r="AV9" s="115" t="n">
        <f aca="false">AU9 * 1.02</f>
        <v>1.96285860224204</v>
      </c>
      <c r="AW9" s="115" t="n">
        <f aca="false">AV9 * 1.02</f>
        <v>2.00211577428688</v>
      </c>
      <c r="AX9" s="115" t="n">
        <f aca="false">AW9 * 1.02</f>
        <v>2.04215808977261</v>
      </c>
      <c r="AY9" s="115" t="n">
        <f aca="false">AX9 * 1.02</f>
        <v>2.08300125156807</v>
      </c>
      <c r="AZ9" s="115" t="n">
        <f aca="false">AY9 * 1.02</f>
        <v>2.12466127659943</v>
      </c>
      <c r="BA9" s="115" t="n">
        <f aca="false">AZ9 * 1.02</f>
        <v>2.16715450213142</v>
      </c>
      <c r="BB9" s="115" t="n">
        <f aca="false">BA9 * 1.02</f>
        <v>2.21049759217404</v>
      </c>
      <c r="BC9" s="115" t="n">
        <f aca="false">BB9 * 1.02</f>
        <v>2.25470754401752</v>
      </c>
      <c r="BD9" s="115" t="n">
        <f aca="false">BC9 * 1.02</f>
        <v>2.29980169489788</v>
      </c>
      <c r="BE9" s="115" t="n">
        <f aca="false">BD9 * 1.02</f>
        <v>2.34579772879583</v>
      </c>
      <c r="BF9" s="115" t="n">
        <f aca="false">BE9 * 1.02</f>
        <v>2.39271368337175</v>
      </c>
      <c r="BG9" s="115" t="n">
        <f aca="false">BF9 * 1.02</f>
        <v>2.44056795703918</v>
      </c>
      <c r="BH9" s="115" t="n">
        <f aca="false">BG9 * 1.02</f>
        <v>2.48937931617997</v>
      </c>
      <c r="BI9" s="115" t="n">
        <f aca="false">BH9 * 1.02</f>
        <v>2.53916690250357</v>
      </c>
      <c r="BJ9" s="115" t="n">
        <f aca="false">BI9 * 1.02</f>
        <v>2.58995024055364</v>
      </c>
      <c r="BK9" s="115" t="n">
        <f aca="false">BJ9 * 1.02</f>
        <v>2.64174924536471</v>
      </c>
      <c r="BL9" s="115" t="n">
        <f aca="false">BK9 * 1.02</f>
        <v>2.69458423027201</v>
      </c>
      <c r="BM9" s="115" t="n">
        <f aca="false">BL9 * 1.02</f>
        <v>2.74847591487745</v>
      </c>
      <c r="BN9" s="115" t="n">
        <f aca="false">BM9 * 1.02</f>
        <v>2.803445433175</v>
      </c>
      <c r="BO9" s="115" t="n">
        <f aca="false">BN9 * 1.02</f>
        <v>2.8595143418385</v>
      </c>
      <c r="BP9" s="115" t="n">
        <f aca="false">BO9 * 1.02</f>
        <v>2.91670462867527</v>
      </c>
      <c r="BQ9" s="115" t="n">
        <f aca="false">BP9 * 1.02</f>
        <v>2.97503872124877</v>
      </c>
      <c r="BR9" s="115" t="n">
        <f aca="false">BQ9 * 1.02</f>
        <v>3.03453949567375</v>
      </c>
      <c r="BS9" s="115" t="n">
        <f aca="false">BR9 * 1.02</f>
        <v>3.09523028558722</v>
      </c>
      <c r="BT9" s="115" t="n">
        <f aca="false">BS9 * 1.02</f>
        <v>3.15713489129897</v>
      </c>
      <c r="BU9" s="115" t="n">
        <f aca="false">BT9 * 1.02</f>
        <v>3.22027758912494</v>
      </c>
      <c r="BV9" s="115" t="n">
        <f aca="false">BU9 * 1.02</f>
        <v>3.28468314090744</v>
      </c>
      <c r="BW9" s="115" t="n">
        <f aca="false">BV9 * 1.02</f>
        <v>3.35037680372559</v>
      </c>
      <c r="BX9" s="115" t="n">
        <f aca="false">BW9 * 1.02</f>
        <v>3.4173843398001</v>
      </c>
      <c r="BY9" s="115" t="n">
        <f aca="false">BX9 * 1.02</f>
        <v>3.48573202659611</v>
      </c>
      <c r="BZ9" s="115" t="n">
        <f aca="false">BY9 * 1.02</f>
        <v>3.55544666712803</v>
      </c>
      <c r="CA9" s="115" t="n">
        <f aca="false">BZ9 * 1.02</f>
        <v>3.62655560047059</v>
      </c>
      <c r="CB9" s="115" t="n">
        <f aca="false">CA9 * 1.02</f>
        <v>3.69908671248</v>
      </c>
      <c r="CC9" s="115" t="n">
        <f aca="false">CB9 * 1.02</f>
        <v>3.7730684467296</v>
      </c>
      <c r="CD9" s="115" t="n">
        <f aca="false">CC9 * 1.02</f>
        <v>3.84852981566419</v>
      </c>
      <c r="CE9" s="115" t="n">
        <f aca="false">CD9 * 1.02</f>
        <v>3.92550041197748</v>
      </c>
      <c r="CF9" s="115" t="n">
        <f aca="false">CE9 * 1.02</f>
        <v>4.00401042021703</v>
      </c>
      <c r="CG9" s="115" t="n">
        <f aca="false">CF9 * 1.02</f>
        <v>4.08409062862137</v>
      </c>
      <c r="CH9" s="115" t="n">
        <f aca="false">CG9 * 1.02</f>
        <v>4.1657724411938</v>
      </c>
      <c r="CI9" s="115" t="n">
        <f aca="false">CH9 * 1.02</f>
        <v>4.24908789001767</v>
      </c>
      <c r="CJ9" s="115" t="n">
        <f aca="false">CI9 * 1.02</f>
        <v>4.33406964781802</v>
      </c>
      <c r="CK9" s="115" t="n">
        <f aca="false">CJ9 * 1.02</f>
        <v>4.42075104077438</v>
      </c>
      <c r="CL9" s="115" t="n">
        <f aca="false">CK9 * 1.02</f>
        <v>4.50916606158987</v>
      </c>
      <c r="CM9" s="115" t="n">
        <f aca="false">CL9 * 1.02</f>
        <v>4.59934938282167</v>
      </c>
      <c r="CN9" s="115" t="n">
        <f aca="false">CM9 * 1.02</f>
        <v>4.6913363704781</v>
      </c>
      <c r="CO9" s="115" t="n">
        <f aca="false">CN9 * 1.02</f>
        <v>4.78516309788766</v>
      </c>
      <c r="CP9" s="115" t="n">
        <f aca="false">CO9 * 1.02</f>
        <v>4.88086635984542</v>
      </c>
      <c r="CQ9" s="115" t="n">
        <f aca="false">CP9 * 1.02</f>
        <v>4.97848368704233</v>
      </c>
      <c r="CR9" s="115" t="n">
        <f aca="false">CQ9 * 1.02</f>
        <v>5.07805336078317</v>
      </c>
      <c r="CS9" s="115" t="n">
        <f aca="false">CR9 * 1.02</f>
        <v>5.17961442799884</v>
      </c>
      <c r="CT9" s="115" t="n">
        <f aca="false">CS9 * 1.02</f>
        <v>5.28320671655881</v>
      </c>
      <c r="CU9" s="115" t="n">
        <f aca="false">CT9 * 1.02</f>
        <v>5.38887085088999</v>
      </c>
      <c r="CV9" s="115" t="n">
        <f aca="false">CU9 * 1.02</f>
        <v>5.49664826790779</v>
      </c>
      <c r="CW9" s="115" t="n">
        <f aca="false">CV9 * 1.02</f>
        <v>5.60658123326595</v>
      </c>
      <c r="CX9" s="115" t="n">
        <f aca="false">CW9 * 1.02</f>
        <v>5.71871285793127</v>
      </c>
      <c r="CY9" s="115" t="n">
        <f aca="false">CX9 * 1.02</f>
        <v>5.83308711508989</v>
      </c>
      <c r="CZ9" s="115" t="n">
        <f aca="false">CY9 * 1.02</f>
        <v>5.94974885739169</v>
      </c>
      <c r="DA9" s="115" t="n">
        <f aca="false">CZ9 * 1.02</f>
        <v>6.06874383453952</v>
      </c>
      <c r="DB9" s="115" t="n">
        <f aca="false">DA9 * 1.02</f>
        <v>6.19011871123031</v>
      </c>
      <c r="DC9" s="115" t="n">
        <f aca="false">DB9 * 1.02</f>
        <v>6.31392108545492</v>
      </c>
      <c r="DD9" s="115" t="n">
        <f aca="false">DC9 * 1.02</f>
        <v>6.44019950716402</v>
      </c>
      <c r="DE9" s="115" t="n">
        <f aca="false">DD9 * 1.02</f>
        <v>6.5690034973073</v>
      </c>
      <c r="DF9" s="115" t="n">
        <f aca="false">DE9 * 1.02</f>
        <v>6.70038356725344</v>
      </c>
      <c r="DG9" s="115" t="n">
        <f aca="false">DF9 * 1.02</f>
        <v>6.83439123859851</v>
      </c>
      <c r="DH9" s="115" t="n">
        <f aca="false">DG9 * 1.02</f>
        <v>6.97107906337048</v>
      </c>
      <c r="DI9" s="115" t="n">
        <f aca="false">DH9 * 1.02</f>
        <v>7.11050064463789</v>
      </c>
      <c r="DJ9" s="115" t="n">
        <f aca="false">DI9 * 1.02</f>
        <v>7.25271065753065</v>
      </c>
      <c r="DK9" s="115" t="n">
        <f aca="false">DJ9 * 1.02</f>
        <v>7.39776487068126</v>
      </c>
    </row>
    <row r="10" customFormat="false" ht="15" hidden="false" customHeight="true" outlineLevel="0" collapsed="false">
      <c r="A10" s="58"/>
      <c r="B10" s="58"/>
      <c r="C10" s="59"/>
      <c r="D10" s="60"/>
      <c r="E10" s="60"/>
      <c r="F10" s="66"/>
      <c r="G10" s="66"/>
      <c r="H10" s="66"/>
      <c r="I10" s="60"/>
      <c r="J10" s="152"/>
      <c r="K10" s="152"/>
      <c r="L10" s="152"/>
      <c r="M10" s="152"/>
      <c r="N10" s="152"/>
      <c r="O10" s="152"/>
      <c r="P10" s="152"/>
    </row>
    <row r="11" customFormat="false" ht="15" hidden="false" customHeight="true" outlineLevel="0" collapsed="false">
      <c r="A11" s="58"/>
      <c r="B11" s="58"/>
      <c r="C11" s="59"/>
      <c r="D11" s="60"/>
      <c r="E11" s="60"/>
      <c r="F11" s="66"/>
      <c r="G11" s="66"/>
      <c r="H11" s="66"/>
      <c r="I11" s="60"/>
      <c r="J11" s="93"/>
      <c r="K11" s="93"/>
      <c r="L11" s="93"/>
      <c r="M11" s="93"/>
      <c r="N11" s="93"/>
    </row>
    <row r="12" customFormat="false" ht="15" hidden="false" customHeight="true" outlineLevel="0" collapsed="false">
      <c r="A12" s="67" t="s">
        <v>207</v>
      </c>
      <c r="B12" s="67"/>
      <c r="C12" s="150"/>
      <c r="D12" s="67"/>
      <c r="E12" s="67"/>
      <c r="F12" s="67"/>
      <c r="G12" s="67"/>
      <c r="H12" s="67"/>
      <c r="I12" s="67"/>
      <c r="J12" s="67"/>
      <c r="K12" s="67"/>
      <c r="L12" s="67"/>
      <c r="M12" s="67"/>
      <c r="N12" s="67"/>
      <c r="O12" s="67"/>
      <c r="P12" s="67"/>
      <c r="Q12" s="67"/>
      <c r="R12" s="67"/>
      <c r="S12" s="67"/>
      <c r="T12" s="67"/>
      <c r="U12" s="67"/>
      <c r="V12" s="67"/>
      <c r="W12" s="67"/>
      <c r="X12" s="67"/>
      <c r="Y12" s="67"/>
      <c r="Z12" s="67"/>
      <c r="AA12" s="67"/>
      <c r="AB12" s="67"/>
      <c r="AC12" s="67"/>
      <c r="AD12" s="67"/>
      <c r="AE12" s="67"/>
      <c r="AF12" s="67"/>
      <c r="AG12" s="67"/>
      <c r="AH12" s="67"/>
      <c r="AI12" s="67"/>
      <c r="AJ12" s="67"/>
      <c r="AK12" s="67"/>
      <c r="AL12" s="67"/>
      <c r="AM12" s="67"/>
      <c r="AN12" s="67"/>
      <c r="AO12" s="67"/>
      <c r="AP12" s="67"/>
      <c r="AQ12" s="67"/>
      <c r="AR12" s="67"/>
      <c r="AS12" s="67"/>
      <c r="AT12" s="67"/>
      <c r="AU12" s="67"/>
      <c r="AV12" s="67"/>
      <c r="AW12" s="67"/>
      <c r="AX12" s="67"/>
      <c r="AY12" s="67"/>
      <c r="AZ12" s="67"/>
      <c r="BA12" s="67"/>
      <c r="BB12" s="67"/>
      <c r="BC12" s="67"/>
      <c r="BD12" s="67"/>
      <c r="BE12" s="67"/>
      <c r="BF12" s="67"/>
      <c r="BG12" s="67"/>
      <c r="BH12" s="67"/>
      <c r="BI12" s="67"/>
      <c r="BJ12" s="67"/>
      <c r="BK12" s="67"/>
      <c r="BL12" s="67"/>
      <c r="BM12" s="67"/>
      <c r="BN12" s="67"/>
      <c r="BO12" s="67"/>
      <c r="BP12" s="67"/>
      <c r="BQ12" s="67"/>
      <c r="BR12" s="67"/>
      <c r="BS12" s="67"/>
      <c r="BT12" s="67"/>
      <c r="BU12" s="67"/>
      <c r="BV12" s="67"/>
      <c r="BW12" s="67"/>
      <c r="BX12" s="67"/>
      <c r="BY12" s="67"/>
      <c r="BZ12" s="67"/>
      <c r="CA12" s="67"/>
      <c r="CB12" s="67"/>
      <c r="CC12" s="67"/>
      <c r="CD12" s="67"/>
      <c r="CE12" s="67"/>
      <c r="CF12" s="67"/>
      <c r="CG12" s="67"/>
      <c r="CH12" s="67"/>
      <c r="CI12" s="67"/>
      <c r="CJ12" s="67"/>
      <c r="CK12" s="67"/>
      <c r="CL12" s="67"/>
      <c r="CM12" s="67"/>
      <c r="CN12" s="67"/>
      <c r="CO12" s="67"/>
      <c r="CP12" s="67"/>
      <c r="CQ12" s="67"/>
      <c r="CR12" s="67"/>
      <c r="CS12" s="67"/>
      <c r="CT12" s="67"/>
      <c r="CU12" s="67"/>
      <c r="CV12" s="67"/>
      <c r="CW12" s="67"/>
      <c r="CX12" s="67"/>
      <c r="CY12" s="67"/>
      <c r="CZ12" s="67"/>
      <c r="DA12" s="67"/>
      <c r="DB12" s="67"/>
      <c r="DC12" s="67"/>
      <c r="DD12" s="67"/>
      <c r="DE12" s="67"/>
      <c r="DF12" s="67"/>
      <c r="DG12" s="67"/>
      <c r="DH12" s="67"/>
      <c r="DI12" s="67"/>
      <c r="DJ12" s="67"/>
      <c r="DK12" s="67"/>
    </row>
    <row r="13" customFormat="false" ht="15" hidden="false" customHeight="true" outlineLevel="0" collapsed="false">
      <c r="A13" s="58"/>
      <c r="B13" s="58"/>
      <c r="C13" s="59"/>
      <c r="D13" s="60"/>
      <c r="E13" s="60"/>
      <c r="F13" s="66"/>
      <c r="G13" s="66"/>
      <c r="H13" s="66"/>
      <c r="I13" s="60"/>
    </row>
    <row r="14" s="107" customFormat="true" ht="15" hidden="false" customHeight="true" outlineLevel="0" collapsed="false">
      <c r="C14" s="117"/>
      <c r="E14" s="107" t="s">
        <v>208</v>
      </c>
      <c r="G14" s="107" t="s">
        <v>209</v>
      </c>
      <c r="H14" s="107" t="n">
        <f aca="false">SUM(J14:DK14)</f>
        <v>1658139.50956412</v>
      </c>
      <c r="J14" s="119" t="n">
        <v>0</v>
      </c>
      <c r="K14" s="119" t="n">
        <v>0</v>
      </c>
      <c r="L14" s="119" t="n">
        <v>0</v>
      </c>
      <c r="M14" s="119" t="n">
        <v>0</v>
      </c>
      <c r="N14" s="119" t="n">
        <v>0</v>
      </c>
      <c r="O14" s="119" t="n">
        <v>0</v>
      </c>
      <c r="P14" s="119" t="n">
        <v>0</v>
      </c>
      <c r="Q14" s="153" t="n">
        <f aca="false">Project_Elements!C$2</f>
        <v>1658139.50956412</v>
      </c>
      <c r="R14" s="119" t="n">
        <v>0</v>
      </c>
      <c r="S14" s="119" t="n">
        <v>0</v>
      </c>
      <c r="T14" s="119" t="n">
        <v>0</v>
      </c>
      <c r="U14" s="119" t="n">
        <v>0</v>
      </c>
      <c r="V14" s="119" t="n">
        <v>0</v>
      </c>
      <c r="W14" s="119" t="n">
        <v>0</v>
      </c>
      <c r="X14" s="119" t="n">
        <v>0</v>
      </c>
      <c r="Y14" s="119" t="n">
        <v>0</v>
      </c>
      <c r="Z14" s="119" t="n">
        <v>0</v>
      </c>
      <c r="AA14" s="119" t="n">
        <v>0</v>
      </c>
      <c r="AB14" s="119" t="n">
        <v>0</v>
      </c>
      <c r="AC14" s="119" t="n">
        <v>0</v>
      </c>
      <c r="AD14" s="119" t="n">
        <v>0</v>
      </c>
      <c r="AE14" s="119" t="n">
        <v>0</v>
      </c>
      <c r="AF14" s="119" t="n">
        <v>0</v>
      </c>
      <c r="AG14" s="119" t="n">
        <v>0</v>
      </c>
      <c r="AH14" s="119" t="n">
        <v>0</v>
      </c>
      <c r="AI14" s="119" t="n">
        <v>0</v>
      </c>
      <c r="AJ14" s="119" t="n">
        <v>0</v>
      </c>
      <c r="AK14" s="119" t="n">
        <v>0</v>
      </c>
      <c r="AL14" s="119" t="n">
        <v>0</v>
      </c>
      <c r="AM14" s="119" t="n">
        <v>0</v>
      </c>
      <c r="AN14" s="119" t="n">
        <v>0</v>
      </c>
      <c r="AO14" s="119" t="n">
        <v>0</v>
      </c>
      <c r="AP14" s="119" t="n">
        <v>0</v>
      </c>
      <c r="AQ14" s="119" t="n">
        <v>0</v>
      </c>
      <c r="AR14" s="119" t="n">
        <v>0</v>
      </c>
      <c r="AS14" s="119" t="n">
        <v>0</v>
      </c>
      <c r="AT14" s="119" t="n">
        <v>0</v>
      </c>
      <c r="AU14" s="119" t="n">
        <v>0</v>
      </c>
      <c r="AV14" s="119" t="n">
        <v>0</v>
      </c>
      <c r="AW14" s="119" t="n">
        <v>0</v>
      </c>
      <c r="AX14" s="119" t="n">
        <v>0</v>
      </c>
      <c r="AY14" s="119" t="n">
        <v>0</v>
      </c>
      <c r="AZ14" s="119" t="n">
        <v>0</v>
      </c>
      <c r="BA14" s="119" t="n">
        <v>0</v>
      </c>
      <c r="BB14" s="119" t="n">
        <v>0</v>
      </c>
      <c r="BC14" s="119" t="n">
        <v>0</v>
      </c>
      <c r="BD14" s="119" t="n">
        <v>0</v>
      </c>
      <c r="BE14" s="119" t="n">
        <v>0</v>
      </c>
      <c r="BF14" s="119" t="n">
        <v>0</v>
      </c>
      <c r="BG14" s="119" t="n">
        <v>0</v>
      </c>
      <c r="BH14" s="119" t="n">
        <v>0</v>
      </c>
      <c r="BI14" s="119" t="n">
        <v>0</v>
      </c>
      <c r="BJ14" s="119" t="n">
        <v>0</v>
      </c>
      <c r="BK14" s="119" t="n">
        <v>0</v>
      </c>
      <c r="BL14" s="119" t="n">
        <v>0</v>
      </c>
      <c r="BM14" s="119" t="n">
        <v>0</v>
      </c>
      <c r="BN14" s="119" t="n">
        <v>0</v>
      </c>
      <c r="BO14" s="119" t="n">
        <v>0</v>
      </c>
      <c r="BP14" s="119" t="n">
        <v>0</v>
      </c>
      <c r="BQ14" s="119" t="n">
        <v>0</v>
      </c>
      <c r="BR14" s="119" t="n">
        <v>0</v>
      </c>
      <c r="BS14" s="119" t="n">
        <v>0</v>
      </c>
      <c r="BT14" s="119" t="n">
        <v>0</v>
      </c>
      <c r="BU14" s="119" t="n">
        <v>0</v>
      </c>
      <c r="BV14" s="119" t="n">
        <v>0</v>
      </c>
      <c r="BW14" s="119" t="n">
        <v>0</v>
      </c>
      <c r="BX14" s="119" t="n">
        <v>0</v>
      </c>
      <c r="BY14" s="119" t="n">
        <v>0</v>
      </c>
      <c r="BZ14" s="119" t="n">
        <v>0</v>
      </c>
      <c r="CA14" s="119" t="n">
        <v>0</v>
      </c>
      <c r="CB14" s="119" t="n">
        <v>0</v>
      </c>
      <c r="CC14" s="119" t="n">
        <v>0</v>
      </c>
      <c r="CD14" s="119" t="n">
        <v>0</v>
      </c>
      <c r="CE14" s="119" t="n">
        <v>0</v>
      </c>
      <c r="CF14" s="119" t="n">
        <v>0</v>
      </c>
      <c r="CG14" s="119" t="n">
        <v>0</v>
      </c>
      <c r="CH14" s="119" t="n">
        <v>0</v>
      </c>
      <c r="CI14" s="119" t="n">
        <v>0</v>
      </c>
      <c r="CJ14" s="119" t="n">
        <v>0</v>
      </c>
      <c r="CK14" s="119" t="n">
        <v>0</v>
      </c>
      <c r="CL14" s="119" t="n">
        <v>0</v>
      </c>
      <c r="CM14" s="119" t="n">
        <v>0</v>
      </c>
      <c r="CN14" s="119" t="n">
        <v>0</v>
      </c>
      <c r="CO14" s="119" t="n">
        <v>0</v>
      </c>
      <c r="CP14" s="119" t="n">
        <v>0</v>
      </c>
      <c r="CQ14" s="119" t="n">
        <v>0</v>
      </c>
      <c r="CR14" s="119" t="n">
        <v>0</v>
      </c>
      <c r="CS14" s="119" t="n">
        <v>0</v>
      </c>
      <c r="CT14" s="119" t="n">
        <v>0</v>
      </c>
      <c r="CU14" s="119" t="n">
        <v>0</v>
      </c>
      <c r="CV14" s="119" t="n">
        <v>0</v>
      </c>
      <c r="CW14" s="119" t="n">
        <v>0</v>
      </c>
      <c r="CX14" s="119" t="n">
        <v>0</v>
      </c>
      <c r="CY14" s="119" t="n">
        <v>0</v>
      </c>
      <c r="CZ14" s="119" t="n">
        <v>0</v>
      </c>
      <c r="DA14" s="119" t="n">
        <v>0</v>
      </c>
      <c r="DB14" s="119" t="n">
        <v>0</v>
      </c>
      <c r="DC14" s="119" t="n">
        <v>0</v>
      </c>
      <c r="DD14" s="119" t="n">
        <v>0</v>
      </c>
      <c r="DE14" s="119" t="n">
        <v>0</v>
      </c>
      <c r="DF14" s="119" t="n">
        <v>0</v>
      </c>
      <c r="DG14" s="119" t="n">
        <v>0</v>
      </c>
      <c r="DH14" s="119" t="n">
        <v>0</v>
      </c>
      <c r="DI14" s="119" t="n">
        <v>0</v>
      </c>
      <c r="DJ14" s="119" t="n">
        <v>0</v>
      </c>
      <c r="DK14" s="119" t="n">
        <v>0</v>
      </c>
    </row>
    <row r="15" s="107" customFormat="true" ht="15" hidden="false" customHeight="true" outlineLevel="0" collapsed="false">
      <c r="C15" s="117"/>
      <c r="E15" s="107" t="s">
        <v>210</v>
      </c>
      <c r="G15" s="107" t="s">
        <v>209</v>
      </c>
      <c r="H15" s="107" t="n">
        <f aca="false">SUM(J15:DK15)</f>
        <v>11788530.9839909</v>
      </c>
      <c r="J15" s="119" t="n">
        <v>0</v>
      </c>
      <c r="K15" s="119" t="n">
        <v>0</v>
      </c>
      <c r="L15" s="119" t="n">
        <v>0</v>
      </c>
      <c r="M15" s="119" t="n">
        <v>0</v>
      </c>
      <c r="N15" s="119" t="n">
        <v>0</v>
      </c>
      <c r="O15" s="119" t="n">
        <v>0</v>
      </c>
      <c r="P15" s="119" t="n">
        <v>0</v>
      </c>
      <c r="Q15" s="119" t="n">
        <v>0</v>
      </c>
      <c r="R15" s="119" t="n">
        <v>0</v>
      </c>
      <c r="S15" s="153" t="n">
        <f aca="false">Project_Elements!C$3</f>
        <v>11788530.9839909</v>
      </c>
      <c r="T15" s="119" t="n">
        <v>0</v>
      </c>
      <c r="U15" s="119" t="n">
        <v>0</v>
      </c>
      <c r="V15" s="119" t="n">
        <v>0</v>
      </c>
      <c r="W15" s="119" t="n">
        <v>0</v>
      </c>
      <c r="X15" s="119" t="n">
        <v>0</v>
      </c>
      <c r="Y15" s="119" t="n">
        <v>0</v>
      </c>
      <c r="Z15" s="119" t="n">
        <v>0</v>
      </c>
      <c r="AA15" s="119" t="n">
        <v>0</v>
      </c>
      <c r="AB15" s="119" t="n">
        <v>0</v>
      </c>
      <c r="AC15" s="119" t="n">
        <v>0</v>
      </c>
      <c r="AD15" s="119" t="n">
        <v>0</v>
      </c>
      <c r="AE15" s="119" t="n">
        <v>0</v>
      </c>
      <c r="AF15" s="119" t="n">
        <v>0</v>
      </c>
      <c r="AG15" s="119" t="n">
        <v>0</v>
      </c>
      <c r="AH15" s="119" t="n">
        <v>0</v>
      </c>
      <c r="AI15" s="119" t="n">
        <v>0</v>
      </c>
      <c r="AJ15" s="119" t="n">
        <v>0</v>
      </c>
      <c r="AK15" s="119" t="n">
        <v>0</v>
      </c>
      <c r="AL15" s="119" t="n">
        <v>0</v>
      </c>
      <c r="AM15" s="119" t="n">
        <v>0</v>
      </c>
      <c r="AN15" s="119" t="n">
        <v>0</v>
      </c>
      <c r="AO15" s="119" t="n">
        <v>0</v>
      </c>
      <c r="AP15" s="119" t="n">
        <v>0</v>
      </c>
      <c r="AQ15" s="119" t="n">
        <v>0</v>
      </c>
      <c r="AR15" s="119" t="n">
        <v>0</v>
      </c>
      <c r="AS15" s="119" t="n">
        <v>0</v>
      </c>
      <c r="AT15" s="119" t="n">
        <v>0</v>
      </c>
      <c r="AU15" s="119" t="n">
        <v>0</v>
      </c>
      <c r="AV15" s="119" t="n">
        <v>0</v>
      </c>
      <c r="AW15" s="119" t="n">
        <v>0</v>
      </c>
      <c r="AX15" s="119" t="n">
        <v>0</v>
      </c>
      <c r="AY15" s="119" t="n">
        <v>0</v>
      </c>
      <c r="AZ15" s="119" t="n">
        <v>0</v>
      </c>
      <c r="BA15" s="119" t="n">
        <v>0</v>
      </c>
      <c r="BB15" s="119" t="n">
        <v>0</v>
      </c>
      <c r="BC15" s="119" t="n">
        <v>0</v>
      </c>
      <c r="BD15" s="119" t="n">
        <v>0</v>
      </c>
      <c r="BE15" s="119" t="n">
        <v>0</v>
      </c>
      <c r="BF15" s="119" t="n">
        <v>0</v>
      </c>
      <c r="BG15" s="119" t="n">
        <v>0</v>
      </c>
      <c r="BH15" s="119" t="n">
        <v>0</v>
      </c>
      <c r="BI15" s="119" t="n">
        <v>0</v>
      </c>
      <c r="BJ15" s="119" t="n">
        <v>0</v>
      </c>
      <c r="BK15" s="119" t="n">
        <v>0</v>
      </c>
      <c r="BL15" s="119" t="n">
        <v>0</v>
      </c>
      <c r="BM15" s="119" t="n">
        <v>0</v>
      </c>
      <c r="BN15" s="119" t="n">
        <v>0</v>
      </c>
      <c r="BO15" s="119" t="n">
        <v>0</v>
      </c>
      <c r="BP15" s="119" t="n">
        <v>0</v>
      </c>
      <c r="BQ15" s="119" t="n">
        <v>0</v>
      </c>
      <c r="BR15" s="119" t="n">
        <v>0</v>
      </c>
      <c r="BS15" s="119" t="n">
        <v>0</v>
      </c>
      <c r="BT15" s="119" t="n">
        <v>0</v>
      </c>
      <c r="BU15" s="119" t="n">
        <v>0</v>
      </c>
      <c r="BV15" s="119" t="n">
        <v>0</v>
      </c>
      <c r="BW15" s="119" t="n">
        <v>0</v>
      </c>
      <c r="BX15" s="119" t="n">
        <v>0</v>
      </c>
      <c r="BY15" s="119" t="n">
        <v>0</v>
      </c>
      <c r="BZ15" s="119" t="n">
        <v>0</v>
      </c>
      <c r="CA15" s="119" t="n">
        <v>0</v>
      </c>
      <c r="CB15" s="119" t="n">
        <v>0</v>
      </c>
      <c r="CC15" s="119" t="n">
        <v>0</v>
      </c>
      <c r="CD15" s="119" t="n">
        <v>0</v>
      </c>
      <c r="CE15" s="119" t="n">
        <v>0</v>
      </c>
      <c r="CF15" s="119" t="n">
        <v>0</v>
      </c>
      <c r="CG15" s="119" t="n">
        <v>0</v>
      </c>
      <c r="CH15" s="119" t="n">
        <v>0</v>
      </c>
      <c r="CI15" s="119" t="n">
        <v>0</v>
      </c>
      <c r="CJ15" s="119" t="n">
        <v>0</v>
      </c>
      <c r="CK15" s="119" t="n">
        <v>0</v>
      </c>
      <c r="CL15" s="119" t="n">
        <v>0</v>
      </c>
      <c r="CM15" s="119" t="n">
        <v>0</v>
      </c>
      <c r="CN15" s="119" t="n">
        <v>0</v>
      </c>
      <c r="CO15" s="119" t="n">
        <v>0</v>
      </c>
      <c r="CP15" s="119" t="n">
        <v>0</v>
      </c>
      <c r="CQ15" s="119" t="n">
        <v>0</v>
      </c>
      <c r="CR15" s="119" t="n">
        <v>0</v>
      </c>
      <c r="CS15" s="119" t="n">
        <v>0</v>
      </c>
      <c r="CT15" s="119" t="n">
        <v>0</v>
      </c>
      <c r="CU15" s="119" t="n">
        <v>0</v>
      </c>
      <c r="CV15" s="119" t="n">
        <v>0</v>
      </c>
      <c r="CW15" s="119" t="n">
        <v>0</v>
      </c>
      <c r="CX15" s="119" t="n">
        <v>0</v>
      </c>
      <c r="CY15" s="119" t="n">
        <v>0</v>
      </c>
      <c r="CZ15" s="119" t="n">
        <v>0</v>
      </c>
      <c r="DA15" s="119" t="n">
        <v>0</v>
      </c>
      <c r="DB15" s="119" t="n">
        <v>0</v>
      </c>
      <c r="DC15" s="119" t="n">
        <v>0</v>
      </c>
      <c r="DD15" s="119" t="n">
        <v>0</v>
      </c>
      <c r="DE15" s="119" t="n">
        <v>0</v>
      </c>
      <c r="DF15" s="119" t="n">
        <v>0</v>
      </c>
      <c r="DG15" s="119" t="n">
        <v>0</v>
      </c>
      <c r="DH15" s="119" t="n">
        <v>0</v>
      </c>
      <c r="DI15" s="119" t="n">
        <v>0</v>
      </c>
      <c r="DJ15" s="119" t="n">
        <v>0</v>
      </c>
      <c r="DK15" s="119" t="n">
        <v>0</v>
      </c>
    </row>
    <row r="16" s="107" customFormat="true" ht="15" hidden="false" customHeight="true" outlineLevel="0" collapsed="false">
      <c r="C16" s="117"/>
      <c r="E16" s="107" t="s">
        <v>211</v>
      </c>
      <c r="G16" s="107" t="s">
        <v>209</v>
      </c>
      <c r="H16" s="107" t="n">
        <f aca="false">SUM(J16:DK16)</f>
        <v>1368773.68097699</v>
      </c>
      <c r="J16" s="119" t="n">
        <v>0</v>
      </c>
      <c r="K16" s="119" t="n">
        <v>0</v>
      </c>
      <c r="L16" s="119" t="n">
        <v>0</v>
      </c>
      <c r="M16" s="119" t="n">
        <v>0</v>
      </c>
      <c r="N16" s="119" t="n">
        <v>0</v>
      </c>
      <c r="O16" s="119" t="n">
        <v>0</v>
      </c>
      <c r="P16" s="119" t="n">
        <v>0</v>
      </c>
      <c r="Q16" s="119" t="n">
        <v>0</v>
      </c>
      <c r="R16" s="153" t="n">
        <f aca="false">Project_Elements!C$6</f>
        <v>1368773.68097699</v>
      </c>
      <c r="S16" s="154" t="n">
        <v>0</v>
      </c>
      <c r="T16" s="119" t="n">
        <v>0</v>
      </c>
      <c r="U16" s="119" t="n">
        <v>0</v>
      </c>
      <c r="V16" s="119" t="n">
        <v>0</v>
      </c>
      <c r="W16" s="119" t="n">
        <v>0</v>
      </c>
      <c r="X16" s="119" t="n">
        <v>0</v>
      </c>
      <c r="Y16" s="119" t="n">
        <v>0</v>
      </c>
      <c r="Z16" s="119" t="n">
        <v>0</v>
      </c>
      <c r="AA16" s="119" t="n">
        <v>0</v>
      </c>
      <c r="AB16" s="119" t="n">
        <v>0</v>
      </c>
      <c r="AC16" s="119" t="n">
        <v>0</v>
      </c>
      <c r="AD16" s="119" t="n">
        <v>0</v>
      </c>
      <c r="AE16" s="119" t="n">
        <v>0</v>
      </c>
      <c r="AF16" s="119" t="n">
        <v>0</v>
      </c>
      <c r="AG16" s="119" t="n">
        <v>0</v>
      </c>
      <c r="AH16" s="119" t="n">
        <v>0</v>
      </c>
      <c r="AI16" s="119" t="n">
        <v>0</v>
      </c>
      <c r="AJ16" s="119" t="n">
        <v>0</v>
      </c>
      <c r="AK16" s="119" t="n">
        <v>0</v>
      </c>
      <c r="AL16" s="119" t="n">
        <v>0</v>
      </c>
      <c r="AM16" s="119" t="n">
        <v>0</v>
      </c>
      <c r="AN16" s="119" t="n">
        <v>0</v>
      </c>
      <c r="AO16" s="119" t="n">
        <v>0</v>
      </c>
      <c r="AP16" s="119" t="n">
        <v>0</v>
      </c>
      <c r="AQ16" s="119" t="n">
        <v>0</v>
      </c>
      <c r="AR16" s="119" t="n">
        <v>0</v>
      </c>
      <c r="AS16" s="119" t="n">
        <v>0</v>
      </c>
      <c r="AT16" s="119" t="n">
        <v>0</v>
      </c>
      <c r="AU16" s="119" t="n">
        <v>0</v>
      </c>
      <c r="AV16" s="119" t="n">
        <v>0</v>
      </c>
      <c r="AW16" s="119" t="n">
        <v>0</v>
      </c>
      <c r="AX16" s="119" t="n">
        <v>0</v>
      </c>
      <c r="AY16" s="119" t="n">
        <v>0</v>
      </c>
      <c r="AZ16" s="119" t="n">
        <v>0</v>
      </c>
      <c r="BA16" s="119" t="n">
        <v>0</v>
      </c>
      <c r="BB16" s="119" t="n">
        <v>0</v>
      </c>
      <c r="BC16" s="119" t="n">
        <v>0</v>
      </c>
      <c r="BD16" s="119" t="n">
        <v>0</v>
      </c>
      <c r="BE16" s="119" t="n">
        <v>0</v>
      </c>
      <c r="BF16" s="119" t="n">
        <v>0</v>
      </c>
      <c r="BG16" s="119" t="n">
        <v>0</v>
      </c>
      <c r="BH16" s="119" t="n">
        <v>0</v>
      </c>
      <c r="BI16" s="119" t="n">
        <v>0</v>
      </c>
      <c r="BJ16" s="119" t="n">
        <v>0</v>
      </c>
      <c r="BK16" s="119" t="n">
        <v>0</v>
      </c>
      <c r="BL16" s="119" t="n">
        <v>0</v>
      </c>
      <c r="BM16" s="119" t="n">
        <v>0</v>
      </c>
      <c r="BN16" s="119" t="n">
        <v>0</v>
      </c>
      <c r="BO16" s="119" t="n">
        <v>0</v>
      </c>
      <c r="BP16" s="119" t="n">
        <v>0</v>
      </c>
      <c r="BQ16" s="119" t="n">
        <v>0</v>
      </c>
      <c r="BR16" s="119" t="n">
        <v>0</v>
      </c>
      <c r="BS16" s="119" t="n">
        <v>0</v>
      </c>
      <c r="BT16" s="119" t="n">
        <v>0</v>
      </c>
      <c r="BU16" s="119" t="n">
        <v>0</v>
      </c>
      <c r="BV16" s="119" t="n">
        <v>0</v>
      </c>
      <c r="BW16" s="119" t="n">
        <v>0</v>
      </c>
      <c r="BX16" s="119" t="n">
        <v>0</v>
      </c>
      <c r="BY16" s="119" t="n">
        <v>0</v>
      </c>
      <c r="BZ16" s="119" t="n">
        <v>0</v>
      </c>
      <c r="CA16" s="119" t="n">
        <v>0</v>
      </c>
      <c r="CB16" s="119" t="n">
        <v>0</v>
      </c>
      <c r="CC16" s="119" t="n">
        <v>0</v>
      </c>
      <c r="CD16" s="119" t="n">
        <v>0</v>
      </c>
      <c r="CE16" s="119" t="n">
        <v>0</v>
      </c>
      <c r="CF16" s="119" t="n">
        <v>0</v>
      </c>
      <c r="CG16" s="119" t="n">
        <v>0</v>
      </c>
      <c r="CH16" s="119" t="n">
        <v>0</v>
      </c>
      <c r="CI16" s="119" t="n">
        <v>0</v>
      </c>
      <c r="CJ16" s="119" t="n">
        <v>0</v>
      </c>
      <c r="CK16" s="119" t="n">
        <v>0</v>
      </c>
      <c r="CL16" s="119" t="n">
        <v>0</v>
      </c>
      <c r="CM16" s="119" t="n">
        <v>0</v>
      </c>
      <c r="CN16" s="119" t="n">
        <v>0</v>
      </c>
      <c r="CO16" s="119" t="n">
        <v>0</v>
      </c>
      <c r="CP16" s="119" t="n">
        <v>0</v>
      </c>
      <c r="CQ16" s="119" t="n">
        <v>0</v>
      </c>
      <c r="CR16" s="119" t="n">
        <v>0</v>
      </c>
      <c r="CS16" s="119" t="n">
        <v>0</v>
      </c>
      <c r="CT16" s="119" t="n">
        <v>0</v>
      </c>
      <c r="CU16" s="119" t="n">
        <v>0</v>
      </c>
      <c r="CV16" s="119" t="n">
        <v>0</v>
      </c>
      <c r="CW16" s="119" t="n">
        <v>0</v>
      </c>
      <c r="CX16" s="119" t="n">
        <v>0</v>
      </c>
      <c r="CY16" s="119" t="n">
        <v>0</v>
      </c>
      <c r="CZ16" s="119" t="n">
        <v>0</v>
      </c>
      <c r="DA16" s="119" t="n">
        <v>0</v>
      </c>
      <c r="DB16" s="119" t="n">
        <v>0</v>
      </c>
      <c r="DC16" s="119" t="n">
        <v>0</v>
      </c>
      <c r="DD16" s="119" t="n">
        <v>0</v>
      </c>
      <c r="DE16" s="119" t="n">
        <v>0</v>
      </c>
      <c r="DF16" s="119" t="n">
        <v>0</v>
      </c>
      <c r="DG16" s="119" t="n">
        <v>0</v>
      </c>
      <c r="DH16" s="119" t="n">
        <v>0</v>
      </c>
      <c r="DI16" s="119" t="n">
        <v>0</v>
      </c>
      <c r="DJ16" s="119" t="n">
        <v>0</v>
      </c>
      <c r="DK16" s="119" t="n">
        <v>0</v>
      </c>
    </row>
    <row r="17" s="107" customFormat="true" ht="15" hidden="false" customHeight="true" outlineLevel="0" collapsed="false">
      <c r="C17" s="117"/>
      <c r="E17" s="107" t="s">
        <v>212</v>
      </c>
      <c r="G17" s="107" t="s">
        <v>209</v>
      </c>
      <c r="H17" s="107" t="n">
        <f aca="false">SUM(J17:DK17)</f>
        <v>7833145.91722307</v>
      </c>
      <c r="J17" s="119" t="n">
        <v>0</v>
      </c>
      <c r="K17" s="119" t="n">
        <v>0</v>
      </c>
      <c r="L17" s="119" t="n">
        <v>0</v>
      </c>
      <c r="M17" s="119" t="n">
        <v>0</v>
      </c>
      <c r="N17" s="119" t="n">
        <v>0</v>
      </c>
      <c r="O17" s="119" t="n">
        <v>0</v>
      </c>
      <c r="P17" s="119" t="n">
        <v>0</v>
      </c>
      <c r="Q17" s="119" t="n">
        <v>0</v>
      </c>
      <c r="R17" s="119" t="n">
        <v>0</v>
      </c>
      <c r="S17" s="153" t="n">
        <f aca="false">Project_Elements!C$7</f>
        <v>7833145.91722307</v>
      </c>
      <c r="T17" s="119" t="n">
        <v>0</v>
      </c>
      <c r="U17" s="119" t="n">
        <v>0</v>
      </c>
      <c r="V17" s="119" t="n">
        <v>0</v>
      </c>
      <c r="W17" s="119" t="n">
        <v>0</v>
      </c>
      <c r="X17" s="119" t="n">
        <v>0</v>
      </c>
      <c r="Y17" s="119" t="n">
        <v>0</v>
      </c>
      <c r="Z17" s="119" t="n">
        <v>0</v>
      </c>
      <c r="AA17" s="119" t="n">
        <v>0</v>
      </c>
      <c r="AB17" s="119" t="n">
        <v>0</v>
      </c>
      <c r="AC17" s="119" t="n">
        <v>0</v>
      </c>
      <c r="AD17" s="119" t="n">
        <v>0</v>
      </c>
      <c r="AE17" s="119" t="n">
        <v>0</v>
      </c>
      <c r="AF17" s="119" t="n">
        <v>0</v>
      </c>
      <c r="AG17" s="119" t="n">
        <v>0</v>
      </c>
      <c r="AH17" s="119" t="n">
        <v>0</v>
      </c>
      <c r="AI17" s="119" t="n">
        <v>0</v>
      </c>
      <c r="AJ17" s="119" t="n">
        <v>0</v>
      </c>
      <c r="AK17" s="119" t="n">
        <v>0</v>
      </c>
      <c r="AL17" s="119" t="n">
        <v>0</v>
      </c>
      <c r="AM17" s="119" t="n">
        <v>0</v>
      </c>
      <c r="AN17" s="119" t="n">
        <v>0</v>
      </c>
      <c r="AO17" s="119" t="n">
        <v>0</v>
      </c>
      <c r="AP17" s="119" t="n">
        <v>0</v>
      </c>
      <c r="AQ17" s="119" t="n">
        <v>0</v>
      </c>
      <c r="AR17" s="119" t="n">
        <v>0</v>
      </c>
      <c r="AS17" s="119" t="n">
        <v>0</v>
      </c>
      <c r="AT17" s="119" t="n">
        <v>0</v>
      </c>
      <c r="AU17" s="119" t="n">
        <v>0</v>
      </c>
      <c r="AV17" s="119" t="n">
        <v>0</v>
      </c>
      <c r="AW17" s="119" t="n">
        <v>0</v>
      </c>
      <c r="AX17" s="119" t="n">
        <v>0</v>
      </c>
      <c r="AY17" s="119" t="n">
        <v>0</v>
      </c>
      <c r="AZ17" s="119" t="n">
        <v>0</v>
      </c>
      <c r="BA17" s="119" t="n">
        <v>0</v>
      </c>
      <c r="BB17" s="119" t="n">
        <v>0</v>
      </c>
      <c r="BC17" s="119" t="n">
        <v>0</v>
      </c>
      <c r="BD17" s="119" t="n">
        <v>0</v>
      </c>
      <c r="BE17" s="119" t="n">
        <v>0</v>
      </c>
      <c r="BF17" s="119" t="n">
        <v>0</v>
      </c>
      <c r="BG17" s="119" t="n">
        <v>0</v>
      </c>
      <c r="BH17" s="119" t="n">
        <v>0</v>
      </c>
      <c r="BI17" s="119" t="n">
        <v>0</v>
      </c>
      <c r="BJ17" s="119" t="n">
        <v>0</v>
      </c>
      <c r="BK17" s="119" t="n">
        <v>0</v>
      </c>
      <c r="BL17" s="119" t="n">
        <v>0</v>
      </c>
      <c r="BM17" s="119" t="n">
        <v>0</v>
      </c>
      <c r="BN17" s="119" t="n">
        <v>0</v>
      </c>
      <c r="BO17" s="119" t="n">
        <v>0</v>
      </c>
      <c r="BP17" s="119" t="n">
        <v>0</v>
      </c>
      <c r="BQ17" s="119" t="n">
        <v>0</v>
      </c>
      <c r="BR17" s="119" t="n">
        <v>0</v>
      </c>
      <c r="BS17" s="119" t="n">
        <v>0</v>
      </c>
      <c r="BT17" s="119" t="n">
        <v>0</v>
      </c>
      <c r="BU17" s="119" t="n">
        <v>0</v>
      </c>
      <c r="BV17" s="119" t="n">
        <v>0</v>
      </c>
      <c r="BW17" s="119" t="n">
        <v>0</v>
      </c>
      <c r="BX17" s="119" t="n">
        <v>0</v>
      </c>
      <c r="BY17" s="119" t="n">
        <v>0</v>
      </c>
      <c r="BZ17" s="119" t="n">
        <v>0</v>
      </c>
      <c r="CA17" s="119" t="n">
        <v>0</v>
      </c>
      <c r="CB17" s="119" t="n">
        <v>0</v>
      </c>
      <c r="CC17" s="119" t="n">
        <v>0</v>
      </c>
      <c r="CD17" s="119" t="n">
        <v>0</v>
      </c>
      <c r="CE17" s="119" t="n">
        <v>0</v>
      </c>
      <c r="CF17" s="119" t="n">
        <v>0</v>
      </c>
      <c r="CG17" s="119" t="n">
        <v>0</v>
      </c>
      <c r="CH17" s="119" t="n">
        <v>0</v>
      </c>
      <c r="CI17" s="119" t="n">
        <v>0</v>
      </c>
      <c r="CJ17" s="119" t="n">
        <v>0</v>
      </c>
      <c r="CK17" s="119" t="n">
        <v>0</v>
      </c>
      <c r="CL17" s="119" t="n">
        <v>0</v>
      </c>
      <c r="CM17" s="119" t="n">
        <v>0</v>
      </c>
      <c r="CN17" s="119" t="n">
        <v>0</v>
      </c>
      <c r="CO17" s="119" t="n">
        <v>0</v>
      </c>
      <c r="CP17" s="119" t="n">
        <v>0</v>
      </c>
      <c r="CQ17" s="119" t="n">
        <v>0</v>
      </c>
      <c r="CR17" s="119" t="n">
        <v>0</v>
      </c>
      <c r="CS17" s="119" t="n">
        <v>0</v>
      </c>
      <c r="CT17" s="119" t="n">
        <v>0</v>
      </c>
      <c r="CU17" s="119" t="n">
        <v>0</v>
      </c>
      <c r="CV17" s="119" t="n">
        <v>0</v>
      </c>
      <c r="CW17" s="119" t="n">
        <v>0</v>
      </c>
      <c r="CX17" s="119" t="n">
        <v>0</v>
      </c>
      <c r="CY17" s="119" t="n">
        <v>0</v>
      </c>
      <c r="CZ17" s="119" t="n">
        <v>0</v>
      </c>
      <c r="DA17" s="119" t="n">
        <v>0</v>
      </c>
      <c r="DB17" s="119" t="n">
        <v>0</v>
      </c>
      <c r="DC17" s="119" t="n">
        <v>0</v>
      </c>
      <c r="DD17" s="119" t="n">
        <v>0</v>
      </c>
      <c r="DE17" s="119" t="n">
        <v>0</v>
      </c>
      <c r="DF17" s="119" t="n">
        <v>0</v>
      </c>
      <c r="DG17" s="119" t="n">
        <v>0</v>
      </c>
      <c r="DH17" s="119" t="n">
        <v>0</v>
      </c>
      <c r="DI17" s="119" t="n">
        <v>0</v>
      </c>
      <c r="DJ17" s="119" t="n">
        <v>0</v>
      </c>
      <c r="DK17" s="119" t="n">
        <v>0</v>
      </c>
    </row>
    <row r="18" s="107" customFormat="true" ht="15" hidden="false" customHeight="true" outlineLevel="0" collapsed="false">
      <c r="C18" s="117"/>
    </row>
    <row r="19" s="107" customFormat="true" ht="15" hidden="false" customHeight="true" outlineLevel="0" collapsed="false">
      <c r="C19" s="117"/>
      <c r="E19" s="107" t="s">
        <v>213</v>
      </c>
      <c r="G19" s="107" t="s">
        <v>209</v>
      </c>
      <c r="H19" s="107" t="n">
        <f aca="false">SUM(J19:DK19)</f>
        <v>11434875.0544711</v>
      </c>
      <c r="J19" s="119" t="n">
        <v>0</v>
      </c>
      <c r="K19" s="119" t="n">
        <v>0</v>
      </c>
      <c r="L19" s="119" t="n">
        <v>0</v>
      </c>
      <c r="M19" s="119" t="n">
        <v>0</v>
      </c>
      <c r="N19" s="119" t="n">
        <v>0</v>
      </c>
      <c r="O19" s="119" t="n">
        <v>0</v>
      </c>
      <c r="P19" s="119" t="n">
        <v>0</v>
      </c>
      <c r="Q19" s="119" t="n">
        <v>0</v>
      </c>
      <c r="R19" s="119" t="n">
        <v>0</v>
      </c>
      <c r="S19" s="119" t="n">
        <f aca="false">SUM($J15:$DK15) * 0.01</f>
        <v>117885.309839909</v>
      </c>
      <c r="T19" s="110" t="n">
        <f aca="false">S19</f>
        <v>117885.309839909</v>
      </c>
      <c r="U19" s="110" t="n">
        <f aca="false">T19</f>
        <v>117885.309839909</v>
      </c>
      <c r="V19" s="110" t="n">
        <f aca="false">U19</f>
        <v>117885.309839909</v>
      </c>
      <c r="W19" s="110" t="n">
        <f aca="false">V19</f>
        <v>117885.309839909</v>
      </c>
      <c r="X19" s="110" t="n">
        <f aca="false">W19</f>
        <v>117885.309839909</v>
      </c>
      <c r="Y19" s="110" t="n">
        <f aca="false">X19</f>
        <v>117885.309839909</v>
      </c>
      <c r="Z19" s="110" t="n">
        <f aca="false">Y19</f>
        <v>117885.309839909</v>
      </c>
      <c r="AA19" s="110" t="n">
        <f aca="false">Z19</f>
        <v>117885.309839909</v>
      </c>
      <c r="AB19" s="110" t="n">
        <f aca="false">AA19</f>
        <v>117885.309839909</v>
      </c>
      <c r="AC19" s="110" t="n">
        <f aca="false">AB19</f>
        <v>117885.309839909</v>
      </c>
      <c r="AD19" s="110" t="n">
        <f aca="false">AC19</f>
        <v>117885.309839909</v>
      </c>
      <c r="AE19" s="110" t="n">
        <f aca="false">AD19</f>
        <v>117885.309839909</v>
      </c>
      <c r="AF19" s="110" t="n">
        <f aca="false">AE19</f>
        <v>117885.309839909</v>
      </c>
      <c r="AG19" s="110" t="n">
        <f aca="false">AF19</f>
        <v>117885.309839909</v>
      </c>
      <c r="AH19" s="110" t="n">
        <f aca="false">AG19</f>
        <v>117885.309839909</v>
      </c>
      <c r="AI19" s="110" t="n">
        <f aca="false">AH19</f>
        <v>117885.309839909</v>
      </c>
      <c r="AJ19" s="110" t="n">
        <f aca="false">AI19</f>
        <v>117885.309839909</v>
      </c>
      <c r="AK19" s="110" t="n">
        <f aca="false">AJ19</f>
        <v>117885.309839909</v>
      </c>
      <c r="AL19" s="110" t="n">
        <f aca="false">AK19</f>
        <v>117885.309839909</v>
      </c>
      <c r="AM19" s="110" t="n">
        <f aca="false">AL19</f>
        <v>117885.309839909</v>
      </c>
      <c r="AN19" s="110" t="n">
        <f aca="false">AM19</f>
        <v>117885.309839909</v>
      </c>
      <c r="AO19" s="110" t="n">
        <f aca="false">AN19</f>
        <v>117885.309839909</v>
      </c>
      <c r="AP19" s="110" t="n">
        <f aca="false">AO19</f>
        <v>117885.309839909</v>
      </c>
      <c r="AQ19" s="110" t="n">
        <f aca="false">AP19</f>
        <v>117885.309839909</v>
      </c>
      <c r="AR19" s="110" t="n">
        <f aca="false">AQ19</f>
        <v>117885.309839909</v>
      </c>
      <c r="AS19" s="110" t="n">
        <f aca="false">AR19</f>
        <v>117885.309839909</v>
      </c>
      <c r="AT19" s="110" t="n">
        <f aca="false">AS19</f>
        <v>117885.309839909</v>
      </c>
      <c r="AU19" s="110" t="n">
        <f aca="false">AT19</f>
        <v>117885.309839909</v>
      </c>
      <c r="AV19" s="110" t="n">
        <f aca="false">AU19</f>
        <v>117885.309839909</v>
      </c>
      <c r="AW19" s="110" t="n">
        <f aca="false">AV19</f>
        <v>117885.309839909</v>
      </c>
      <c r="AX19" s="110" t="n">
        <f aca="false">AW19</f>
        <v>117885.309839909</v>
      </c>
      <c r="AY19" s="110" t="n">
        <f aca="false">AX19</f>
        <v>117885.309839909</v>
      </c>
      <c r="AZ19" s="110" t="n">
        <f aca="false">AY19</f>
        <v>117885.309839909</v>
      </c>
      <c r="BA19" s="110" t="n">
        <f aca="false">AZ19</f>
        <v>117885.309839909</v>
      </c>
      <c r="BB19" s="110" t="n">
        <f aca="false">BA19</f>
        <v>117885.309839909</v>
      </c>
      <c r="BC19" s="110" t="n">
        <f aca="false">BB19</f>
        <v>117885.309839909</v>
      </c>
      <c r="BD19" s="110" t="n">
        <f aca="false">BC19</f>
        <v>117885.309839909</v>
      </c>
      <c r="BE19" s="110" t="n">
        <f aca="false">BD19</f>
        <v>117885.309839909</v>
      </c>
      <c r="BF19" s="110" t="n">
        <f aca="false">BE19</f>
        <v>117885.309839909</v>
      </c>
      <c r="BG19" s="110" t="n">
        <f aca="false">BF19</f>
        <v>117885.309839909</v>
      </c>
      <c r="BH19" s="110" t="n">
        <f aca="false">BG19</f>
        <v>117885.309839909</v>
      </c>
      <c r="BI19" s="110" t="n">
        <f aca="false">BH19</f>
        <v>117885.309839909</v>
      </c>
      <c r="BJ19" s="110" t="n">
        <f aca="false">BI19</f>
        <v>117885.309839909</v>
      </c>
      <c r="BK19" s="110" t="n">
        <f aca="false">BJ19</f>
        <v>117885.309839909</v>
      </c>
      <c r="BL19" s="110" t="n">
        <f aca="false">BK19</f>
        <v>117885.309839909</v>
      </c>
      <c r="BM19" s="110" t="n">
        <f aca="false">BL19</f>
        <v>117885.309839909</v>
      </c>
      <c r="BN19" s="110" t="n">
        <f aca="false">BM19</f>
        <v>117885.309839909</v>
      </c>
      <c r="BO19" s="110" t="n">
        <f aca="false">BN19</f>
        <v>117885.309839909</v>
      </c>
      <c r="BP19" s="110" t="n">
        <f aca="false">BO19</f>
        <v>117885.309839909</v>
      </c>
      <c r="BQ19" s="110" t="n">
        <f aca="false">BP19</f>
        <v>117885.309839909</v>
      </c>
      <c r="BR19" s="110" t="n">
        <f aca="false">BQ19</f>
        <v>117885.309839909</v>
      </c>
      <c r="BS19" s="110" t="n">
        <f aca="false">BR19</f>
        <v>117885.309839909</v>
      </c>
      <c r="BT19" s="110" t="n">
        <f aca="false">BS19</f>
        <v>117885.309839909</v>
      </c>
      <c r="BU19" s="110" t="n">
        <f aca="false">BT19</f>
        <v>117885.309839909</v>
      </c>
      <c r="BV19" s="110" t="n">
        <f aca="false">BU19</f>
        <v>117885.309839909</v>
      </c>
      <c r="BW19" s="110" t="n">
        <f aca="false">BV19</f>
        <v>117885.309839909</v>
      </c>
      <c r="BX19" s="110" t="n">
        <f aca="false">BW19</f>
        <v>117885.309839909</v>
      </c>
      <c r="BY19" s="110" t="n">
        <f aca="false">BX19</f>
        <v>117885.309839909</v>
      </c>
      <c r="BZ19" s="110" t="n">
        <f aca="false">BY19</f>
        <v>117885.309839909</v>
      </c>
      <c r="CA19" s="110" t="n">
        <f aca="false">BZ19</f>
        <v>117885.309839909</v>
      </c>
      <c r="CB19" s="110" t="n">
        <f aca="false">CA19</f>
        <v>117885.309839909</v>
      </c>
      <c r="CC19" s="110" t="n">
        <f aca="false">CB19</f>
        <v>117885.309839909</v>
      </c>
      <c r="CD19" s="110" t="n">
        <f aca="false">CC19</f>
        <v>117885.309839909</v>
      </c>
      <c r="CE19" s="110" t="n">
        <f aca="false">CD19</f>
        <v>117885.309839909</v>
      </c>
      <c r="CF19" s="110" t="n">
        <f aca="false">CE19</f>
        <v>117885.309839909</v>
      </c>
      <c r="CG19" s="110" t="n">
        <f aca="false">CF19</f>
        <v>117885.309839909</v>
      </c>
      <c r="CH19" s="110" t="n">
        <f aca="false">CG19</f>
        <v>117885.309839909</v>
      </c>
      <c r="CI19" s="110" t="n">
        <f aca="false">CH19</f>
        <v>117885.309839909</v>
      </c>
      <c r="CJ19" s="110" t="n">
        <f aca="false">CI19</f>
        <v>117885.309839909</v>
      </c>
      <c r="CK19" s="110" t="n">
        <f aca="false">CJ19</f>
        <v>117885.309839909</v>
      </c>
      <c r="CL19" s="110" t="n">
        <f aca="false">CK19</f>
        <v>117885.309839909</v>
      </c>
      <c r="CM19" s="110" t="n">
        <f aca="false">CL19</f>
        <v>117885.309839909</v>
      </c>
      <c r="CN19" s="110" t="n">
        <f aca="false">CM19</f>
        <v>117885.309839909</v>
      </c>
      <c r="CO19" s="110" t="n">
        <f aca="false">CN19</f>
        <v>117885.309839909</v>
      </c>
      <c r="CP19" s="110" t="n">
        <f aca="false">CO19</f>
        <v>117885.309839909</v>
      </c>
      <c r="CQ19" s="110" t="n">
        <f aca="false">CP19</f>
        <v>117885.309839909</v>
      </c>
      <c r="CR19" s="110" t="n">
        <f aca="false">CQ19</f>
        <v>117885.309839909</v>
      </c>
      <c r="CS19" s="110" t="n">
        <f aca="false">CR19</f>
        <v>117885.309839909</v>
      </c>
      <c r="CT19" s="110" t="n">
        <f aca="false">CS19</f>
        <v>117885.309839909</v>
      </c>
      <c r="CU19" s="110" t="n">
        <f aca="false">CT19</f>
        <v>117885.309839909</v>
      </c>
      <c r="CV19" s="110" t="n">
        <f aca="false">CU19</f>
        <v>117885.309839909</v>
      </c>
      <c r="CW19" s="110" t="n">
        <f aca="false">CV19</f>
        <v>117885.309839909</v>
      </c>
      <c r="CX19" s="110" t="n">
        <f aca="false">CW19</f>
        <v>117885.309839909</v>
      </c>
      <c r="CY19" s="110" t="n">
        <f aca="false">CX19</f>
        <v>117885.309839909</v>
      </c>
      <c r="CZ19" s="110" t="n">
        <f aca="false">CY19</f>
        <v>117885.309839909</v>
      </c>
      <c r="DA19" s="110" t="n">
        <f aca="false">CZ19</f>
        <v>117885.309839909</v>
      </c>
      <c r="DB19" s="110" t="n">
        <f aca="false">DA19</f>
        <v>117885.309839909</v>
      </c>
      <c r="DC19" s="110" t="n">
        <f aca="false">DB19</f>
        <v>117885.309839909</v>
      </c>
      <c r="DD19" s="110" t="n">
        <f aca="false">DC19</f>
        <v>117885.309839909</v>
      </c>
      <c r="DE19" s="110" t="n">
        <f aca="false">DD19</f>
        <v>117885.309839909</v>
      </c>
      <c r="DF19" s="110" t="n">
        <f aca="false">DE19</f>
        <v>117885.309839909</v>
      </c>
      <c r="DG19" s="110" t="n">
        <f aca="false">DF19</f>
        <v>117885.309839909</v>
      </c>
      <c r="DH19" s="110" t="n">
        <f aca="false">DG19</f>
        <v>117885.309839909</v>
      </c>
      <c r="DI19" s="110" t="n">
        <f aca="false">DH19</f>
        <v>117885.309839909</v>
      </c>
      <c r="DJ19" s="110" t="n">
        <f aca="false">DI19</f>
        <v>117885.309839909</v>
      </c>
      <c r="DK19" s="110" t="n">
        <f aca="false">DJ19</f>
        <v>117885.309839909</v>
      </c>
    </row>
    <row r="20" s="107" customFormat="true" ht="15" hidden="false" customHeight="true" outlineLevel="0" collapsed="false">
      <c r="C20" s="117"/>
      <c r="E20" s="107" t="s">
        <v>214</v>
      </c>
      <c r="G20" s="107" t="s">
        <v>209</v>
      </c>
      <c r="H20" s="107" t="n">
        <f aca="false">SUM(J20:DK20)</f>
        <v>3799075.76985319</v>
      </c>
      <c r="J20" s="119" t="n">
        <v>0</v>
      </c>
      <c r="K20" s="119" t="n">
        <v>0</v>
      </c>
      <c r="L20" s="119" t="n">
        <v>0</v>
      </c>
      <c r="M20" s="119" t="n">
        <v>0</v>
      </c>
      <c r="N20" s="119" t="n">
        <v>0</v>
      </c>
      <c r="O20" s="119" t="n">
        <v>0</v>
      </c>
      <c r="P20" s="119" t="n">
        <v>0</v>
      </c>
      <c r="Q20" s="119" t="n">
        <v>0</v>
      </c>
      <c r="R20" s="119" t="n">
        <v>0</v>
      </c>
      <c r="S20" s="119" t="n">
        <f aca="false">SUM($J17:$DK17) * 0.005</f>
        <v>39165.7295861154</v>
      </c>
      <c r="T20" s="110" t="n">
        <f aca="false">S20</f>
        <v>39165.7295861154</v>
      </c>
      <c r="U20" s="110" t="n">
        <f aca="false">T20</f>
        <v>39165.7295861154</v>
      </c>
      <c r="V20" s="110" t="n">
        <f aca="false">U20</f>
        <v>39165.7295861154</v>
      </c>
      <c r="W20" s="110" t="n">
        <f aca="false">V20</f>
        <v>39165.7295861154</v>
      </c>
      <c r="X20" s="110" t="n">
        <f aca="false">W20</f>
        <v>39165.7295861154</v>
      </c>
      <c r="Y20" s="110" t="n">
        <f aca="false">X20</f>
        <v>39165.7295861154</v>
      </c>
      <c r="Z20" s="110" t="n">
        <f aca="false">Y20</f>
        <v>39165.7295861154</v>
      </c>
      <c r="AA20" s="110" t="n">
        <f aca="false">Z20</f>
        <v>39165.7295861154</v>
      </c>
      <c r="AB20" s="110" t="n">
        <f aca="false">AA20</f>
        <v>39165.7295861154</v>
      </c>
      <c r="AC20" s="110" t="n">
        <f aca="false">AB20</f>
        <v>39165.7295861154</v>
      </c>
      <c r="AD20" s="110" t="n">
        <f aca="false">AC20</f>
        <v>39165.7295861154</v>
      </c>
      <c r="AE20" s="110" t="n">
        <f aca="false">AD20</f>
        <v>39165.7295861154</v>
      </c>
      <c r="AF20" s="110" t="n">
        <f aca="false">AE20</f>
        <v>39165.7295861154</v>
      </c>
      <c r="AG20" s="110" t="n">
        <f aca="false">AF20</f>
        <v>39165.7295861154</v>
      </c>
      <c r="AH20" s="110" t="n">
        <f aca="false">AG20</f>
        <v>39165.7295861154</v>
      </c>
      <c r="AI20" s="110" t="n">
        <f aca="false">AH20</f>
        <v>39165.7295861154</v>
      </c>
      <c r="AJ20" s="110" t="n">
        <f aca="false">AI20</f>
        <v>39165.7295861154</v>
      </c>
      <c r="AK20" s="110" t="n">
        <f aca="false">AJ20</f>
        <v>39165.7295861154</v>
      </c>
      <c r="AL20" s="110" t="n">
        <f aca="false">AK20</f>
        <v>39165.7295861154</v>
      </c>
      <c r="AM20" s="110" t="n">
        <f aca="false">AL20</f>
        <v>39165.7295861154</v>
      </c>
      <c r="AN20" s="110" t="n">
        <f aca="false">AM20</f>
        <v>39165.7295861154</v>
      </c>
      <c r="AO20" s="110" t="n">
        <f aca="false">AN20</f>
        <v>39165.7295861154</v>
      </c>
      <c r="AP20" s="110" t="n">
        <f aca="false">AO20</f>
        <v>39165.7295861154</v>
      </c>
      <c r="AQ20" s="110" t="n">
        <f aca="false">AP20</f>
        <v>39165.7295861154</v>
      </c>
      <c r="AR20" s="110" t="n">
        <f aca="false">AQ20</f>
        <v>39165.7295861154</v>
      </c>
      <c r="AS20" s="110" t="n">
        <f aca="false">AR20</f>
        <v>39165.7295861154</v>
      </c>
      <c r="AT20" s="110" t="n">
        <f aca="false">AS20</f>
        <v>39165.7295861154</v>
      </c>
      <c r="AU20" s="110" t="n">
        <f aca="false">AT20</f>
        <v>39165.7295861154</v>
      </c>
      <c r="AV20" s="110" t="n">
        <f aca="false">AU20</f>
        <v>39165.7295861154</v>
      </c>
      <c r="AW20" s="110" t="n">
        <f aca="false">AV20</f>
        <v>39165.7295861154</v>
      </c>
      <c r="AX20" s="110" t="n">
        <f aca="false">AW20</f>
        <v>39165.7295861154</v>
      </c>
      <c r="AY20" s="110" t="n">
        <f aca="false">AX20</f>
        <v>39165.7295861154</v>
      </c>
      <c r="AZ20" s="110" t="n">
        <f aca="false">AY20</f>
        <v>39165.7295861154</v>
      </c>
      <c r="BA20" s="110" t="n">
        <f aca="false">AZ20</f>
        <v>39165.7295861154</v>
      </c>
      <c r="BB20" s="110" t="n">
        <f aca="false">BA20</f>
        <v>39165.7295861154</v>
      </c>
      <c r="BC20" s="110" t="n">
        <f aca="false">BB20</f>
        <v>39165.7295861154</v>
      </c>
      <c r="BD20" s="110" t="n">
        <f aca="false">BC20</f>
        <v>39165.7295861154</v>
      </c>
      <c r="BE20" s="110" t="n">
        <f aca="false">BD20</f>
        <v>39165.7295861154</v>
      </c>
      <c r="BF20" s="110" t="n">
        <f aca="false">BE20</f>
        <v>39165.7295861154</v>
      </c>
      <c r="BG20" s="110" t="n">
        <f aca="false">BF20</f>
        <v>39165.7295861154</v>
      </c>
      <c r="BH20" s="110" t="n">
        <f aca="false">BG20</f>
        <v>39165.7295861154</v>
      </c>
      <c r="BI20" s="110" t="n">
        <f aca="false">BH20</f>
        <v>39165.7295861154</v>
      </c>
      <c r="BJ20" s="110" t="n">
        <f aca="false">BI20</f>
        <v>39165.7295861154</v>
      </c>
      <c r="BK20" s="110" t="n">
        <f aca="false">BJ20</f>
        <v>39165.7295861154</v>
      </c>
      <c r="BL20" s="110" t="n">
        <f aca="false">BK20</f>
        <v>39165.7295861154</v>
      </c>
      <c r="BM20" s="110" t="n">
        <f aca="false">BL20</f>
        <v>39165.7295861154</v>
      </c>
      <c r="BN20" s="110" t="n">
        <f aca="false">BM20</f>
        <v>39165.7295861154</v>
      </c>
      <c r="BO20" s="110" t="n">
        <f aca="false">BN20</f>
        <v>39165.7295861154</v>
      </c>
      <c r="BP20" s="110" t="n">
        <f aca="false">BO20</f>
        <v>39165.7295861154</v>
      </c>
      <c r="BQ20" s="110" t="n">
        <f aca="false">BP20</f>
        <v>39165.7295861154</v>
      </c>
      <c r="BR20" s="110" t="n">
        <f aca="false">BQ20</f>
        <v>39165.7295861154</v>
      </c>
      <c r="BS20" s="110" t="n">
        <f aca="false">BR20</f>
        <v>39165.7295861154</v>
      </c>
      <c r="BT20" s="110" t="n">
        <f aca="false">BS20</f>
        <v>39165.7295861154</v>
      </c>
      <c r="BU20" s="110" t="n">
        <f aca="false">BT20</f>
        <v>39165.7295861154</v>
      </c>
      <c r="BV20" s="110" t="n">
        <f aca="false">BU20</f>
        <v>39165.7295861154</v>
      </c>
      <c r="BW20" s="110" t="n">
        <f aca="false">BV20</f>
        <v>39165.7295861154</v>
      </c>
      <c r="BX20" s="110" t="n">
        <f aca="false">BW20</f>
        <v>39165.7295861154</v>
      </c>
      <c r="BY20" s="110" t="n">
        <f aca="false">BX20</f>
        <v>39165.7295861154</v>
      </c>
      <c r="BZ20" s="110" t="n">
        <f aca="false">BY20</f>
        <v>39165.7295861154</v>
      </c>
      <c r="CA20" s="110" t="n">
        <f aca="false">BZ20</f>
        <v>39165.7295861154</v>
      </c>
      <c r="CB20" s="110" t="n">
        <f aca="false">CA20</f>
        <v>39165.7295861154</v>
      </c>
      <c r="CC20" s="110" t="n">
        <f aca="false">CB20</f>
        <v>39165.7295861154</v>
      </c>
      <c r="CD20" s="110" t="n">
        <f aca="false">CC20</f>
        <v>39165.7295861154</v>
      </c>
      <c r="CE20" s="110" t="n">
        <f aca="false">CD20</f>
        <v>39165.7295861154</v>
      </c>
      <c r="CF20" s="110" t="n">
        <f aca="false">CE20</f>
        <v>39165.7295861154</v>
      </c>
      <c r="CG20" s="110" t="n">
        <f aca="false">CF20</f>
        <v>39165.7295861154</v>
      </c>
      <c r="CH20" s="110" t="n">
        <f aca="false">CG20</f>
        <v>39165.7295861154</v>
      </c>
      <c r="CI20" s="110" t="n">
        <f aca="false">CH20</f>
        <v>39165.7295861154</v>
      </c>
      <c r="CJ20" s="110" t="n">
        <f aca="false">CI20</f>
        <v>39165.7295861154</v>
      </c>
      <c r="CK20" s="110" t="n">
        <f aca="false">CJ20</f>
        <v>39165.7295861154</v>
      </c>
      <c r="CL20" s="110" t="n">
        <f aca="false">CK20</f>
        <v>39165.7295861154</v>
      </c>
      <c r="CM20" s="110" t="n">
        <f aca="false">CL20</f>
        <v>39165.7295861154</v>
      </c>
      <c r="CN20" s="110" t="n">
        <f aca="false">CM20</f>
        <v>39165.7295861154</v>
      </c>
      <c r="CO20" s="110" t="n">
        <f aca="false">CN20</f>
        <v>39165.7295861154</v>
      </c>
      <c r="CP20" s="110" t="n">
        <f aca="false">CO20</f>
        <v>39165.7295861154</v>
      </c>
      <c r="CQ20" s="110" t="n">
        <f aca="false">CP20</f>
        <v>39165.7295861154</v>
      </c>
      <c r="CR20" s="110" t="n">
        <f aca="false">CQ20</f>
        <v>39165.7295861154</v>
      </c>
      <c r="CS20" s="110" t="n">
        <f aca="false">CR20</f>
        <v>39165.7295861154</v>
      </c>
      <c r="CT20" s="110" t="n">
        <f aca="false">CS20</f>
        <v>39165.7295861154</v>
      </c>
      <c r="CU20" s="110" t="n">
        <f aca="false">CT20</f>
        <v>39165.7295861154</v>
      </c>
      <c r="CV20" s="110" t="n">
        <f aca="false">CU20</f>
        <v>39165.7295861154</v>
      </c>
      <c r="CW20" s="110" t="n">
        <f aca="false">CV20</f>
        <v>39165.7295861154</v>
      </c>
      <c r="CX20" s="110" t="n">
        <f aca="false">CW20</f>
        <v>39165.7295861154</v>
      </c>
      <c r="CY20" s="110" t="n">
        <f aca="false">CX20</f>
        <v>39165.7295861154</v>
      </c>
      <c r="CZ20" s="110" t="n">
        <f aca="false">CY20</f>
        <v>39165.7295861154</v>
      </c>
      <c r="DA20" s="110" t="n">
        <f aca="false">CZ20</f>
        <v>39165.7295861154</v>
      </c>
      <c r="DB20" s="110" t="n">
        <f aca="false">DA20</f>
        <v>39165.7295861154</v>
      </c>
      <c r="DC20" s="110" t="n">
        <f aca="false">DB20</f>
        <v>39165.7295861154</v>
      </c>
      <c r="DD20" s="110" t="n">
        <f aca="false">DC20</f>
        <v>39165.7295861154</v>
      </c>
      <c r="DE20" s="110" t="n">
        <f aca="false">DD20</f>
        <v>39165.7295861154</v>
      </c>
      <c r="DF20" s="110" t="n">
        <f aca="false">DE20</f>
        <v>39165.7295861154</v>
      </c>
      <c r="DG20" s="110" t="n">
        <f aca="false">DF20</f>
        <v>39165.7295861154</v>
      </c>
      <c r="DH20" s="110" t="n">
        <f aca="false">DG20</f>
        <v>39165.7295861154</v>
      </c>
      <c r="DI20" s="110" t="n">
        <f aca="false">DH20</f>
        <v>39165.7295861154</v>
      </c>
      <c r="DJ20" s="110" t="n">
        <f aca="false">DI20</f>
        <v>39165.7295861154</v>
      </c>
      <c r="DK20" s="110" t="n">
        <f aca="false">DJ20</f>
        <v>39165.7295861154</v>
      </c>
    </row>
    <row r="21" s="159" customFormat="true" ht="15" hidden="false" customHeight="true" outlineLevel="0" collapsed="false">
      <c r="A21" s="155"/>
      <c r="B21" s="155"/>
      <c r="C21" s="156"/>
      <c r="D21" s="157"/>
      <c r="E21" s="157"/>
      <c r="F21" s="158"/>
      <c r="G21" s="158"/>
      <c r="H21" s="158"/>
      <c r="I21" s="157"/>
      <c r="N21" s="160"/>
      <c r="O21" s="160"/>
      <c r="P21" s="160"/>
      <c r="Q21" s="160"/>
      <c r="R21" s="160"/>
      <c r="S21" s="160"/>
      <c r="T21" s="160"/>
      <c r="U21" s="160"/>
    </row>
    <row r="22" customFormat="false" ht="15" hidden="false" customHeight="true" outlineLevel="0" collapsed="false">
      <c r="A22" s="58"/>
      <c r="B22" s="58"/>
      <c r="C22" s="59"/>
      <c r="D22" s="60"/>
      <c r="E22" s="60"/>
      <c r="F22" s="66"/>
      <c r="G22" s="66"/>
      <c r="H22" s="66"/>
      <c r="I22" s="60"/>
      <c r="AJ22" s="93"/>
      <c r="AK22" s="93"/>
      <c r="AL22" s="93"/>
    </row>
    <row r="23" customFormat="false" ht="15" hidden="false" customHeight="true" outlineLevel="0" collapsed="false">
      <c r="A23" s="67" t="s">
        <v>215</v>
      </c>
      <c r="B23" s="67"/>
      <c r="C23" s="150"/>
      <c r="D23" s="67"/>
      <c r="E23" s="67"/>
      <c r="F23" s="67"/>
      <c r="G23" s="67"/>
      <c r="H23" s="67"/>
      <c r="I23" s="67"/>
      <c r="J23" s="67"/>
      <c r="K23" s="67"/>
      <c r="L23" s="67"/>
      <c r="M23" s="67"/>
      <c r="N23" s="67"/>
      <c r="O23" s="67"/>
      <c r="P23" s="67"/>
      <c r="Q23" s="67"/>
      <c r="R23" s="67"/>
      <c r="S23" s="67"/>
      <c r="T23" s="67"/>
      <c r="U23" s="67"/>
      <c r="V23" s="67"/>
      <c r="W23" s="67"/>
      <c r="X23" s="67"/>
      <c r="Y23" s="67"/>
      <c r="Z23" s="67"/>
      <c r="AA23" s="67"/>
      <c r="AB23" s="67"/>
      <c r="AC23" s="67"/>
      <c r="AD23" s="67"/>
      <c r="AE23" s="67"/>
      <c r="AF23" s="67"/>
      <c r="AG23" s="67"/>
      <c r="AH23" s="67"/>
      <c r="AI23" s="67"/>
      <c r="AJ23" s="67"/>
      <c r="AK23" s="67"/>
      <c r="AL23" s="67"/>
      <c r="AM23" s="67"/>
      <c r="AN23" s="67"/>
      <c r="AO23" s="67"/>
      <c r="AP23" s="67"/>
      <c r="AQ23" s="67"/>
      <c r="AR23" s="67"/>
      <c r="AS23" s="67"/>
      <c r="AT23" s="67"/>
      <c r="AU23" s="67"/>
      <c r="AV23" s="67"/>
      <c r="AW23" s="67"/>
      <c r="AX23" s="67"/>
      <c r="AY23" s="67"/>
      <c r="AZ23" s="67"/>
      <c r="BA23" s="67"/>
      <c r="BB23" s="67"/>
      <c r="BC23" s="67"/>
      <c r="BD23" s="67"/>
      <c r="BE23" s="67"/>
      <c r="BF23" s="67"/>
      <c r="BG23" s="67"/>
      <c r="BH23" s="67"/>
      <c r="BI23" s="67"/>
      <c r="BJ23" s="67"/>
      <c r="BK23" s="67"/>
      <c r="BL23" s="67"/>
      <c r="BM23" s="67"/>
      <c r="BN23" s="67"/>
      <c r="BO23" s="67"/>
      <c r="BP23" s="67"/>
      <c r="BQ23" s="67"/>
      <c r="BR23" s="67"/>
      <c r="BS23" s="67"/>
      <c r="BT23" s="67"/>
      <c r="BU23" s="67"/>
      <c r="BV23" s="67"/>
      <c r="BW23" s="67"/>
      <c r="BX23" s="67"/>
      <c r="BY23" s="67"/>
      <c r="BZ23" s="67"/>
      <c r="CA23" s="67"/>
      <c r="CB23" s="67"/>
      <c r="CC23" s="67"/>
      <c r="CD23" s="67"/>
      <c r="CE23" s="67"/>
      <c r="CF23" s="67"/>
      <c r="CG23" s="67"/>
      <c r="CH23" s="67"/>
      <c r="CI23" s="67"/>
      <c r="CJ23" s="67"/>
      <c r="CK23" s="67"/>
      <c r="CL23" s="67"/>
      <c r="CM23" s="67"/>
      <c r="CN23" s="67"/>
      <c r="CO23" s="67"/>
      <c r="CP23" s="67"/>
      <c r="CQ23" s="67"/>
      <c r="CR23" s="67"/>
      <c r="CS23" s="67"/>
      <c r="CT23" s="67"/>
      <c r="CU23" s="67"/>
      <c r="CV23" s="67"/>
      <c r="CW23" s="67"/>
      <c r="CX23" s="67"/>
      <c r="CY23" s="67"/>
      <c r="CZ23" s="67"/>
      <c r="DA23" s="67"/>
      <c r="DB23" s="67"/>
      <c r="DC23" s="67"/>
      <c r="DD23" s="67"/>
      <c r="DE23" s="67"/>
      <c r="DF23" s="67"/>
      <c r="DG23" s="67"/>
      <c r="DH23" s="67"/>
      <c r="DI23" s="67"/>
      <c r="DJ23" s="67"/>
      <c r="DK23" s="67"/>
    </row>
    <row r="24" customFormat="false" ht="15" hidden="false" customHeight="true" outlineLevel="0" collapsed="false">
      <c r="A24" s="58"/>
      <c r="B24" s="58"/>
      <c r="C24" s="59"/>
      <c r="D24" s="60"/>
      <c r="E24" s="60"/>
      <c r="F24" s="66"/>
      <c r="G24" s="66"/>
      <c r="H24" s="66"/>
      <c r="I24" s="60"/>
    </row>
    <row r="25" s="107" customFormat="true" ht="15" hidden="false" customHeight="true" outlineLevel="0" collapsed="false">
      <c r="C25" s="117"/>
      <c r="E25" s="107" t="s">
        <v>216</v>
      </c>
      <c r="G25" s="107" t="s">
        <v>22</v>
      </c>
      <c r="H25" s="107" t="n">
        <f aca="false">SUM(J25:DK25)</f>
        <v>12811195.3786477</v>
      </c>
      <c r="J25" s="119" t="n">
        <v>0</v>
      </c>
      <c r="K25" s="119" t="n">
        <v>0</v>
      </c>
      <c r="L25" s="119" t="n">
        <v>0</v>
      </c>
      <c r="M25" s="119" t="n">
        <v>0</v>
      </c>
      <c r="N25" s="119" t="n">
        <v>0</v>
      </c>
      <c r="O25" s="119" t="n">
        <v>0</v>
      </c>
      <c r="P25" s="153" t="n">
        <v>0</v>
      </c>
      <c r="Q25" s="161" t="n">
        <f aca="false">T5_Forecast!B$4</f>
        <v>192178.9030966</v>
      </c>
      <c r="R25" s="161" t="n">
        <f aca="false">T5_Forecast!C$4</f>
        <v>350568.108945446</v>
      </c>
      <c r="S25" s="161" t="n">
        <f aca="false">T5_Forecast!D$4</f>
        <v>356878.334906464</v>
      </c>
      <c r="T25" s="161" t="n">
        <f aca="false">T5_Forecast!E$4</f>
        <v>363302.14493478</v>
      </c>
      <c r="U25" s="161" t="n">
        <f aca="false">T5_Forecast!F$4</f>
        <v>369841.583543606</v>
      </c>
      <c r="V25" s="161" t="n">
        <f aca="false">T5_Forecast!G$4</f>
        <v>376498.732047391</v>
      </c>
      <c r="W25" s="161" t="n">
        <f aca="false">T5_Forecast!H$4</f>
        <v>383275.709224244</v>
      </c>
      <c r="X25" s="161" t="n">
        <f aca="false">T5_Forecast!I$4</f>
        <v>390174.671990281</v>
      </c>
      <c r="Y25" s="161" t="n">
        <f aca="false">T5_Forecast!J$4</f>
        <v>397197.816086106</v>
      </c>
      <c r="Z25" s="161" t="n">
        <f aca="false">T5_Forecast!K$4</f>
        <v>404347.376775656</v>
      </c>
      <c r="AA25" s="161" t="n">
        <f aca="false">T5_Forecast!L$4</f>
        <v>411625.629557618</v>
      </c>
      <c r="AB25" s="161" t="n">
        <f aca="false">T5_Forecast!M$4</f>
        <v>419034.890889655</v>
      </c>
      <c r="AC25" s="161" t="n">
        <f aca="false">T5_Forecast!N$4</f>
        <v>426577.518925669</v>
      </c>
      <c r="AD25" s="161" t="n">
        <f aca="false">T5_Forecast!O$4</f>
        <v>434255.914266331</v>
      </c>
      <c r="AE25" s="161" t="n">
        <f aca="false">T5_Forecast!P$4</f>
        <v>442072.520723124</v>
      </c>
      <c r="AF25" s="161" t="n">
        <f aca="false">T5_Forecast!Q$4</f>
        <v>450029.826096141</v>
      </c>
      <c r="AG25" s="161" t="n">
        <f aca="false">T5_Forecast!R$4</f>
        <v>458130.362965871</v>
      </c>
      <c r="AH25" s="161" t="n">
        <f aca="false">T5_Forecast!S$4</f>
        <v>466376.709499257</v>
      </c>
      <c r="AI25" s="161" t="n">
        <f aca="false">T5_Forecast!T$4</f>
        <v>474771.490270244</v>
      </c>
      <c r="AJ25" s="161" t="n">
        <f aca="false">T5_Forecast!U$4</f>
        <v>483317.377095108</v>
      </c>
      <c r="AK25" s="161" t="n">
        <f aca="false">T5_Forecast!V$4</f>
        <v>492017.08988282</v>
      </c>
      <c r="AL25" s="161" t="n">
        <f aca="false">T5_Forecast!W$4</f>
        <v>500873.397500711</v>
      </c>
      <c r="AM25" s="161" t="n">
        <f aca="false">T5_Forecast!X$4</f>
        <v>509889.118655724</v>
      </c>
      <c r="AN25" s="161" t="n">
        <f aca="false">T5_Forecast!Y$4</f>
        <v>519067.122791527</v>
      </c>
      <c r="AO25" s="161" t="n">
        <f aca="false">T5_Forecast!Z$4</f>
        <v>528410.331001774</v>
      </c>
      <c r="AP25" s="161" t="n">
        <f aca="false">T5_Forecast!AA$4</f>
        <v>537921.716959806</v>
      </c>
      <c r="AQ25" s="161" t="n">
        <f aca="false">T5_Forecast!AB$4</f>
        <v>547604.307865082</v>
      </c>
      <c r="AR25" s="161" t="n">
        <f aca="false">T5_Forecast!AC$4</f>
        <v>557461.185406654</v>
      </c>
      <c r="AS25" s="161" t="n">
        <f aca="false">T5_Forecast!AD$4</f>
        <v>567495.486743974</v>
      </c>
      <c r="AT25" s="153" t="n">
        <v>0</v>
      </c>
      <c r="AU25" s="153" t="n">
        <v>0</v>
      </c>
      <c r="AV25" s="153" t="n">
        <v>0</v>
      </c>
      <c r="AW25" s="153" t="n">
        <v>0</v>
      </c>
      <c r="AX25" s="153" t="n">
        <v>0</v>
      </c>
      <c r="AY25" s="153" t="n">
        <v>0</v>
      </c>
      <c r="AZ25" s="153" t="n">
        <v>0</v>
      </c>
      <c r="BA25" s="153" t="n">
        <v>0</v>
      </c>
      <c r="BB25" s="153" t="n">
        <v>0</v>
      </c>
      <c r="BC25" s="153" t="n">
        <v>0</v>
      </c>
      <c r="BD25" s="153" t="n">
        <v>0</v>
      </c>
      <c r="BE25" s="153" t="n">
        <v>0</v>
      </c>
      <c r="BF25" s="153" t="n">
        <v>0</v>
      </c>
      <c r="BG25" s="153" t="n">
        <v>0</v>
      </c>
      <c r="BH25" s="153" t="n">
        <v>0</v>
      </c>
      <c r="BI25" s="153" t="n">
        <v>0</v>
      </c>
      <c r="BJ25" s="153" t="n">
        <v>0</v>
      </c>
      <c r="BK25" s="153" t="n">
        <v>0</v>
      </c>
      <c r="BL25" s="153" t="n">
        <v>0</v>
      </c>
      <c r="BM25" s="153" t="n">
        <v>0</v>
      </c>
      <c r="BN25" s="153" t="n">
        <v>0</v>
      </c>
      <c r="BO25" s="153" t="n">
        <v>0</v>
      </c>
      <c r="BP25" s="153" t="n">
        <v>0</v>
      </c>
      <c r="BQ25" s="153" t="n">
        <v>0</v>
      </c>
      <c r="BR25" s="153" t="n">
        <v>0</v>
      </c>
      <c r="BS25" s="153" t="n">
        <v>0</v>
      </c>
      <c r="BT25" s="153" t="n">
        <v>0</v>
      </c>
      <c r="BU25" s="153" t="n">
        <v>0</v>
      </c>
      <c r="BV25" s="153" t="n">
        <v>0</v>
      </c>
      <c r="BW25" s="153" t="n">
        <v>0</v>
      </c>
      <c r="BX25" s="153" t="n">
        <v>0</v>
      </c>
      <c r="BY25" s="153" t="n">
        <v>0</v>
      </c>
      <c r="BZ25" s="153" t="n">
        <v>0</v>
      </c>
      <c r="CA25" s="153" t="n">
        <v>0</v>
      </c>
      <c r="CB25" s="153" t="n">
        <v>0</v>
      </c>
      <c r="CC25" s="153" t="n">
        <v>0</v>
      </c>
      <c r="CD25" s="153" t="n">
        <v>0</v>
      </c>
      <c r="CE25" s="153" t="n">
        <v>0</v>
      </c>
      <c r="CF25" s="153" t="n">
        <v>0</v>
      </c>
      <c r="CG25" s="153" t="n">
        <v>0</v>
      </c>
      <c r="CH25" s="153" t="n">
        <v>0</v>
      </c>
      <c r="CI25" s="153" t="n">
        <v>0</v>
      </c>
      <c r="CJ25" s="153" t="n">
        <v>0</v>
      </c>
      <c r="CK25" s="153" t="n">
        <v>0</v>
      </c>
      <c r="CL25" s="153" t="n">
        <v>0</v>
      </c>
      <c r="CM25" s="153" t="n">
        <v>0</v>
      </c>
      <c r="CN25" s="153" t="n">
        <v>0</v>
      </c>
      <c r="CO25" s="153" t="n">
        <v>0</v>
      </c>
      <c r="CP25" s="153" t="n">
        <v>0</v>
      </c>
      <c r="CQ25" s="153" t="n">
        <v>0</v>
      </c>
      <c r="CR25" s="153" t="n">
        <v>0</v>
      </c>
      <c r="CS25" s="153" t="n">
        <v>0</v>
      </c>
      <c r="CT25" s="153" t="n">
        <v>0</v>
      </c>
      <c r="CU25" s="153" t="n">
        <v>0</v>
      </c>
      <c r="CV25" s="153" t="n">
        <v>0</v>
      </c>
      <c r="CW25" s="153" t="n">
        <v>0</v>
      </c>
      <c r="CX25" s="153" t="n">
        <v>0</v>
      </c>
      <c r="CY25" s="153" t="n">
        <v>0</v>
      </c>
      <c r="CZ25" s="153" t="n">
        <v>0</v>
      </c>
      <c r="DA25" s="153" t="n">
        <v>0</v>
      </c>
      <c r="DB25" s="153" t="n">
        <v>0</v>
      </c>
      <c r="DC25" s="153" t="n">
        <v>0</v>
      </c>
      <c r="DD25" s="153" t="n">
        <v>0</v>
      </c>
      <c r="DE25" s="153" t="n">
        <v>0</v>
      </c>
      <c r="DF25" s="153" t="n">
        <v>0</v>
      </c>
      <c r="DG25" s="153" t="n">
        <v>0</v>
      </c>
      <c r="DH25" s="153" t="n">
        <v>0</v>
      </c>
      <c r="DI25" s="153" t="n">
        <v>0</v>
      </c>
      <c r="DJ25" s="153" t="n">
        <v>0</v>
      </c>
      <c r="DK25" s="153" t="n">
        <v>0</v>
      </c>
    </row>
    <row r="26" s="107" customFormat="true" ht="15" hidden="false" customHeight="true" outlineLevel="0" collapsed="false">
      <c r="C26" s="117"/>
      <c r="E26" s="107" t="s">
        <v>217</v>
      </c>
      <c r="G26" s="107" t="s">
        <v>22</v>
      </c>
      <c r="H26" s="107" t="n">
        <f aca="false">SUM(J26:DK26)</f>
        <v>11454085.7874319</v>
      </c>
      <c r="J26" s="119" t="n">
        <v>0</v>
      </c>
      <c r="K26" s="119" t="n">
        <v>0</v>
      </c>
      <c r="L26" s="119" t="n">
        <v>0</v>
      </c>
      <c r="M26" s="119" t="n">
        <v>0</v>
      </c>
      <c r="N26" s="119" t="n">
        <v>0</v>
      </c>
      <c r="O26" s="119" t="n">
        <v>0</v>
      </c>
      <c r="P26" s="119" t="n">
        <v>0</v>
      </c>
      <c r="Q26" s="161" t="n">
        <f aca="false">T5_Forecast!B$5</f>
        <v>171821.0969034</v>
      </c>
      <c r="R26" s="161" t="n">
        <f aca="false">T5_Forecast!C$5</f>
        <v>313431.891054554</v>
      </c>
      <c r="S26" s="161" t="n">
        <f aca="false">T5_Forecast!D$5</f>
        <v>319073.665093536</v>
      </c>
      <c r="T26" s="161" t="n">
        <f aca="false">T5_Forecast!E$5</f>
        <v>324816.99106522</v>
      </c>
      <c r="U26" s="161" t="n">
        <f aca="false">T5_Forecast!F$5</f>
        <v>330663.696904394</v>
      </c>
      <c r="V26" s="161" t="n">
        <f aca="false">T5_Forecast!G$5</f>
        <v>336615.643448673</v>
      </c>
      <c r="W26" s="161" t="n">
        <f aca="false">T5_Forecast!H$5</f>
        <v>342674.725030749</v>
      </c>
      <c r="X26" s="161" t="n">
        <f aca="false">T5_Forecast!I$5</f>
        <v>348842.870081302</v>
      </c>
      <c r="Y26" s="161" t="n">
        <f aca="false">T5_Forecast!J$5</f>
        <v>355122.041742766</v>
      </c>
      <c r="Z26" s="161" t="n">
        <f aca="false">T5_Forecast!K$5</f>
        <v>361514.238494136</v>
      </c>
      <c r="AA26" s="161" t="n">
        <f aca="false">T5_Forecast!L$5</f>
        <v>368021.49478703</v>
      </c>
      <c r="AB26" s="161" t="n">
        <f aca="false">T5_Forecast!M$5</f>
        <v>374645.881693197</v>
      </c>
      <c r="AC26" s="161" t="n">
        <f aca="false">T5_Forecast!N$5</f>
        <v>381389.507563674</v>
      </c>
      <c r="AD26" s="161" t="n">
        <f aca="false">T5_Forecast!O$5</f>
        <v>388254.51869982</v>
      </c>
      <c r="AE26" s="161" t="n">
        <f aca="false">T5_Forecast!P$5</f>
        <v>395243.100036417</v>
      </c>
      <c r="AF26" s="161" t="n">
        <f aca="false">T5_Forecast!Q$5</f>
        <v>402357.475837073</v>
      </c>
      <c r="AG26" s="161" t="n">
        <f aca="false">T5_Forecast!R$5</f>
        <v>409599.91040214</v>
      </c>
      <c r="AH26" s="161" t="n">
        <f aca="false">T5_Forecast!S$5</f>
        <v>416972.708789378</v>
      </c>
      <c r="AI26" s="161" t="n">
        <f aca="false">T5_Forecast!T$5</f>
        <v>424478.217547587</v>
      </c>
      <c r="AJ26" s="161" t="n">
        <f aca="false">T5_Forecast!U$5</f>
        <v>432118.825463444</v>
      </c>
      <c r="AK26" s="161" t="n">
        <f aca="false">T5_Forecast!V$5</f>
        <v>439896.964321786</v>
      </c>
      <c r="AL26" s="161" t="n">
        <f aca="false">T5_Forecast!W$5</f>
        <v>447815.109679578</v>
      </c>
      <c r="AM26" s="161" t="n">
        <f aca="false">T5_Forecast!X$5</f>
        <v>455875.78165381</v>
      </c>
      <c r="AN26" s="161" t="n">
        <f aca="false">T5_Forecast!Y$5</f>
        <v>464081.545723579</v>
      </c>
      <c r="AO26" s="161" t="n">
        <f aca="false">T5_Forecast!Z$5</f>
        <v>472435.013546603</v>
      </c>
      <c r="AP26" s="161" t="n">
        <f aca="false">T5_Forecast!AA$5</f>
        <v>480938.843790442</v>
      </c>
      <c r="AQ26" s="161" t="n">
        <f aca="false">T5_Forecast!AB$5</f>
        <v>489595.74297867</v>
      </c>
      <c r="AR26" s="161" t="n">
        <f aca="false">T5_Forecast!AC$5</f>
        <v>498408.466352286</v>
      </c>
      <c r="AS26" s="161" t="n">
        <f aca="false">T5_Forecast!AD$5</f>
        <v>507379.818746627</v>
      </c>
      <c r="AT26" s="153" t="n">
        <v>0</v>
      </c>
      <c r="AU26" s="153" t="n">
        <v>0</v>
      </c>
      <c r="AV26" s="153" t="n">
        <v>0</v>
      </c>
      <c r="AW26" s="153" t="n">
        <v>0</v>
      </c>
      <c r="AX26" s="153" t="n">
        <v>0</v>
      </c>
      <c r="AY26" s="153" t="n">
        <v>0</v>
      </c>
      <c r="AZ26" s="153" t="n">
        <v>0</v>
      </c>
      <c r="BA26" s="153" t="n">
        <v>0</v>
      </c>
      <c r="BB26" s="153" t="n">
        <v>0</v>
      </c>
      <c r="BC26" s="153" t="n">
        <v>0</v>
      </c>
      <c r="BD26" s="153" t="n">
        <v>0</v>
      </c>
      <c r="BE26" s="153" t="n">
        <v>0</v>
      </c>
      <c r="BF26" s="153" t="n">
        <v>0</v>
      </c>
      <c r="BG26" s="153" t="n">
        <v>0</v>
      </c>
      <c r="BH26" s="153" t="n">
        <v>0</v>
      </c>
      <c r="BI26" s="153" t="n">
        <v>0</v>
      </c>
      <c r="BJ26" s="153" t="n">
        <v>0</v>
      </c>
      <c r="BK26" s="153" t="n">
        <v>0</v>
      </c>
      <c r="BL26" s="153" t="n">
        <v>0</v>
      </c>
      <c r="BM26" s="153" t="n">
        <v>0</v>
      </c>
      <c r="BN26" s="153" t="n">
        <v>0</v>
      </c>
      <c r="BO26" s="153" t="n">
        <v>0</v>
      </c>
      <c r="BP26" s="153" t="n">
        <v>0</v>
      </c>
      <c r="BQ26" s="153" t="n">
        <v>0</v>
      </c>
      <c r="BR26" s="153" t="n">
        <v>0</v>
      </c>
      <c r="BS26" s="153" t="n">
        <v>0</v>
      </c>
      <c r="BT26" s="153" t="n">
        <v>0</v>
      </c>
      <c r="BU26" s="153" t="n">
        <v>0</v>
      </c>
      <c r="BV26" s="153" t="n">
        <v>0</v>
      </c>
      <c r="BW26" s="153" t="n">
        <v>0</v>
      </c>
      <c r="BX26" s="153" t="n">
        <v>0</v>
      </c>
      <c r="BY26" s="153" t="n">
        <v>0</v>
      </c>
      <c r="BZ26" s="153" t="n">
        <v>0</v>
      </c>
      <c r="CA26" s="153" t="n">
        <v>0</v>
      </c>
      <c r="CB26" s="153" t="n">
        <v>0</v>
      </c>
      <c r="CC26" s="153" t="n">
        <v>0</v>
      </c>
      <c r="CD26" s="153" t="n">
        <v>0</v>
      </c>
      <c r="CE26" s="153" t="n">
        <v>0</v>
      </c>
      <c r="CF26" s="153" t="n">
        <v>0</v>
      </c>
      <c r="CG26" s="153" t="n">
        <v>0</v>
      </c>
      <c r="CH26" s="153" t="n">
        <v>0</v>
      </c>
      <c r="CI26" s="153" t="n">
        <v>0</v>
      </c>
      <c r="CJ26" s="153" t="n">
        <v>0</v>
      </c>
      <c r="CK26" s="153" t="n">
        <v>0</v>
      </c>
      <c r="CL26" s="153" t="n">
        <v>0</v>
      </c>
      <c r="CM26" s="153" t="n">
        <v>0</v>
      </c>
      <c r="CN26" s="153" t="n">
        <v>0</v>
      </c>
      <c r="CO26" s="153" t="n">
        <v>0</v>
      </c>
      <c r="CP26" s="153" t="n">
        <v>0</v>
      </c>
      <c r="CQ26" s="153" t="n">
        <v>0</v>
      </c>
      <c r="CR26" s="153" t="n">
        <v>0</v>
      </c>
      <c r="CS26" s="153" t="n">
        <v>0</v>
      </c>
      <c r="CT26" s="153" t="n">
        <v>0</v>
      </c>
      <c r="CU26" s="153" t="n">
        <v>0</v>
      </c>
      <c r="CV26" s="153" t="n">
        <v>0</v>
      </c>
      <c r="CW26" s="153" t="n">
        <v>0</v>
      </c>
      <c r="CX26" s="153" t="n">
        <v>0</v>
      </c>
      <c r="CY26" s="153" t="n">
        <v>0</v>
      </c>
      <c r="CZ26" s="153" t="n">
        <v>0</v>
      </c>
      <c r="DA26" s="153" t="n">
        <v>0</v>
      </c>
      <c r="DB26" s="153" t="n">
        <v>0</v>
      </c>
      <c r="DC26" s="153" t="n">
        <v>0</v>
      </c>
      <c r="DD26" s="153" t="n">
        <v>0</v>
      </c>
      <c r="DE26" s="153" t="n">
        <v>0</v>
      </c>
      <c r="DF26" s="153" t="n">
        <v>0</v>
      </c>
      <c r="DG26" s="153" t="n">
        <v>0</v>
      </c>
      <c r="DH26" s="153" t="n">
        <v>0</v>
      </c>
      <c r="DI26" s="153" t="n">
        <v>0</v>
      </c>
      <c r="DJ26" s="153" t="n">
        <v>0</v>
      </c>
      <c r="DK26" s="153" t="n">
        <v>0</v>
      </c>
    </row>
    <row r="27" s="53" customFormat="true" ht="15" hidden="false" customHeight="true" outlineLevel="0" collapsed="false">
      <c r="A27" s="58"/>
      <c r="B27" s="58"/>
      <c r="C27" s="162"/>
      <c r="D27" s="58"/>
      <c r="E27" s="58"/>
      <c r="F27" s="66"/>
      <c r="G27" s="66"/>
      <c r="H27" s="66"/>
      <c r="I27" s="58"/>
    </row>
    <row r="28" customFormat="false" ht="15" hidden="false" customHeight="true" outlineLevel="0" collapsed="false">
      <c r="A28" s="58"/>
      <c r="B28" s="58"/>
      <c r="C28" s="59"/>
      <c r="D28" s="60"/>
      <c r="E28" s="60"/>
      <c r="F28" s="66"/>
      <c r="G28" s="66"/>
      <c r="H28" s="66"/>
      <c r="I28" s="60"/>
    </row>
    <row r="29" customFormat="false" ht="15" hidden="false" customHeight="true" outlineLevel="0" collapsed="false">
      <c r="A29" s="67" t="s">
        <v>218</v>
      </c>
      <c r="B29" s="67"/>
      <c r="C29" s="150"/>
      <c r="D29" s="67"/>
      <c r="E29" s="67"/>
      <c r="F29" s="67"/>
      <c r="G29" s="67"/>
      <c r="H29" s="67"/>
      <c r="I29" s="67"/>
      <c r="J29" s="67"/>
      <c r="K29" s="67"/>
      <c r="L29" s="67"/>
      <c r="M29" s="67"/>
      <c r="N29" s="67"/>
      <c r="O29" s="67"/>
      <c r="P29" s="67"/>
      <c r="Q29" s="67"/>
      <c r="R29" s="67"/>
      <c r="S29" s="67"/>
      <c r="T29" s="67"/>
      <c r="U29" s="67"/>
      <c r="V29" s="67"/>
      <c r="W29" s="67"/>
      <c r="X29" s="67"/>
      <c r="Y29" s="67"/>
      <c r="Z29" s="67"/>
      <c r="AA29" s="67"/>
      <c r="AB29" s="67"/>
      <c r="AC29" s="67"/>
      <c r="AD29" s="67"/>
      <c r="AE29" s="67"/>
      <c r="AF29" s="67"/>
      <c r="AG29" s="67"/>
      <c r="AH29" s="67"/>
      <c r="AI29" s="67"/>
      <c r="AJ29" s="67"/>
      <c r="AK29" s="67"/>
      <c r="AL29" s="67"/>
      <c r="AM29" s="67"/>
      <c r="AN29" s="67"/>
      <c r="AO29" s="67"/>
      <c r="AP29" s="67"/>
      <c r="AQ29" s="67"/>
      <c r="AR29" s="67"/>
      <c r="AS29" s="67"/>
      <c r="AT29" s="67"/>
      <c r="AU29" s="67"/>
      <c r="AV29" s="67"/>
      <c r="AW29" s="67"/>
      <c r="AX29" s="67"/>
      <c r="AY29" s="67"/>
      <c r="AZ29" s="67"/>
      <c r="BA29" s="67"/>
      <c r="BB29" s="67"/>
      <c r="BC29" s="67"/>
      <c r="BD29" s="67"/>
      <c r="BE29" s="67"/>
      <c r="BF29" s="67"/>
      <c r="BG29" s="67"/>
      <c r="BH29" s="67"/>
      <c r="BI29" s="67"/>
      <c r="BJ29" s="67"/>
      <c r="BK29" s="67"/>
      <c r="BL29" s="67"/>
      <c r="BM29" s="67"/>
      <c r="BN29" s="67"/>
      <c r="BO29" s="67"/>
      <c r="BP29" s="67"/>
      <c r="BQ29" s="67"/>
      <c r="BR29" s="67"/>
      <c r="BS29" s="67"/>
      <c r="BT29" s="67"/>
      <c r="BU29" s="67"/>
      <c r="BV29" s="67"/>
      <c r="BW29" s="67"/>
      <c r="BX29" s="67"/>
      <c r="BY29" s="67"/>
      <c r="BZ29" s="67"/>
      <c r="CA29" s="67"/>
      <c r="CB29" s="67"/>
      <c r="CC29" s="67"/>
      <c r="CD29" s="67"/>
      <c r="CE29" s="67"/>
      <c r="CF29" s="67"/>
      <c r="CG29" s="67"/>
      <c r="CH29" s="67"/>
      <c r="CI29" s="67"/>
      <c r="CJ29" s="67"/>
      <c r="CK29" s="67"/>
      <c r="CL29" s="67"/>
      <c r="CM29" s="67"/>
      <c r="CN29" s="67"/>
      <c r="CO29" s="67"/>
      <c r="CP29" s="67"/>
      <c r="CQ29" s="67"/>
      <c r="CR29" s="67"/>
      <c r="CS29" s="67"/>
      <c r="CT29" s="67"/>
      <c r="CU29" s="67"/>
      <c r="CV29" s="67"/>
      <c r="CW29" s="67"/>
      <c r="CX29" s="67"/>
      <c r="CY29" s="67"/>
      <c r="CZ29" s="67"/>
      <c r="DA29" s="67"/>
      <c r="DB29" s="67"/>
      <c r="DC29" s="67"/>
      <c r="DD29" s="67"/>
      <c r="DE29" s="67"/>
      <c r="DF29" s="67"/>
      <c r="DG29" s="67"/>
      <c r="DH29" s="67"/>
      <c r="DI29" s="67"/>
      <c r="DJ29" s="67"/>
      <c r="DK29" s="67"/>
    </row>
    <row r="30" customFormat="false" ht="15" hidden="false" customHeight="true" outlineLevel="0" collapsed="false">
      <c r="A30" s="163"/>
      <c r="B30" s="163"/>
      <c r="C30" s="164"/>
      <c r="D30" s="163"/>
      <c r="E30" s="163"/>
      <c r="F30" s="163"/>
      <c r="G30" s="163"/>
      <c r="H30" s="163"/>
      <c r="I30" s="163"/>
      <c r="J30" s="163"/>
      <c r="K30" s="163"/>
      <c r="L30" s="163"/>
      <c r="M30" s="163"/>
      <c r="N30" s="163"/>
      <c r="O30" s="163"/>
      <c r="P30" s="163"/>
      <c r="Q30" s="163"/>
      <c r="R30" s="163"/>
      <c r="S30" s="163"/>
      <c r="T30" s="163"/>
      <c r="U30" s="163"/>
      <c r="V30" s="163"/>
      <c r="W30" s="163"/>
      <c r="X30" s="163"/>
      <c r="Y30" s="163"/>
      <c r="Z30" s="163"/>
      <c r="AA30" s="163"/>
      <c r="AB30" s="163"/>
      <c r="AC30" s="163"/>
      <c r="AD30" s="163"/>
      <c r="AE30" s="163"/>
      <c r="AF30" s="163"/>
      <c r="AG30" s="163"/>
      <c r="AH30" s="163"/>
      <c r="AI30" s="163"/>
      <c r="AJ30" s="163"/>
      <c r="AK30" s="163"/>
      <c r="AL30" s="163"/>
      <c r="AM30" s="163"/>
      <c r="AN30" s="163"/>
      <c r="AO30" s="163"/>
      <c r="AP30" s="163"/>
      <c r="AQ30" s="163"/>
      <c r="AR30" s="163"/>
      <c r="AS30" s="163"/>
      <c r="AT30" s="163"/>
      <c r="AU30" s="163"/>
      <c r="AV30" s="163"/>
      <c r="AW30" s="163"/>
      <c r="AX30" s="163"/>
      <c r="AY30" s="163"/>
      <c r="AZ30" s="163"/>
      <c r="BA30" s="163"/>
      <c r="BB30" s="163"/>
      <c r="BC30" s="163"/>
      <c r="BD30" s="163"/>
      <c r="BE30" s="163"/>
      <c r="BF30" s="163"/>
      <c r="BG30" s="163"/>
      <c r="BH30" s="163"/>
      <c r="BI30" s="163"/>
      <c r="BJ30" s="163"/>
      <c r="BK30" s="163"/>
      <c r="BL30" s="163"/>
      <c r="BM30" s="163"/>
      <c r="BN30" s="163"/>
      <c r="BO30" s="163"/>
      <c r="BP30" s="163"/>
      <c r="BQ30" s="163"/>
      <c r="BR30" s="163"/>
      <c r="BS30" s="163"/>
      <c r="BT30" s="163"/>
      <c r="BU30" s="163"/>
      <c r="BV30" s="163"/>
      <c r="BW30" s="163"/>
      <c r="BX30" s="163"/>
      <c r="BY30" s="163"/>
      <c r="BZ30" s="163"/>
      <c r="CA30" s="163"/>
      <c r="CB30" s="163"/>
      <c r="CC30" s="163"/>
      <c r="CD30" s="163"/>
      <c r="CE30" s="163"/>
      <c r="CF30" s="163"/>
      <c r="CG30" s="163"/>
      <c r="CH30" s="163"/>
      <c r="CI30" s="163"/>
      <c r="CJ30" s="163"/>
      <c r="CK30" s="163"/>
      <c r="CL30" s="163"/>
      <c r="CM30" s="163"/>
      <c r="CN30" s="163"/>
      <c r="CO30" s="163"/>
      <c r="CP30" s="163"/>
      <c r="CQ30" s="163"/>
      <c r="CR30" s="163"/>
      <c r="CS30" s="163"/>
      <c r="CT30" s="163"/>
      <c r="CU30" s="163"/>
      <c r="CV30" s="163"/>
      <c r="CW30" s="163"/>
      <c r="CX30" s="163"/>
      <c r="CY30" s="163"/>
      <c r="CZ30" s="163"/>
      <c r="DA30" s="163"/>
      <c r="DB30" s="163"/>
      <c r="DC30" s="163"/>
      <c r="DD30" s="163"/>
      <c r="DE30" s="163"/>
      <c r="DF30" s="163"/>
      <c r="DG30" s="163"/>
      <c r="DH30" s="163"/>
      <c r="DI30" s="163"/>
      <c r="DJ30" s="163"/>
      <c r="DK30" s="163"/>
    </row>
    <row r="31" customFormat="false" ht="15" hidden="false" customHeight="true" outlineLevel="0" collapsed="false">
      <c r="A31" s="58"/>
      <c r="B31" s="58" t="s">
        <v>219</v>
      </c>
      <c r="C31" s="59"/>
      <c r="D31" s="60"/>
      <c r="E31" s="60"/>
      <c r="F31" s="60"/>
      <c r="G31" s="60"/>
      <c r="H31" s="60"/>
      <c r="I31" s="60"/>
    </row>
    <row r="32" customFormat="false" ht="15" hidden="false" customHeight="true" outlineLevel="0" collapsed="false">
      <c r="A32" s="58"/>
      <c r="B32" s="58"/>
      <c r="C32" s="59"/>
      <c r="D32" s="60"/>
      <c r="E32" s="60"/>
      <c r="F32" s="60"/>
      <c r="G32" s="60"/>
      <c r="H32" s="60"/>
      <c r="I32" s="60"/>
    </row>
    <row r="33" customFormat="false" ht="15" hidden="false" customHeight="true" outlineLevel="0" collapsed="false">
      <c r="A33" s="58"/>
      <c r="B33" s="58"/>
      <c r="C33" s="59" t="s">
        <v>220</v>
      </c>
      <c r="D33" s="60"/>
      <c r="E33" s="60"/>
      <c r="F33" s="60"/>
      <c r="G33" s="60"/>
      <c r="H33" s="60"/>
      <c r="I33" s="60"/>
    </row>
    <row r="34" s="107" customFormat="true" ht="15" hidden="false" customHeight="true" outlineLevel="0" collapsed="false">
      <c r="A34" s="116"/>
      <c r="B34" s="116"/>
      <c r="C34" s="117"/>
      <c r="E34" s="107" t="s">
        <v>221</v>
      </c>
      <c r="G34" s="107" t="s">
        <v>222</v>
      </c>
      <c r="H34" s="96" t="s">
        <v>118</v>
      </c>
      <c r="J34" s="119" t="n">
        <v>0</v>
      </c>
      <c r="K34" s="119" t="n">
        <v>0</v>
      </c>
      <c r="L34" s="119" t="n">
        <v>0</v>
      </c>
      <c r="M34" s="119" t="n">
        <v>0</v>
      </c>
      <c r="N34" s="119" t="n">
        <v>0</v>
      </c>
      <c r="O34" s="119" t="n">
        <v>0</v>
      </c>
      <c r="P34" s="119" t="n">
        <v>52</v>
      </c>
      <c r="Q34" s="119" t="n">
        <v>53</v>
      </c>
      <c r="R34" s="119" t="n">
        <v>54</v>
      </c>
      <c r="S34" s="119" t="n">
        <v>55</v>
      </c>
      <c r="T34" s="119" t="n">
        <v>56</v>
      </c>
      <c r="U34" s="119" t="n">
        <v>57</v>
      </c>
      <c r="V34" s="119" t="n">
        <v>58</v>
      </c>
      <c r="W34" s="119" t="n">
        <v>60</v>
      </c>
      <c r="X34" s="119" t="n">
        <v>61</v>
      </c>
      <c r="Y34" s="119" t="n">
        <v>62</v>
      </c>
      <c r="Z34" s="119" t="n">
        <v>63</v>
      </c>
      <c r="AA34" s="119" t="n">
        <v>64</v>
      </c>
      <c r="AB34" s="119" t="n">
        <v>65</v>
      </c>
      <c r="AC34" s="119" t="n">
        <v>66</v>
      </c>
      <c r="AD34" s="119" t="n">
        <v>67</v>
      </c>
      <c r="AE34" s="119" t="n">
        <v>68</v>
      </c>
      <c r="AF34" s="119" t="n">
        <v>69</v>
      </c>
      <c r="AG34" s="119" t="n">
        <v>70</v>
      </c>
      <c r="AH34" s="119" t="n">
        <v>71</v>
      </c>
      <c r="AI34" s="119" t="n">
        <v>72</v>
      </c>
      <c r="AJ34" s="119" t="n">
        <v>73</v>
      </c>
      <c r="AK34" s="119" t="n">
        <v>75</v>
      </c>
      <c r="AL34" s="119" t="n">
        <v>77</v>
      </c>
      <c r="AM34" s="119" t="n">
        <v>78</v>
      </c>
      <c r="AN34" s="119" t="n">
        <v>79</v>
      </c>
      <c r="AO34" s="119" t="n">
        <v>80</v>
      </c>
      <c r="AP34" s="119" t="n">
        <v>81</v>
      </c>
      <c r="AQ34" s="119" t="n">
        <v>82</v>
      </c>
      <c r="AR34" s="119" t="n">
        <v>83</v>
      </c>
      <c r="AS34" s="119" t="n">
        <v>85</v>
      </c>
      <c r="AT34" s="110" t="n">
        <f aca="false">AS34</f>
        <v>85</v>
      </c>
      <c r="AU34" s="110" t="n">
        <f aca="false">AT34</f>
        <v>85</v>
      </c>
      <c r="AV34" s="110" t="n">
        <f aca="false">AU34</f>
        <v>85</v>
      </c>
      <c r="AW34" s="110" t="n">
        <f aca="false">AV34</f>
        <v>85</v>
      </c>
      <c r="AX34" s="110" t="n">
        <f aca="false">AW34</f>
        <v>85</v>
      </c>
      <c r="AY34" s="110" t="n">
        <f aca="false">AX34</f>
        <v>85</v>
      </c>
      <c r="AZ34" s="110" t="n">
        <f aca="false">AY34</f>
        <v>85</v>
      </c>
      <c r="BA34" s="110" t="n">
        <f aca="false">AZ34</f>
        <v>85</v>
      </c>
      <c r="BB34" s="110" t="n">
        <f aca="false">BA34</f>
        <v>85</v>
      </c>
      <c r="BC34" s="110" t="n">
        <f aca="false">BB34</f>
        <v>85</v>
      </c>
      <c r="BD34" s="110" t="n">
        <f aca="false">BC34</f>
        <v>85</v>
      </c>
      <c r="BE34" s="110" t="n">
        <f aca="false">BD34</f>
        <v>85</v>
      </c>
      <c r="BF34" s="110" t="n">
        <f aca="false">BE34</f>
        <v>85</v>
      </c>
      <c r="BG34" s="110" t="n">
        <f aca="false">BF34</f>
        <v>85</v>
      </c>
      <c r="BH34" s="110" t="n">
        <f aca="false">BG34</f>
        <v>85</v>
      </c>
      <c r="BI34" s="110" t="n">
        <f aca="false">BH34</f>
        <v>85</v>
      </c>
      <c r="BJ34" s="110" t="n">
        <f aca="false">BI34</f>
        <v>85</v>
      </c>
      <c r="BK34" s="110" t="n">
        <f aca="false">BJ34</f>
        <v>85</v>
      </c>
      <c r="BL34" s="110" t="n">
        <f aca="false">BK34</f>
        <v>85</v>
      </c>
      <c r="BM34" s="110" t="n">
        <f aca="false">BL34</f>
        <v>85</v>
      </c>
      <c r="BN34" s="110" t="n">
        <f aca="false">BM34</f>
        <v>85</v>
      </c>
      <c r="BO34" s="110" t="n">
        <f aca="false">BN34</f>
        <v>85</v>
      </c>
      <c r="BP34" s="110" t="n">
        <f aca="false">BO34</f>
        <v>85</v>
      </c>
      <c r="BQ34" s="110" t="n">
        <f aca="false">BP34</f>
        <v>85</v>
      </c>
      <c r="BR34" s="110" t="n">
        <f aca="false">BQ34</f>
        <v>85</v>
      </c>
      <c r="BS34" s="110" t="n">
        <f aca="false">BR34</f>
        <v>85</v>
      </c>
      <c r="BT34" s="110" t="n">
        <f aca="false">BS34</f>
        <v>85</v>
      </c>
      <c r="BU34" s="110" t="n">
        <f aca="false">BT34</f>
        <v>85</v>
      </c>
      <c r="BV34" s="110" t="n">
        <f aca="false">BU34</f>
        <v>85</v>
      </c>
      <c r="BW34" s="110" t="n">
        <f aca="false">BV34</f>
        <v>85</v>
      </c>
      <c r="BX34" s="110" t="n">
        <f aca="false">BW34</f>
        <v>85</v>
      </c>
      <c r="BY34" s="110" t="n">
        <f aca="false">BX34</f>
        <v>85</v>
      </c>
      <c r="BZ34" s="110" t="n">
        <f aca="false">BY34</f>
        <v>85</v>
      </c>
      <c r="CA34" s="110" t="n">
        <f aca="false">BZ34</f>
        <v>85</v>
      </c>
      <c r="CB34" s="110" t="n">
        <f aca="false">CA34</f>
        <v>85</v>
      </c>
      <c r="CC34" s="110" t="n">
        <f aca="false">CB34</f>
        <v>85</v>
      </c>
      <c r="CD34" s="110" t="n">
        <f aca="false">CC34</f>
        <v>85</v>
      </c>
      <c r="CE34" s="110" t="n">
        <f aca="false">CD34</f>
        <v>85</v>
      </c>
      <c r="CF34" s="110" t="n">
        <f aca="false">CE34</f>
        <v>85</v>
      </c>
      <c r="CG34" s="110" t="n">
        <f aca="false">CF34</f>
        <v>85</v>
      </c>
      <c r="CH34" s="110" t="n">
        <f aca="false">CG34</f>
        <v>85</v>
      </c>
      <c r="CI34" s="110" t="n">
        <f aca="false">CH34</f>
        <v>85</v>
      </c>
      <c r="CJ34" s="110" t="n">
        <f aca="false">CI34</f>
        <v>85</v>
      </c>
      <c r="CK34" s="110" t="n">
        <f aca="false">CJ34</f>
        <v>85</v>
      </c>
      <c r="CL34" s="110" t="n">
        <f aca="false">CK34</f>
        <v>85</v>
      </c>
      <c r="CM34" s="110" t="n">
        <f aca="false">CL34</f>
        <v>85</v>
      </c>
      <c r="CN34" s="110" t="n">
        <f aca="false">CM34</f>
        <v>85</v>
      </c>
      <c r="CO34" s="110" t="n">
        <f aca="false">CN34</f>
        <v>85</v>
      </c>
      <c r="CP34" s="110" t="n">
        <f aca="false">CO34</f>
        <v>85</v>
      </c>
      <c r="CQ34" s="110" t="n">
        <f aca="false">CP34</f>
        <v>85</v>
      </c>
      <c r="CR34" s="110" t="n">
        <f aca="false">CQ34</f>
        <v>85</v>
      </c>
      <c r="CS34" s="110" t="n">
        <f aca="false">CR34</f>
        <v>85</v>
      </c>
      <c r="CT34" s="110" t="n">
        <f aca="false">CS34</f>
        <v>85</v>
      </c>
      <c r="CU34" s="110" t="n">
        <f aca="false">CT34</f>
        <v>85</v>
      </c>
      <c r="CV34" s="110" t="n">
        <f aca="false">CU34</f>
        <v>85</v>
      </c>
      <c r="CW34" s="110" t="n">
        <f aca="false">CV34</f>
        <v>85</v>
      </c>
      <c r="CX34" s="110" t="n">
        <f aca="false">CW34</f>
        <v>85</v>
      </c>
      <c r="CY34" s="110" t="n">
        <f aca="false">CX34</f>
        <v>85</v>
      </c>
      <c r="CZ34" s="110" t="n">
        <f aca="false">CY34</f>
        <v>85</v>
      </c>
      <c r="DA34" s="110" t="n">
        <f aca="false">CZ34</f>
        <v>85</v>
      </c>
      <c r="DB34" s="110" t="n">
        <f aca="false">DA34</f>
        <v>85</v>
      </c>
      <c r="DC34" s="110" t="n">
        <f aca="false">DB34</f>
        <v>85</v>
      </c>
      <c r="DD34" s="110" t="n">
        <f aca="false">DC34</f>
        <v>85</v>
      </c>
      <c r="DE34" s="110" t="n">
        <f aca="false">DD34</f>
        <v>85</v>
      </c>
      <c r="DF34" s="110" t="n">
        <f aca="false">DE34</f>
        <v>85</v>
      </c>
      <c r="DG34" s="110" t="n">
        <f aca="false">DF34</f>
        <v>85</v>
      </c>
      <c r="DH34" s="110" t="n">
        <f aca="false">DG34</f>
        <v>85</v>
      </c>
      <c r="DI34" s="110" t="n">
        <f aca="false">DH34</f>
        <v>85</v>
      </c>
      <c r="DJ34" s="110" t="n">
        <f aca="false">DI34</f>
        <v>85</v>
      </c>
      <c r="DK34" s="110" t="n">
        <f aca="false">DJ34</f>
        <v>85</v>
      </c>
    </row>
    <row r="35" s="107" customFormat="true" ht="15" hidden="false" customHeight="true" outlineLevel="0" collapsed="false">
      <c r="A35" s="116"/>
      <c r="B35" s="116"/>
      <c r="C35" s="117"/>
      <c r="E35" s="107" t="s">
        <v>223</v>
      </c>
      <c r="G35" s="107" t="s">
        <v>222</v>
      </c>
      <c r="H35" s="96" t="s">
        <v>118</v>
      </c>
      <c r="J35" s="119" t="n">
        <v>0</v>
      </c>
      <c r="K35" s="119" t="n">
        <v>0</v>
      </c>
      <c r="L35" s="119" t="n">
        <v>0</v>
      </c>
      <c r="M35" s="119" t="n">
        <v>0</v>
      </c>
      <c r="N35" s="119" t="n">
        <v>0</v>
      </c>
      <c r="O35" s="119" t="n">
        <v>0</v>
      </c>
      <c r="P35" s="119" t="n">
        <v>15600</v>
      </c>
      <c r="Q35" s="119" t="n">
        <v>15800</v>
      </c>
      <c r="R35" s="119" t="n">
        <v>16000</v>
      </c>
      <c r="S35" s="119" t="n">
        <v>16200</v>
      </c>
      <c r="T35" s="119" t="n">
        <v>16500</v>
      </c>
      <c r="U35" s="119" t="n">
        <v>16800</v>
      </c>
      <c r="V35" s="119" t="n">
        <v>17100</v>
      </c>
      <c r="W35" s="119" t="n">
        <v>17400</v>
      </c>
      <c r="X35" s="119" t="n">
        <v>17700</v>
      </c>
      <c r="Y35" s="119" t="n">
        <v>18100</v>
      </c>
      <c r="Z35" s="119" t="n">
        <v>18100</v>
      </c>
      <c r="AA35" s="119" t="n">
        <v>18100</v>
      </c>
      <c r="AB35" s="119" t="n">
        <v>18100</v>
      </c>
      <c r="AC35" s="119" t="n">
        <v>18100</v>
      </c>
      <c r="AD35" s="119" t="n">
        <v>18100</v>
      </c>
      <c r="AE35" s="119" t="n">
        <v>18100</v>
      </c>
      <c r="AF35" s="119" t="n">
        <v>18100</v>
      </c>
      <c r="AG35" s="119" t="n">
        <v>18100</v>
      </c>
      <c r="AH35" s="119" t="n">
        <v>18100</v>
      </c>
      <c r="AI35" s="119" t="n">
        <v>18100</v>
      </c>
      <c r="AJ35" s="119" t="n">
        <v>18100</v>
      </c>
      <c r="AK35" s="119" t="n">
        <v>18100</v>
      </c>
      <c r="AL35" s="119" t="n">
        <v>18100</v>
      </c>
      <c r="AM35" s="119" t="n">
        <v>18100</v>
      </c>
      <c r="AN35" s="119" t="n">
        <v>18100</v>
      </c>
      <c r="AO35" s="119" t="n">
        <v>18100</v>
      </c>
      <c r="AP35" s="119" t="n">
        <v>18100</v>
      </c>
      <c r="AQ35" s="119" t="n">
        <v>18100</v>
      </c>
      <c r="AR35" s="119" t="n">
        <v>18100</v>
      </c>
      <c r="AS35" s="119" t="n">
        <v>18100</v>
      </c>
      <c r="AT35" s="110" t="n">
        <f aca="false">AS35</f>
        <v>18100</v>
      </c>
      <c r="AU35" s="110" t="n">
        <f aca="false">AT35</f>
        <v>18100</v>
      </c>
      <c r="AV35" s="110" t="n">
        <f aca="false">AU35</f>
        <v>18100</v>
      </c>
      <c r="AW35" s="110" t="n">
        <f aca="false">AV35</f>
        <v>18100</v>
      </c>
      <c r="AX35" s="110" t="n">
        <f aca="false">AW35</f>
        <v>18100</v>
      </c>
      <c r="AY35" s="110" t="n">
        <f aca="false">AX35</f>
        <v>18100</v>
      </c>
      <c r="AZ35" s="110" t="n">
        <f aca="false">AY35</f>
        <v>18100</v>
      </c>
      <c r="BA35" s="110" t="n">
        <f aca="false">AZ35</f>
        <v>18100</v>
      </c>
      <c r="BB35" s="110" t="n">
        <f aca="false">BA35</f>
        <v>18100</v>
      </c>
      <c r="BC35" s="110" t="n">
        <f aca="false">BB35</f>
        <v>18100</v>
      </c>
      <c r="BD35" s="110" t="n">
        <f aca="false">BC35</f>
        <v>18100</v>
      </c>
      <c r="BE35" s="110" t="n">
        <f aca="false">BD35</f>
        <v>18100</v>
      </c>
      <c r="BF35" s="110" t="n">
        <f aca="false">BE35</f>
        <v>18100</v>
      </c>
      <c r="BG35" s="110" t="n">
        <f aca="false">BF35</f>
        <v>18100</v>
      </c>
      <c r="BH35" s="110" t="n">
        <f aca="false">BG35</f>
        <v>18100</v>
      </c>
      <c r="BI35" s="110" t="n">
        <f aca="false">BH35</f>
        <v>18100</v>
      </c>
      <c r="BJ35" s="110" t="n">
        <f aca="false">BI35</f>
        <v>18100</v>
      </c>
      <c r="BK35" s="110" t="n">
        <f aca="false">BJ35</f>
        <v>18100</v>
      </c>
      <c r="BL35" s="110" t="n">
        <f aca="false">BK35</f>
        <v>18100</v>
      </c>
      <c r="BM35" s="110" t="n">
        <f aca="false">BL35</f>
        <v>18100</v>
      </c>
      <c r="BN35" s="110" t="n">
        <f aca="false">BM35</f>
        <v>18100</v>
      </c>
      <c r="BO35" s="110" t="n">
        <f aca="false">BN35</f>
        <v>18100</v>
      </c>
      <c r="BP35" s="110" t="n">
        <f aca="false">BO35</f>
        <v>18100</v>
      </c>
      <c r="BQ35" s="110" t="n">
        <f aca="false">BP35</f>
        <v>18100</v>
      </c>
      <c r="BR35" s="110" t="n">
        <f aca="false">BQ35</f>
        <v>18100</v>
      </c>
      <c r="BS35" s="110" t="n">
        <f aca="false">BR35</f>
        <v>18100</v>
      </c>
      <c r="BT35" s="110" t="n">
        <f aca="false">BS35</f>
        <v>18100</v>
      </c>
      <c r="BU35" s="110" t="n">
        <f aca="false">BT35</f>
        <v>18100</v>
      </c>
      <c r="BV35" s="110" t="n">
        <f aca="false">BU35</f>
        <v>18100</v>
      </c>
      <c r="BW35" s="110" t="n">
        <f aca="false">BV35</f>
        <v>18100</v>
      </c>
      <c r="BX35" s="110" t="n">
        <f aca="false">BW35</f>
        <v>18100</v>
      </c>
      <c r="BY35" s="110" t="n">
        <f aca="false">BX35</f>
        <v>18100</v>
      </c>
      <c r="BZ35" s="110" t="n">
        <f aca="false">BY35</f>
        <v>18100</v>
      </c>
      <c r="CA35" s="110" t="n">
        <f aca="false">BZ35</f>
        <v>18100</v>
      </c>
      <c r="CB35" s="110" t="n">
        <f aca="false">CA35</f>
        <v>18100</v>
      </c>
      <c r="CC35" s="110" t="n">
        <f aca="false">CB35</f>
        <v>18100</v>
      </c>
      <c r="CD35" s="110" t="n">
        <f aca="false">CC35</f>
        <v>18100</v>
      </c>
      <c r="CE35" s="110" t="n">
        <f aca="false">CD35</f>
        <v>18100</v>
      </c>
      <c r="CF35" s="110" t="n">
        <f aca="false">CE35</f>
        <v>18100</v>
      </c>
      <c r="CG35" s="110" t="n">
        <f aca="false">CF35</f>
        <v>18100</v>
      </c>
      <c r="CH35" s="110" t="n">
        <f aca="false">CG35</f>
        <v>18100</v>
      </c>
      <c r="CI35" s="110" t="n">
        <f aca="false">CH35</f>
        <v>18100</v>
      </c>
      <c r="CJ35" s="110" t="n">
        <f aca="false">CI35</f>
        <v>18100</v>
      </c>
      <c r="CK35" s="110" t="n">
        <f aca="false">CJ35</f>
        <v>18100</v>
      </c>
      <c r="CL35" s="110" t="n">
        <f aca="false">CK35</f>
        <v>18100</v>
      </c>
      <c r="CM35" s="110" t="n">
        <f aca="false">CL35</f>
        <v>18100</v>
      </c>
      <c r="CN35" s="110" t="n">
        <f aca="false">CM35</f>
        <v>18100</v>
      </c>
      <c r="CO35" s="110" t="n">
        <f aca="false">CN35</f>
        <v>18100</v>
      </c>
      <c r="CP35" s="110" t="n">
        <f aca="false">CO35</f>
        <v>18100</v>
      </c>
      <c r="CQ35" s="110" t="n">
        <f aca="false">CP35</f>
        <v>18100</v>
      </c>
      <c r="CR35" s="110" t="n">
        <f aca="false">CQ35</f>
        <v>18100</v>
      </c>
      <c r="CS35" s="110" t="n">
        <f aca="false">CR35</f>
        <v>18100</v>
      </c>
      <c r="CT35" s="110" t="n">
        <f aca="false">CS35</f>
        <v>18100</v>
      </c>
      <c r="CU35" s="110" t="n">
        <f aca="false">CT35</f>
        <v>18100</v>
      </c>
      <c r="CV35" s="110" t="n">
        <f aca="false">CU35</f>
        <v>18100</v>
      </c>
      <c r="CW35" s="110" t="n">
        <f aca="false">CV35</f>
        <v>18100</v>
      </c>
      <c r="CX35" s="110" t="n">
        <f aca="false">CW35</f>
        <v>18100</v>
      </c>
      <c r="CY35" s="110" t="n">
        <f aca="false">CX35</f>
        <v>18100</v>
      </c>
      <c r="CZ35" s="110" t="n">
        <f aca="false">CY35</f>
        <v>18100</v>
      </c>
      <c r="DA35" s="110" t="n">
        <f aca="false">CZ35</f>
        <v>18100</v>
      </c>
      <c r="DB35" s="110" t="n">
        <f aca="false">DA35</f>
        <v>18100</v>
      </c>
      <c r="DC35" s="110" t="n">
        <f aca="false">DB35</f>
        <v>18100</v>
      </c>
      <c r="DD35" s="110" t="n">
        <f aca="false">DC35</f>
        <v>18100</v>
      </c>
      <c r="DE35" s="110" t="n">
        <f aca="false">DD35</f>
        <v>18100</v>
      </c>
      <c r="DF35" s="110" t="n">
        <f aca="false">DE35</f>
        <v>18100</v>
      </c>
      <c r="DG35" s="110" t="n">
        <f aca="false">DF35</f>
        <v>18100</v>
      </c>
      <c r="DH35" s="110" t="n">
        <f aca="false">DG35</f>
        <v>18100</v>
      </c>
      <c r="DI35" s="110" t="n">
        <f aca="false">DH35</f>
        <v>18100</v>
      </c>
      <c r="DJ35" s="110" t="n">
        <f aca="false">DI35</f>
        <v>18100</v>
      </c>
      <c r="DK35" s="110" t="n">
        <f aca="false">DJ35</f>
        <v>18100</v>
      </c>
    </row>
    <row r="36" s="107" customFormat="true" ht="15" hidden="false" customHeight="true" outlineLevel="0" collapsed="false">
      <c r="A36" s="116"/>
      <c r="B36" s="116"/>
      <c r="C36" s="117"/>
      <c r="E36" s="107" t="s">
        <v>224</v>
      </c>
      <c r="G36" s="107" t="s">
        <v>222</v>
      </c>
      <c r="H36" s="96" t="s">
        <v>118</v>
      </c>
      <c r="J36" s="119" t="n">
        <v>0</v>
      </c>
      <c r="K36" s="119" t="n">
        <v>0</v>
      </c>
      <c r="L36" s="119" t="n">
        <v>0</v>
      </c>
      <c r="M36" s="119" t="n">
        <v>0</v>
      </c>
      <c r="N36" s="119" t="n">
        <v>0</v>
      </c>
      <c r="O36" s="119" t="n">
        <v>0</v>
      </c>
      <c r="P36" s="119" t="n">
        <v>748600</v>
      </c>
      <c r="Q36" s="119" t="n">
        <v>761600</v>
      </c>
      <c r="R36" s="119" t="n">
        <v>774700</v>
      </c>
      <c r="S36" s="119" t="n">
        <v>788100</v>
      </c>
      <c r="T36" s="119" t="n">
        <v>801700</v>
      </c>
      <c r="U36" s="119" t="n">
        <v>814500</v>
      </c>
      <c r="V36" s="119" t="n">
        <v>827400</v>
      </c>
      <c r="W36" s="119" t="n">
        <v>840600</v>
      </c>
      <c r="X36" s="119" t="n">
        <v>854000</v>
      </c>
      <c r="Y36" s="119" t="n">
        <v>867600</v>
      </c>
      <c r="Z36" s="119" t="n">
        <v>867600</v>
      </c>
      <c r="AA36" s="119" t="n">
        <v>867600</v>
      </c>
      <c r="AB36" s="119" t="n">
        <v>867600</v>
      </c>
      <c r="AC36" s="119" t="n">
        <v>867600</v>
      </c>
      <c r="AD36" s="119" t="n">
        <v>867600</v>
      </c>
      <c r="AE36" s="119" t="n">
        <v>867600</v>
      </c>
      <c r="AF36" s="119" t="n">
        <v>867600</v>
      </c>
      <c r="AG36" s="119" t="n">
        <v>867600</v>
      </c>
      <c r="AH36" s="119" t="n">
        <v>867600</v>
      </c>
      <c r="AI36" s="119" t="n">
        <v>867600</v>
      </c>
      <c r="AJ36" s="119" t="n">
        <v>867600</v>
      </c>
      <c r="AK36" s="119" t="n">
        <v>867600</v>
      </c>
      <c r="AL36" s="119" t="n">
        <v>867600</v>
      </c>
      <c r="AM36" s="119" t="n">
        <v>867600</v>
      </c>
      <c r="AN36" s="119" t="n">
        <v>867600</v>
      </c>
      <c r="AO36" s="119" t="n">
        <v>867600</v>
      </c>
      <c r="AP36" s="119" t="n">
        <v>867600</v>
      </c>
      <c r="AQ36" s="119" t="n">
        <v>867600</v>
      </c>
      <c r="AR36" s="119" t="n">
        <v>867600</v>
      </c>
      <c r="AS36" s="119" t="n">
        <v>867600</v>
      </c>
      <c r="AT36" s="110" t="n">
        <f aca="false">AS36</f>
        <v>867600</v>
      </c>
      <c r="AU36" s="110" t="n">
        <f aca="false">AT36</f>
        <v>867600</v>
      </c>
      <c r="AV36" s="110" t="n">
        <f aca="false">AU36</f>
        <v>867600</v>
      </c>
      <c r="AW36" s="110" t="n">
        <f aca="false">AV36</f>
        <v>867600</v>
      </c>
      <c r="AX36" s="110" t="n">
        <f aca="false">AW36</f>
        <v>867600</v>
      </c>
      <c r="AY36" s="110" t="n">
        <f aca="false">AX36</f>
        <v>867600</v>
      </c>
      <c r="AZ36" s="110" t="n">
        <f aca="false">AY36</f>
        <v>867600</v>
      </c>
      <c r="BA36" s="110" t="n">
        <f aca="false">AZ36</f>
        <v>867600</v>
      </c>
      <c r="BB36" s="110" t="n">
        <f aca="false">BA36</f>
        <v>867600</v>
      </c>
      <c r="BC36" s="110" t="n">
        <f aca="false">BB36</f>
        <v>867600</v>
      </c>
      <c r="BD36" s="110" t="n">
        <f aca="false">BC36</f>
        <v>867600</v>
      </c>
      <c r="BE36" s="110" t="n">
        <f aca="false">BD36</f>
        <v>867600</v>
      </c>
      <c r="BF36" s="110" t="n">
        <f aca="false">BE36</f>
        <v>867600</v>
      </c>
      <c r="BG36" s="110" t="n">
        <f aca="false">BF36</f>
        <v>867600</v>
      </c>
      <c r="BH36" s="110" t="n">
        <f aca="false">BG36</f>
        <v>867600</v>
      </c>
      <c r="BI36" s="110" t="n">
        <f aca="false">BH36</f>
        <v>867600</v>
      </c>
      <c r="BJ36" s="110" t="n">
        <f aca="false">BI36</f>
        <v>867600</v>
      </c>
      <c r="BK36" s="110" t="n">
        <f aca="false">BJ36</f>
        <v>867600</v>
      </c>
      <c r="BL36" s="110" t="n">
        <f aca="false">BK36</f>
        <v>867600</v>
      </c>
      <c r="BM36" s="110" t="n">
        <f aca="false">BL36</f>
        <v>867600</v>
      </c>
      <c r="BN36" s="110" t="n">
        <f aca="false">BM36</f>
        <v>867600</v>
      </c>
      <c r="BO36" s="110" t="n">
        <f aca="false">BN36</f>
        <v>867600</v>
      </c>
      <c r="BP36" s="110" t="n">
        <f aca="false">BO36</f>
        <v>867600</v>
      </c>
      <c r="BQ36" s="110" t="n">
        <f aca="false">BP36</f>
        <v>867600</v>
      </c>
      <c r="BR36" s="110" t="n">
        <f aca="false">BQ36</f>
        <v>867600</v>
      </c>
      <c r="BS36" s="110" t="n">
        <f aca="false">BR36</f>
        <v>867600</v>
      </c>
      <c r="BT36" s="110" t="n">
        <f aca="false">BS36</f>
        <v>867600</v>
      </c>
      <c r="BU36" s="110" t="n">
        <f aca="false">BT36</f>
        <v>867600</v>
      </c>
      <c r="BV36" s="110" t="n">
        <f aca="false">BU36</f>
        <v>867600</v>
      </c>
      <c r="BW36" s="110" t="n">
        <f aca="false">BV36</f>
        <v>867600</v>
      </c>
      <c r="BX36" s="110" t="n">
        <f aca="false">BW36</f>
        <v>867600</v>
      </c>
      <c r="BY36" s="110" t="n">
        <f aca="false">BX36</f>
        <v>867600</v>
      </c>
      <c r="BZ36" s="110" t="n">
        <f aca="false">BY36</f>
        <v>867600</v>
      </c>
      <c r="CA36" s="110" t="n">
        <f aca="false">BZ36</f>
        <v>867600</v>
      </c>
      <c r="CB36" s="110" t="n">
        <f aca="false">CA36</f>
        <v>867600</v>
      </c>
      <c r="CC36" s="110" t="n">
        <f aca="false">CB36</f>
        <v>867600</v>
      </c>
      <c r="CD36" s="110" t="n">
        <f aca="false">CC36</f>
        <v>867600</v>
      </c>
      <c r="CE36" s="110" t="n">
        <f aca="false">CD36</f>
        <v>867600</v>
      </c>
      <c r="CF36" s="110" t="n">
        <f aca="false">CE36</f>
        <v>867600</v>
      </c>
      <c r="CG36" s="110" t="n">
        <f aca="false">CF36</f>
        <v>867600</v>
      </c>
      <c r="CH36" s="110" t="n">
        <f aca="false">CG36</f>
        <v>867600</v>
      </c>
      <c r="CI36" s="110" t="n">
        <f aca="false">CH36</f>
        <v>867600</v>
      </c>
      <c r="CJ36" s="110" t="n">
        <f aca="false">CI36</f>
        <v>867600</v>
      </c>
      <c r="CK36" s="110" t="n">
        <f aca="false">CJ36</f>
        <v>867600</v>
      </c>
      <c r="CL36" s="110" t="n">
        <f aca="false">CK36</f>
        <v>867600</v>
      </c>
      <c r="CM36" s="110" t="n">
        <f aca="false">CL36</f>
        <v>867600</v>
      </c>
      <c r="CN36" s="110" t="n">
        <f aca="false">CM36</f>
        <v>867600</v>
      </c>
      <c r="CO36" s="110" t="n">
        <f aca="false">CN36</f>
        <v>867600</v>
      </c>
      <c r="CP36" s="110" t="n">
        <f aca="false">CO36</f>
        <v>867600</v>
      </c>
      <c r="CQ36" s="110" t="n">
        <f aca="false">CP36</f>
        <v>867600</v>
      </c>
      <c r="CR36" s="110" t="n">
        <f aca="false">CQ36</f>
        <v>867600</v>
      </c>
      <c r="CS36" s="110" t="n">
        <f aca="false">CR36</f>
        <v>867600</v>
      </c>
      <c r="CT36" s="110" t="n">
        <f aca="false">CS36</f>
        <v>867600</v>
      </c>
      <c r="CU36" s="110" t="n">
        <f aca="false">CT36</f>
        <v>867600</v>
      </c>
      <c r="CV36" s="110" t="n">
        <f aca="false">CU36</f>
        <v>867600</v>
      </c>
      <c r="CW36" s="110" t="n">
        <f aca="false">CV36</f>
        <v>867600</v>
      </c>
      <c r="CX36" s="110" t="n">
        <f aca="false">CW36</f>
        <v>867600</v>
      </c>
      <c r="CY36" s="110" t="n">
        <f aca="false">CX36</f>
        <v>867600</v>
      </c>
      <c r="CZ36" s="110" t="n">
        <f aca="false">CY36</f>
        <v>867600</v>
      </c>
      <c r="DA36" s="110" t="n">
        <f aca="false">CZ36</f>
        <v>867600</v>
      </c>
      <c r="DB36" s="110" t="n">
        <f aca="false">DA36</f>
        <v>867600</v>
      </c>
      <c r="DC36" s="110" t="n">
        <f aca="false">DB36</f>
        <v>867600</v>
      </c>
      <c r="DD36" s="110" t="n">
        <f aca="false">DC36</f>
        <v>867600</v>
      </c>
      <c r="DE36" s="110" t="n">
        <f aca="false">DD36</f>
        <v>867600</v>
      </c>
      <c r="DF36" s="110" t="n">
        <f aca="false">DE36</f>
        <v>867600</v>
      </c>
      <c r="DG36" s="110" t="n">
        <f aca="false">DF36</f>
        <v>867600</v>
      </c>
      <c r="DH36" s="110" t="n">
        <f aca="false">DG36</f>
        <v>867600</v>
      </c>
      <c r="DI36" s="110" t="n">
        <f aca="false">DH36</f>
        <v>867600</v>
      </c>
      <c r="DJ36" s="110" t="n">
        <f aca="false">DI36</f>
        <v>867600</v>
      </c>
      <c r="DK36" s="110" t="n">
        <f aca="false">DJ36</f>
        <v>867600</v>
      </c>
    </row>
    <row r="37" s="107" customFormat="true" ht="15" hidden="false" customHeight="true" outlineLevel="0" collapsed="false">
      <c r="A37" s="116"/>
      <c r="B37" s="116"/>
      <c r="C37" s="117"/>
      <c r="E37" s="107" t="s">
        <v>225</v>
      </c>
      <c r="G37" s="107" t="s">
        <v>222</v>
      </c>
      <c r="H37" s="96" t="s">
        <v>118</v>
      </c>
      <c r="J37" s="119" t="n">
        <v>0</v>
      </c>
      <c r="K37" s="119" t="n">
        <v>0</v>
      </c>
      <c r="L37" s="119" t="n">
        <v>0</v>
      </c>
      <c r="M37" s="119" t="n">
        <v>0</v>
      </c>
      <c r="N37" s="119" t="n">
        <v>0</v>
      </c>
      <c r="O37" s="119" t="n">
        <v>0</v>
      </c>
      <c r="P37" s="119" t="n">
        <v>41500</v>
      </c>
      <c r="Q37" s="119" t="n">
        <v>42300</v>
      </c>
      <c r="R37" s="119" t="n">
        <v>43100</v>
      </c>
      <c r="S37" s="119" t="n">
        <v>44000</v>
      </c>
      <c r="T37" s="119" t="n">
        <v>44900</v>
      </c>
      <c r="U37" s="119" t="n">
        <v>45700</v>
      </c>
      <c r="V37" s="119" t="n">
        <v>46500</v>
      </c>
      <c r="W37" s="119" t="n">
        <v>47300</v>
      </c>
      <c r="X37" s="119" t="n">
        <v>48200</v>
      </c>
      <c r="Y37" s="119" t="n">
        <v>49100</v>
      </c>
      <c r="Z37" s="119" t="n">
        <v>49100</v>
      </c>
      <c r="AA37" s="119" t="n">
        <v>49100</v>
      </c>
      <c r="AB37" s="119" t="n">
        <v>49100</v>
      </c>
      <c r="AC37" s="119" t="n">
        <v>49100</v>
      </c>
      <c r="AD37" s="119" t="n">
        <v>49100</v>
      </c>
      <c r="AE37" s="119" t="n">
        <v>49100</v>
      </c>
      <c r="AF37" s="119" t="n">
        <v>49100</v>
      </c>
      <c r="AG37" s="119" t="n">
        <v>49100</v>
      </c>
      <c r="AH37" s="119" t="n">
        <v>49100</v>
      </c>
      <c r="AI37" s="119" t="n">
        <v>49100</v>
      </c>
      <c r="AJ37" s="119" t="n">
        <v>49100</v>
      </c>
      <c r="AK37" s="119" t="n">
        <v>49100</v>
      </c>
      <c r="AL37" s="119" t="n">
        <v>49100</v>
      </c>
      <c r="AM37" s="119" t="n">
        <v>49100</v>
      </c>
      <c r="AN37" s="119" t="n">
        <v>49100</v>
      </c>
      <c r="AO37" s="119" t="n">
        <v>49100</v>
      </c>
      <c r="AP37" s="119" t="n">
        <v>49100</v>
      </c>
      <c r="AQ37" s="119" t="n">
        <v>49100</v>
      </c>
      <c r="AR37" s="119" t="n">
        <v>49100</v>
      </c>
      <c r="AS37" s="119" t="n">
        <v>49100</v>
      </c>
      <c r="AT37" s="110" t="n">
        <f aca="false">AS37</f>
        <v>49100</v>
      </c>
      <c r="AU37" s="110" t="n">
        <f aca="false">AT37</f>
        <v>49100</v>
      </c>
      <c r="AV37" s="110" t="n">
        <f aca="false">AU37</f>
        <v>49100</v>
      </c>
      <c r="AW37" s="110" t="n">
        <f aca="false">AV37</f>
        <v>49100</v>
      </c>
      <c r="AX37" s="110" t="n">
        <f aca="false">AW37</f>
        <v>49100</v>
      </c>
      <c r="AY37" s="110" t="n">
        <f aca="false">AX37</f>
        <v>49100</v>
      </c>
      <c r="AZ37" s="110" t="n">
        <f aca="false">AY37</f>
        <v>49100</v>
      </c>
      <c r="BA37" s="110" t="n">
        <f aca="false">AZ37</f>
        <v>49100</v>
      </c>
      <c r="BB37" s="110" t="n">
        <f aca="false">BA37</f>
        <v>49100</v>
      </c>
      <c r="BC37" s="110" t="n">
        <f aca="false">BB37</f>
        <v>49100</v>
      </c>
      <c r="BD37" s="110" t="n">
        <f aca="false">BC37</f>
        <v>49100</v>
      </c>
      <c r="BE37" s="110" t="n">
        <f aca="false">BD37</f>
        <v>49100</v>
      </c>
      <c r="BF37" s="110" t="n">
        <f aca="false">BE37</f>
        <v>49100</v>
      </c>
      <c r="BG37" s="110" t="n">
        <f aca="false">BF37</f>
        <v>49100</v>
      </c>
      <c r="BH37" s="110" t="n">
        <f aca="false">BG37</f>
        <v>49100</v>
      </c>
      <c r="BI37" s="110" t="n">
        <f aca="false">BH37</f>
        <v>49100</v>
      </c>
      <c r="BJ37" s="110" t="n">
        <f aca="false">BI37</f>
        <v>49100</v>
      </c>
      <c r="BK37" s="110" t="n">
        <f aca="false">BJ37</f>
        <v>49100</v>
      </c>
      <c r="BL37" s="110" t="n">
        <f aca="false">BK37</f>
        <v>49100</v>
      </c>
      <c r="BM37" s="110" t="n">
        <f aca="false">BL37</f>
        <v>49100</v>
      </c>
      <c r="BN37" s="110" t="n">
        <f aca="false">BM37</f>
        <v>49100</v>
      </c>
      <c r="BO37" s="110" t="n">
        <f aca="false">BN37</f>
        <v>49100</v>
      </c>
      <c r="BP37" s="110" t="n">
        <f aca="false">BO37</f>
        <v>49100</v>
      </c>
      <c r="BQ37" s="110" t="n">
        <f aca="false">BP37</f>
        <v>49100</v>
      </c>
      <c r="BR37" s="110" t="n">
        <f aca="false">BQ37</f>
        <v>49100</v>
      </c>
      <c r="BS37" s="110" t="n">
        <f aca="false">BR37</f>
        <v>49100</v>
      </c>
      <c r="BT37" s="110" t="n">
        <f aca="false">BS37</f>
        <v>49100</v>
      </c>
      <c r="BU37" s="110" t="n">
        <f aca="false">BT37</f>
        <v>49100</v>
      </c>
      <c r="BV37" s="110" t="n">
        <f aca="false">BU37</f>
        <v>49100</v>
      </c>
      <c r="BW37" s="110" t="n">
        <f aca="false">BV37</f>
        <v>49100</v>
      </c>
      <c r="BX37" s="110" t="n">
        <f aca="false">BW37</f>
        <v>49100</v>
      </c>
      <c r="BY37" s="110" t="n">
        <f aca="false">BX37</f>
        <v>49100</v>
      </c>
      <c r="BZ37" s="110" t="n">
        <f aca="false">BY37</f>
        <v>49100</v>
      </c>
      <c r="CA37" s="110" t="n">
        <f aca="false">BZ37</f>
        <v>49100</v>
      </c>
      <c r="CB37" s="110" t="n">
        <f aca="false">CA37</f>
        <v>49100</v>
      </c>
      <c r="CC37" s="110" t="n">
        <f aca="false">CB37</f>
        <v>49100</v>
      </c>
      <c r="CD37" s="110" t="n">
        <f aca="false">CC37</f>
        <v>49100</v>
      </c>
      <c r="CE37" s="110" t="n">
        <f aca="false">CD37</f>
        <v>49100</v>
      </c>
      <c r="CF37" s="110" t="n">
        <f aca="false">CE37</f>
        <v>49100</v>
      </c>
      <c r="CG37" s="110" t="n">
        <f aca="false">CF37</f>
        <v>49100</v>
      </c>
      <c r="CH37" s="110" t="n">
        <f aca="false">CG37</f>
        <v>49100</v>
      </c>
      <c r="CI37" s="110" t="n">
        <f aca="false">CH37</f>
        <v>49100</v>
      </c>
      <c r="CJ37" s="110" t="n">
        <f aca="false">CI37</f>
        <v>49100</v>
      </c>
      <c r="CK37" s="110" t="n">
        <f aca="false">CJ37</f>
        <v>49100</v>
      </c>
      <c r="CL37" s="110" t="n">
        <f aca="false">CK37</f>
        <v>49100</v>
      </c>
      <c r="CM37" s="110" t="n">
        <f aca="false">CL37</f>
        <v>49100</v>
      </c>
      <c r="CN37" s="110" t="n">
        <f aca="false">CM37</f>
        <v>49100</v>
      </c>
      <c r="CO37" s="110" t="n">
        <f aca="false">CN37</f>
        <v>49100</v>
      </c>
      <c r="CP37" s="110" t="n">
        <f aca="false">CO37</f>
        <v>49100</v>
      </c>
      <c r="CQ37" s="110" t="n">
        <f aca="false">CP37</f>
        <v>49100</v>
      </c>
      <c r="CR37" s="110" t="n">
        <f aca="false">CQ37</f>
        <v>49100</v>
      </c>
      <c r="CS37" s="110" t="n">
        <f aca="false">CR37</f>
        <v>49100</v>
      </c>
      <c r="CT37" s="110" t="n">
        <f aca="false">CS37</f>
        <v>49100</v>
      </c>
      <c r="CU37" s="110" t="n">
        <f aca="false">CT37</f>
        <v>49100</v>
      </c>
      <c r="CV37" s="110" t="n">
        <f aca="false">CU37</f>
        <v>49100</v>
      </c>
      <c r="CW37" s="110" t="n">
        <f aca="false">CV37</f>
        <v>49100</v>
      </c>
      <c r="CX37" s="110" t="n">
        <f aca="false">CW37</f>
        <v>49100</v>
      </c>
      <c r="CY37" s="110" t="n">
        <f aca="false">CX37</f>
        <v>49100</v>
      </c>
      <c r="CZ37" s="110" t="n">
        <f aca="false">CY37</f>
        <v>49100</v>
      </c>
      <c r="DA37" s="110" t="n">
        <f aca="false">CZ37</f>
        <v>49100</v>
      </c>
      <c r="DB37" s="110" t="n">
        <f aca="false">DA37</f>
        <v>49100</v>
      </c>
      <c r="DC37" s="110" t="n">
        <f aca="false">DB37</f>
        <v>49100</v>
      </c>
      <c r="DD37" s="110" t="n">
        <f aca="false">DC37</f>
        <v>49100</v>
      </c>
      <c r="DE37" s="110" t="n">
        <f aca="false">DD37</f>
        <v>49100</v>
      </c>
      <c r="DF37" s="110" t="n">
        <f aca="false">DE37</f>
        <v>49100</v>
      </c>
      <c r="DG37" s="110" t="n">
        <f aca="false">DF37</f>
        <v>49100</v>
      </c>
      <c r="DH37" s="110" t="n">
        <f aca="false">DG37</f>
        <v>49100</v>
      </c>
      <c r="DI37" s="110" t="n">
        <f aca="false">DH37</f>
        <v>49100</v>
      </c>
      <c r="DJ37" s="110" t="n">
        <f aca="false">DI37</f>
        <v>49100</v>
      </c>
      <c r="DK37" s="110" t="n">
        <f aca="false">DJ37</f>
        <v>49100</v>
      </c>
    </row>
    <row r="38" customFormat="false" ht="15" hidden="false" customHeight="true" outlineLevel="0" collapsed="false">
      <c r="A38" s="58"/>
      <c r="B38" s="58"/>
      <c r="C38" s="59"/>
      <c r="D38" s="60"/>
      <c r="E38" s="60"/>
      <c r="F38" s="60"/>
      <c r="G38" s="60"/>
      <c r="H38" s="60"/>
      <c r="I38" s="60"/>
    </row>
    <row r="39" customFormat="false" ht="15" hidden="false" customHeight="true" outlineLevel="0" collapsed="false">
      <c r="A39" s="58"/>
      <c r="B39" s="58"/>
      <c r="C39" s="59" t="s">
        <v>162</v>
      </c>
      <c r="D39" s="60"/>
      <c r="E39" s="60"/>
      <c r="F39" s="60"/>
      <c r="G39" s="60"/>
      <c r="H39" s="60"/>
      <c r="I39" s="60"/>
    </row>
    <row r="40" s="125" customFormat="true" ht="15" hidden="false" customHeight="true" outlineLevel="0" collapsed="false">
      <c r="A40" s="123"/>
      <c r="B40" s="123"/>
      <c r="C40" s="124"/>
      <c r="E40" s="125" t="s">
        <v>226</v>
      </c>
      <c r="G40" s="125" t="s">
        <v>227</v>
      </c>
      <c r="H40" s="125" t="s">
        <v>228</v>
      </c>
      <c r="J40" s="165" t="n">
        <v>0</v>
      </c>
      <c r="K40" s="165" t="n">
        <v>0</v>
      </c>
      <c r="L40" s="165" t="n">
        <v>0</v>
      </c>
      <c r="M40" s="165" t="n">
        <v>0</v>
      </c>
      <c r="N40" s="166" t="n">
        <v>3.06014397349089</v>
      </c>
      <c r="O40" s="166" t="n">
        <v>2.15093834907281</v>
      </c>
      <c r="P40" s="166" t="n">
        <v>1.63443048205778</v>
      </c>
      <c r="Q40" s="166" t="n">
        <v>1.34400962183825</v>
      </c>
      <c r="R40" s="166" t="n">
        <v>0.985798869297451</v>
      </c>
      <c r="S40" s="166" t="n">
        <v>0.933206152362278</v>
      </c>
      <c r="T40" s="166" t="n">
        <v>0.893540904796387</v>
      </c>
      <c r="U40" s="166" t="n">
        <v>0.863991001962184</v>
      </c>
      <c r="V40" s="166" t="n">
        <v>0.842651530913705</v>
      </c>
      <c r="W40" s="166" t="n">
        <v>0.827044444753437</v>
      </c>
      <c r="X40" s="166" t="n">
        <v>0.815463883072663</v>
      </c>
      <c r="Y40" s="166" t="n">
        <v>0.806741397359939</v>
      </c>
      <c r="Z40" s="166" t="n">
        <v>0.800009013930576</v>
      </c>
      <c r="AA40" s="166" t="n">
        <v>0.794694945005665</v>
      </c>
      <c r="AB40" s="166" t="n">
        <v>0.790659622590703</v>
      </c>
      <c r="AC40" s="166" t="n">
        <v>0.787497738492543</v>
      </c>
      <c r="AD40" s="166" t="n">
        <v>0.785111090809093</v>
      </c>
      <c r="AE40" s="166" t="n">
        <v>0.783030729079517</v>
      </c>
      <c r="AF40" s="166" t="n">
        <v>0.781327943702404</v>
      </c>
      <c r="AG40" s="166" t="n">
        <v>0.779620481974919</v>
      </c>
      <c r="AH40" s="166" t="n">
        <v>0.778198136106046</v>
      </c>
      <c r="AI40" s="166" t="n">
        <v>0.776887869027113</v>
      </c>
      <c r="AJ40" s="166" t="n">
        <v>0.775666465292442</v>
      </c>
      <c r="AK40" s="166" t="n">
        <v>0.774698625387838</v>
      </c>
      <c r="AL40" s="166" t="n">
        <v>0.773968948992575</v>
      </c>
      <c r="AM40" s="166" t="n">
        <v>0.773482061961683</v>
      </c>
      <c r="AN40" s="166" t="n">
        <v>0.773257061170976</v>
      </c>
      <c r="AO40" s="166" t="n">
        <v>0.773222223784232</v>
      </c>
      <c r="AP40" s="166" t="n">
        <v>0.773317700416929</v>
      </c>
      <c r="AQ40" s="166" t="n">
        <v>0.773496447407783</v>
      </c>
      <c r="AR40" s="166" t="n">
        <v>0.773682701311113</v>
      </c>
      <c r="AS40" s="166" t="n">
        <v>0.773857483433296</v>
      </c>
      <c r="AT40" s="127" t="n">
        <f aca="false">AS40</f>
        <v>0.773857483433296</v>
      </c>
      <c r="AU40" s="127" t="n">
        <f aca="false">AT40</f>
        <v>0.773857483433296</v>
      </c>
      <c r="AV40" s="127" t="n">
        <f aca="false">AU40</f>
        <v>0.773857483433296</v>
      </c>
      <c r="AW40" s="127" t="n">
        <f aca="false">AV40</f>
        <v>0.773857483433296</v>
      </c>
      <c r="AX40" s="127" t="n">
        <f aca="false">AW40</f>
        <v>0.773857483433296</v>
      </c>
      <c r="AY40" s="127" t="n">
        <f aca="false">AX40</f>
        <v>0.773857483433296</v>
      </c>
      <c r="AZ40" s="127" t="n">
        <f aca="false">AY40</f>
        <v>0.773857483433296</v>
      </c>
      <c r="BA40" s="127" t="n">
        <f aca="false">AZ40</f>
        <v>0.773857483433296</v>
      </c>
      <c r="BB40" s="127" t="n">
        <f aca="false">BA40</f>
        <v>0.773857483433296</v>
      </c>
      <c r="BC40" s="127" t="n">
        <f aca="false">BB40</f>
        <v>0.773857483433296</v>
      </c>
      <c r="BD40" s="127" t="n">
        <f aca="false">BC40</f>
        <v>0.773857483433296</v>
      </c>
      <c r="BE40" s="127" t="n">
        <f aca="false">BD40</f>
        <v>0.773857483433296</v>
      </c>
      <c r="BF40" s="127" t="n">
        <f aca="false">BE40</f>
        <v>0.773857483433296</v>
      </c>
      <c r="BG40" s="127" t="n">
        <f aca="false">BF40</f>
        <v>0.773857483433296</v>
      </c>
      <c r="BH40" s="127" t="n">
        <f aca="false">BG40</f>
        <v>0.773857483433296</v>
      </c>
      <c r="BI40" s="127" t="n">
        <f aca="false">BH40</f>
        <v>0.773857483433296</v>
      </c>
      <c r="BJ40" s="127" t="n">
        <f aca="false">BI40</f>
        <v>0.773857483433296</v>
      </c>
      <c r="BK40" s="127" t="n">
        <f aca="false">BJ40</f>
        <v>0.773857483433296</v>
      </c>
      <c r="BL40" s="127" t="n">
        <f aca="false">BK40</f>
        <v>0.773857483433296</v>
      </c>
      <c r="BM40" s="127" t="n">
        <f aca="false">BL40</f>
        <v>0.773857483433296</v>
      </c>
      <c r="BN40" s="127" t="n">
        <f aca="false">BM40</f>
        <v>0.773857483433296</v>
      </c>
      <c r="BO40" s="127" t="n">
        <f aca="false">BN40</f>
        <v>0.773857483433296</v>
      </c>
      <c r="BP40" s="127" t="n">
        <f aca="false">BO40</f>
        <v>0.773857483433296</v>
      </c>
      <c r="BQ40" s="127" t="n">
        <f aca="false">BP40</f>
        <v>0.773857483433296</v>
      </c>
      <c r="BR40" s="127" t="n">
        <f aca="false">BQ40</f>
        <v>0.773857483433296</v>
      </c>
      <c r="BS40" s="127" t="n">
        <f aca="false">BR40</f>
        <v>0.773857483433296</v>
      </c>
      <c r="BT40" s="127" t="n">
        <f aca="false">BS40</f>
        <v>0.773857483433296</v>
      </c>
      <c r="BU40" s="127" t="n">
        <f aca="false">BT40</f>
        <v>0.773857483433296</v>
      </c>
      <c r="BV40" s="127" t="n">
        <f aca="false">BU40</f>
        <v>0.773857483433296</v>
      </c>
      <c r="BW40" s="127" t="n">
        <f aca="false">BV40</f>
        <v>0.773857483433296</v>
      </c>
      <c r="BX40" s="127" t="n">
        <f aca="false">BW40</f>
        <v>0.773857483433296</v>
      </c>
      <c r="BY40" s="127" t="n">
        <f aca="false">BX40</f>
        <v>0.773857483433296</v>
      </c>
      <c r="BZ40" s="127" t="n">
        <f aca="false">BY40</f>
        <v>0.773857483433296</v>
      </c>
      <c r="CA40" s="127" t="n">
        <f aca="false">BZ40</f>
        <v>0.773857483433296</v>
      </c>
      <c r="CB40" s="127" t="n">
        <f aca="false">CA40</f>
        <v>0.773857483433296</v>
      </c>
      <c r="CC40" s="127" t="n">
        <f aca="false">CB40</f>
        <v>0.773857483433296</v>
      </c>
      <c r="CD40" s="127" t="n">
        <f aca="false">CC40</f>
        <v>0.773857483433296</v>
      </c>
      <c r="CE40" s="127" t="n">
        <f aca="false">CD40</f>
        <v>0.773857483433296</v>
      </c>
      <c r="CF40" s="127" t="n">
        <f aca="false">CE40</f>
        <v>0.773857483433296</v>
      </c>
      <c r="CG40" s="127" t="n">
        <f aca="false">CF40</f>
        <v>0.773857483433296</v>
      </c>
      <c r="CH40" s="127" t="n">
        <f aca="false">CG40</f>
        <v>0.773857483433296</v>
      </c>
      <c r="CI40" s="127" t="n">
        <f aca="false">CH40</f>
        <v>0.773857483433296</v>
      </c>
      <c r="CJ40" s="127" t="n">
        <f aca="false">CI40</f>
        <v>0.773857483433296</v>
      </c>
      <c r="CK40" s="127" t="n">
        <f aca="false">CJ40</f>
        <v>0.773857483433296</v>
      </c>
      <c r="CL40" s="127" t="n">
        <f aca="false">CK40</f>
        <v>0.773857483433296</v>
      </c>
      <c r="CM40" s="127" t="n">
        <f aca="false">CL40</f>
        <v>0.773857483433296</v>
      </c>
      <c r="CN40" s="127" t="n">
        <f aca="false">CM40</f>
        <v>0.773857483433296</v>
      </c>
      <c r="CO40" s="127" t="n">
        <f aca="false">CN40</f>
        <v>0.773857483433296</v>
      </c>
      <c r="CP40" s="127" t="n">
        <f aca="false">CO40</f>
        <v>0.773857483433296</v>
      </c>
      <c r="CQ40" s="127" t="n">
        <f aca="false">CP40</f>
        <v>0.773857483433296</v>
      </c>
      <c r="CR40" s="127" t="n">
        <f aca="false">CQ40</f>
        <v>0.773857483433296</v>
      </c>
      <c r="CS40" s="127" t="n">
        <f aca="false">CR40</f>
        <v>0.773857483433296</v>
      </c>
      <c r="CT40" s="127" t="n">
        <f aca="false">CS40</f>
        <v>0.773857483433296</v>
      </c>
      <c r="CU40" s="127" t="n">
        <f aca="false">CT40</f>
        <v>0.773857483433296</v>
      </c>
      <c r="CV40" s="127" t="n">
        <f aca="false">CU40</f>
        <v>0.773857483433296</v>
      </c>
      <c r="CW40" s="127" t="n">
        <f aca="false">CV40</f>
        <v>0.773857483433296</v>
      </c>
      <c r="CX40" s="127" t="n">
        <f aca="false">CW40</f>
        <v>0.773857483433296</v>
      </c>
      <c r="CY40" s="127" t="n">
        <f aca="false">CX40</f>
        <v>0.773857483433296</v>
      </c>
      <c r="CZ40" s="127" t="n">
        <f aca="false">CY40</f>
        <v>0.773857483433296</v>
      </c>
      <c r="DA40" s="127" t="n">
        <f aca="false">CZ40</f>
        <v>0.773857483433296</v>
      </c>
      <c r="DB40" s="127" t="n">
        <f aca="false">DA40</f>
        <v>0.773857483433296</v>
      </c>
      <c r="DC40" s="127" t="n">
        <f aca="false">DB40</f>
        <v>0.773857483433296</v>
      </c>
      <c r="DD40" s="127" t="n">
        <f aca="false">DC40</f>
        <v>0.773857483433296</v>
      </c>
      <c r="DE40" s="127" t="n">
        <f aca="false">DD40</f>
        <v>0.773857483433296</v>
      </c>
      <c r="DF40" s="127" t="n">
        <f aca="false">DE40</f>
        <v>0.773857483433296</v>
      </c>
      <c r="DG40" s="127" t="n">
        <f aca="false">DF40</f>
        <v>0.773857483433296</v>
      </c>
      <c r="DH40" s="127" t="n">
        <f aca="false">DG40</f>
        <v>0.773857483433296</v>
      </c>
      <c r="DI40" s="127" t="n">
        <f aca="false">DH40</f>
        <v>0.773857483433296</v>
      </c>
      <c r="DJ40" s="127" t="n">
        <f aca="false">DI40</f>
        <v>0.773857483433296</v>
      </c>
      <c r="DK40" s="127" t="n">
        <f aca="false">DJ40</f>
        <v>0.773857483433296</v>
      </c>
    </row>
    <row r="41" s="125" customFormat="true" ht="15" hidden="false" customHeight="true" outlineLevel="0" collapsed="false">
      <c r="A41" s="123"/>
      <c r="B41" s="123"/>
      <c r="C41" s="124"/>
      <c r="E41" s="125" t="s">
        <v>229</v>
      </c>
      <c r="G41" s="125" t="s">
        <v>227</v>
      </c>
      <c r="H41" s="125" t="s">
        <v>228</v>
      </c>
      <c r="J41" s="165" t="n">
        <v>0</v>
      </c>
      <c r="K41" s="165" t="n">
        <v>0</v>
      </c>
      <c r="L41" s="165" t="n">
        <v>0</v>
      </c>
      <c r="M41" s="165" t="n">
        <v>0</v>
      </c>
      <c r="N41" s="166" t="n">
        <v>0.0607614761880591</v>
      </c>
      <c r="O41" s="166" t="n">
        <v>0.0411773704996471</v>
      </c>
      <c r="P41" s="166" t="n">
        <v>0.0310322707962917</v>
      </c>
      <c r="Q41" s="166" t="n">
        <v>0.0252389680364062</v>
      </c>
      <c r="R41" s="166" t="n">
        <v>0.0239236542238785</v>
      </c>
      <c r="S41" s="166" t="n">
        <v>0.0234139801593984</v>
      </c>
      <c r="T41" s="166" t="n">
        <v>0.0228441465630983</v>
      </c>
      <c r="U41" s="166" t="n">
        <v>0.0225400234064612</v>
      </c>
      <c r="V41" s="166" t="n">
        <v>0.0223079516395291</v>
      </c>
      <c r="W41" s="166" t="n">
        <v>0.0221335243229951</v>
      </c>
      <c r="X41" s="166" t="n">
        <v>0.0219900008174955</v>
      </c>
      <c r="Y41" s="166" t="n">
        <v>0.0218710720446096</v>
      </c>
      <c r="Z41" s="166" t="n">
        <v>0.0217673266825905</v>
      </c>
      <c r="AA41" s="166" t="n">
        <v>0.0216740243798789</v>
      </c>
      <c r="AB41" s="166" t="n">
        <v>0.0215969447465337</v>
      </c>
      <c r="AC41" s="166" t="n">
        <v>0.0215294264138788</v>
      </c>
      <c r="AD41" s="166" t="n">
        <v>0.0214755770181943</v>
      </c>
      <c r="AE41" s="166" t="n">
        <v>0.0214229352809294</v>
      </c>
      <c r="AF41" s="166" t="n">
        <v>0.0213753600037885</v>
      </c>
      <c r="AG41" s="166" t="n">
        <v>0.0213302552093516</v>
      </c>
      <c r="AH41" s="166" t="n">
        <v>0.0212808272106101</v>
      </c>
      <c r="AI41" s="166" t="n">
        <v>0.0212319077794579</v>
      </c>
      <c r="AJ41" s="166" t="n">
        <v>0.0211833847164277</v>
      </c>
      <c r="AK41" s="166" t="n">
        <v>0.021141905201369</v>
      </c>
      <c r="AL41" s="166" t="n">
        <v>0.0211086201026385</v>
      </c>
      <c r="AM41" s="166" t="n">
        <v>0.0210849321255551</v>
      </c>
      <c r="AN41" s="166" t="n">
        <v>0.0210725227103327</v>
      </c>
      <c r="AO41" s="166" t="n">
        <v>0.0210692033682408</v>
      </c>
      <c r="AP41" s="166" t="n">
        <v>0.0210726537458658</v>
      </c>
      <c r="AQ41" s="166" t="n">
        <v>0.0210807580955536</v>
      </c>
      <c r="AR41" s="166" t="n">
        <v>0.0210901564607775</v>
      </c>
      <c r="AS41" s="166" t="n">
        <v>0.0210994913019247</v>
      </c>
      <c r="AT41" s="127" t="n">
        <f aca="false">AS41</f>
        <v>0.0210994913019247</v>
      </c>
      <c r="AU41" s="127" t="n">
        <f aca="false">AT41</f>
        <v>0.0210994913019247</v>
      </c>
      <c r="AV41" s="127" t="n">
        <f aca="false">AU41</f>
        <v>0.0210994913019247</v>
      </c>
      <c r="AW41" s="127" t="n">
        <f aca="false">AV41</f>
        <v>0.0210994913019247</v>
      </c>
      <c r="AX41" s="127" t="n">
        <f aca="false">AW41</f>
        <v>0.0210994913019247</v>
      </c>
      <c r="AY41" s="127" t="n">
        <f aca="false">AX41</f>
        <v>0.0210994913019247</v>
      </c>
      <c r="AZ41" s="127" t="n">
        <f aca="false">AY41</f>
        <v>0.0210994913019247</v>
      </c>
      <c r="BA41" s="127" t="n">
        <f aca="false">AZ41</f>
        <v>0.0210994913019247</v>
      </c>
      <c r="BB41" s="127" t="n">
        <f aca="false">BA41</f>
        <v>0.0210994913019247</v>
      </c>
      <c r="BC41" s="127" t="n">
        <f aca="false">BB41</f>
        <v>0.0210994913019247</v>
      </c>
      <c r="BD41" s="127" t="n">
        <f aca="false">BC41</f>
        <v>0.0210994913019247</v>
      </c>
      <c r="BE41" s="127" t="n">
        <f aca="false">BD41</f>
        <v>0.0210994913019247</v>
      </c>
      <c r="BF41" s="127" t="n">
        <f aca="false">BE41</f>
        <v>0.0210994913019247</v>
      </c>
      <c r="BG41" s="127" t="n">
        <f aca="false">BF41</f>
        <v>0.0210994913019247</v>
      </c>
      <c r="BH41" s="127" t="n">
        <f aca="false">BG41</f>
        <v>0.0210994913019247</v>
      </c>
      <c r="BI41" s="127" t="n">
        <f aca="false">BH41</f>
        <v>0.0210994913019247</v>
      </c>
      <c r="BJ41" s="127" t="n">
        <f aca="false">BI41</f>
        <v>0.0210994913019247</v>
      </c>
      <c r="BK41" s="127" t="n">
        <f aca="false">BJ41</f>
        <v>0.0210994913019247</v>
      </c>
      <c r="BL41" s="127" t="n">
        <f aca="false">BK41</f>
        <v>0.0210994913019247</v>
      </c>
      <c r="BM41" s="127" t="n">
        <f aca="false">BL41</f>
        <v>0.0210994913019247</v>
      </c>
      <c r="BN41" s="127" t="n">
        <f aca="false">BM41</f>
        <v>0.0210994913019247</v>
      </c>
      <c r="BO41" s="127" t="n">
        <f aca="false">BN41</f>
        <v>0.0210994913019247</v>
      </c>
      <c r="BP41" s="127" t="n">
        <f aca="false">BO41</f>
        <v>0.0210994913019247</v>
      </c>
      <c r="BQ41" s="127" t="n">
        <f aca="false">BP41</f>
        <v>0.0210994913019247</v>
      </c>
      <c r="BR41" s="127" t="n">
        <f aca="false">BQ41</f>
        <v>0.0210994913019247</v>
      </c>
      <c r="BS41" s="127" t="n">
        <f aca="false">BR41</f>
        <v>0.0210994913019247</v>
      </c>
      <c r="BT41" s="127" t="n">
        <f aca="false">BS41</f>
        <v>0.0210994913019247</v>
      </c>
      <c r="BU41" s="127" t="n">
        <f aca="false">BT41</f>
        <v>0.0210994913019247</v>
      </c>
      <c r="BV41" s="127" t="n">
        <f aca="false">BU41</f>
        <v>0.0210994913019247</v>
      </c>
      <c r="BW41" s="127" t="n">
        <f aca="false">BV41</f>
        <v>0.0210994913019247</v>
      </c>
      <c r="BX41" s="127" t="n">
        <f aca="false">BW41</f>
        <v>0.0210994913019247</v>
      </c>
      <c r="BY41" s="127" t="n">
        <f aca="false">BX41</f>
        <v>0.0210994913019247</v>
      </c>
      <c r="BZ41" s="127" t="n">
        <f aca="false">BY41</f>
        <v>0.0210994913019247</v>
      </c>
      <c r="CA41" s="127" t="n">
        <f aca="false">BZ41</f>
        <v>0.0210994913019247</v>
      </c>
      <c r="CB41" s="127" t="n">
        <f aca="false">CA41</f>
        <v>0.0210994913019247</v>
      </c>
      <c r="CC41" s="127" t="n">
        <f aca="false">CB41</f>
        <v>0.0210994913019247</v>
      </c>
      <c r="CD41" s="127" t="n">
        <f aca="false">CC41</f>
        <v>0.0210994913019247</v>
      </c>
      <c r="CE41" s="127" t="n">
        <f aca="false">CD41</f>
        <v>0.0210994913019247</v>
      </c>
      <c r="CF41" s="127" t="n">
        <f aca="false">CE41</f>
        <v>0.0210994913019247</v>
      </c>
      <c r="CG41" s="127" t="n">
        <f aca="false">CF41</f>
        <v>0.0210994913019247</v>
      </c>
      <c r="CH41" s="127" t="n">
        <f aca="false">CG41</f>
        <v>0.0210994913019247</v>
      </c>
      <c r="CI41" s="127" t="n">
        <f aca="false">CH41</f>
        <v>0.0210994913019247</v>
      </c>
      <c r="CJ41" s="127" t="n">
        <f aca="false">CI41</f>
        <v>0.0210994913019247</v>
      </c>
      <c r="CK41" s="127" t="n">
        <f aca="false">CJ41</f>
        <v>0.0210994913019247</v>
      </c>
      <c r="CL41" s="127" t="n">
        <f aca="false">CK41</f>
        <v>0.0210994913019247</v>
      </c>
      <c r="CM41" s="127" t="n">
        <f aca="false">CL41</f>
        <v>0.0210994913019247</v>
      </c>
      <c r="CN41" s="127" t="n">
        <f aca="false">CM41</f>
        <v>0.0210994913019247</v>
      </c>
      <c r="CO41" s="127" t="n">
        <f aca="false">CN41</f>
        <v>0.0210994913019247</v>
      </c>
      <c r="CP41" s="127" t="n">
        <f aca="false">CO41</f>
        <v>0.0210994913019247</v>
      </c>
      <c r="CQ41" s="127" t="n">
        <f aca="false">CP41</f>
        <v>0.0210994913019247</v>
      </c>
      <c r="CR41" s="127" t="n">
        <f aca="false">CQ41</f>
        <v>0.0210994913019247</v>
      </c>
      <c r="CS41" s="127" t="n">
        <f aca="false">CR41</f>
        <v>0.0210994913019247</v>
      </c>
      <c r="CT41" s="127" t="n">
        <f aca="false">CS41</f>
        <v>0.0210994913019247</v>
      </c>
      <c r="CU41" s="127" t="n">
        <f aca="false">CT41</f>
        <v>0.0210994913019247</v>
      </c>
      <c r="CV41" s="127" t="n">
        <f aca="false">CU41</f>
        <v>0.0210994913019247</v>
      </c>
      <c r="CW41" s="127" t="n">
        <f aca="false">CV41</f>
        <v>0.0210994913019247</v>
      </c>
      <c r="CX41" s="127" t="n">
        <f aca="false">CW41</f>
        <v>0.0210994913019247</v>
      </c>
      <c r="CY41" s="127" t="n">
        <f aca="false">CX41</f>
        <v>0.0210994913019247</v>
      </c>
      <c r="CZ41" s="127" t="n">
        <f aca="false">CY41</f>
        <v>0.0210994913019247</v>
      </c>
      <c r="DA41" s="127" t="n">
        <f aca="false">CZ41</f>
        <v>0.0210994913019247</v>
      </c>
      <c r="DB41" s="127" t="n">
        <f aca="false">DA41</f>
        <v>0.0210994913019247</v>
      </c>
      <c r="DC41" s="127" t="n">
        <f aca="false">DB41</f>
        <v>0.0210994913019247</v>
      </c>
      <c r="DD41" s="127" t="n">
        <f aca="false">DC41</f>
        <v>0.0210994913019247</v>
      </c>
      <c r="DE41" s="127" t="n">
        <f aca="false">DD41</f>
        <v>0.0210994913019247</v>
      </c>
      <c r="DF41" s="127" t="n">
        <f aca="false">DE41</f>
        <v>0.0210994913019247</v>
      </c>
      <c r="DG41" s="127" t="n">
        <f aca="false">DF41</f>
        <v>0.0210994913019247</v>
      </c>
      <c r="DH41" s="127" t="n">
        <f aca="false">DG41</f>
        <v>0.0210994913019247</v>
      </c>
      <c r="DI41" s="127" t="n">
        <f aca="false">DH41</f>
        <v>0.0210994913019247</v>
      </c>
      <c r="DJ41" s="127" t="n">
        <f aca="false">DI41</f>
        <v>0.0210994913019247</v>
      </c>
      <c r="DK41" s="127" t="n">
        <f aca="false">DJ41</f>
        <v>0.0210994913019247</v>
      </c>
    </row>
    <row r="42" s="125" customFormat="true" ht="15" hidden="false" customHeight="true" outlineLevel="0" collapsed="false">
      <c r="A42" s="123"/>
      <c r="B42" s="123"/>
      <c r="C42" s="124"/>
      <c r="E42" s="125" t="s">
        <v>230</v>
      </c>
      <c r="G42" s="125" t="s">
        <v>227</v>
      </c>
      <c r="H42" s="125" t="s">
        <v>228</v>
      </c>
      <c r="J42" s="165" t="n">
        <v>0</v>
      </c>
      <c r="K42" s="165" t="n">
        <v>0</v>
      </c>
      <c r="L42" s="165" t="n">
        <v>0</v>
      </c>
      <c r="M42" s="165" t="n">
        <v>0</v>
      </c>
      <c r="N42" s="166" t="n">
        <v>0.0139525541261968</v>
      </c>
      <c r="O42" s="166" t="n">
        <v>0.0139393536969348</v>
      </c>
      <c r="P42" s="166" t="n">
        <v>0.0138424823655683</v>
      </c>
      <c r="Q42" s="166" t="n">
        <v>0.0137409310770428</v>
      </c>
      <c r="R42" s="166" t="n">
        <v>0.0135734264810688</v>
      </c>
      <c r="S42" s="166" t="n">
        <v>0.0133783245802203</v>
      </c>
      <c r="T42" s="166" t="n">
        <v>0.0131657772809641</v>
      </c>
      <c r="U42" s="166" t="n">
        <v>0.0129343408792079</v>
      </c>
      <c r="V42" s="166" t="n">
        <v>0.0126585274396763</v>
      </c>
      <c r="W42" s="166" t="n">
        <v>0.0123754321823371</v>
      </c>
      <c r="X42" s="166" t="n">
        <v>0.0121051047844289</v>
      </c>
      <c r="Y42" s="166" t="n">
        <v>0.0118560552669291</v>
      </c>
      <c r="Z42" s="166" t="n">
        <v>0.0116339796654265</v>
      </c>
      <c r="AA42" s="166" t="n">
        <v>0.0114428698204371</v>
      </c>
      <c r="AB42" s="166" t="n">
        <v>0.0112820911204207</v>
      </c>
      <c r="AC42" s="166" t="n">
        <v>0.0111496455199388</v>
      </c>
      <c r="AD42" s="166" t="n">
        <v>0.0110448102759284</v>
      </c>
      <c r="AE42" s="166" t="n">
        <v>0.0109640718192524</v>
      </c>
      <c r="AF42" s="166" t="n">
        <v>0.0109038012618261</v>
      </c>
      <c r="AG42" s="166" t="n">
        <v>0.0108600890026546</v>
      </c>
      <c r="AH42" s="166" t="n">
        <v>0.010827535517507</v>
      </c>
      <c r="AI42" s="166" t="n">
        <v>0.0108037806036766</v>
      </c>
      <c r="AJ42" s="166" t="n">
        <v>0.0107864941263277</v>
      </c>
      <c r="AK42" s="166" t="n">
        <v>0.0107739394676055</v>
      </c>
      <c r="AL42" s="166" t="n">
        <v>0.0107648348770944</v>
      </c>
      <c r="AM42" s="166" t="n">
        <v>0.0107582582843163</v>
      </c>
      <c r="AN42" s="166" t="n">
        <v>0.0107535281551862</v>
      </c>
      <c r="AO42" s="166" t="n">
        <v>0.0107501266188584</v>
      </c>
      <c r="AP42" s="166" t="n">
        <v>0.0107476791747031</v>
      </c>
      <c r="AQ42" s="166" t="n">
        <v>0.0107459207411299</v>
      </c>
      <c r="AR42" s="166" t="n">
        <v>0.0107446670172988</v>
      </c>
      <c r="AS42" s="166" t="n">
        <v>0.0107437768881829</v>
      </c>
      <c r="AT42" s="127" t="n">
        <f aca="false">AS42</f>
        <v>0.0107437768881829</v>
      </c>
      <c r="AU42" s="127" t="n">
        <f aca="false">AT42</f>
        <v>0.0107437768881829</v>
      </c>
      <c r="AV42" s="127" t="n">
        <f aca="false">AU42</f>
        <v>0.0107437768881829</v>
      </c>
      <c r="AW42" s="127" t="n">
        <f aca="false">AV42</f>
        <v>0.0107437768881829</v>
      </c>
      <c r="AX42" s="127" t="n">
        <f aca="false">AW42</f>
        <v>0.0107437768881829</v>
      </c>
      <c r="AY42" s="127" t="n">
        <f aca="false">AX42</f>
        <v>0.0107437768881829</v>
      </c>
      <c r="AZ42" s="127" t="n">
        <f aca="false">AY42</f>
        <v>0.0107437768881829</v>
      </c>
      <c r="BA42" s="127" t="n">
        <f aca="false">AZ42</f>
        <v>0.0107437768881829</v>
      </c>
      <c r="BB42" s="127" t="n">
        <f aca="false">BA42</f>
        <v>0.0107437768881829</v>
      </c>
      <c r="BC42" s="127" t="n">
        <f aca="false">BB42</f>
        <v>0.0107437768881829</v>
      </c>
      <c r="BD42" s="127" t="n">
        <f aca="false">BC42</f>
        <v>0.0107437768881829</v>
      </c>
      <c r="BE42" s="127" t="n">
        <f aca="false">BD42</f>
        <v>0.0107437768881829</v>
      </c>
      <c r="BF42" s="127" t="n">
        <f aca="false">BE42</f>
        <v>0.0107437768881829</v>
      </c>
      <c r="BG42" s="127" t="n">
        <f aca="false">BF42</f>
        <v>0.0107437768881829</v>
      </c>
      <c r="BH42" s="127" t="n">
        <f aca="false">BG42</f>
        <v>0.0107437768881829</v>
      </c>
      <c r="BI42" s="127" t="n">
        <f aca="false">BH42</f>
        <v>0.0107437768881829</v>
      </c>
      <c r="BJ42" s="127" t="n">
        <f aca="false">BI42</f>
        <v>0.0107437768881829</v>
      </c>
      <c r="BK42" s="127" t="n">
        <f aca="false">BJ42</f>
        <v>0.0107437768881829</v>
      </c>
      <c r="BL42" s="127" t="n">
        <f aca="false">BK42</f>
        <v>0.0107437768881829</v>
      </c>
      <c r="BM42" s="127" t="n">
        <f aca="false">BL42</f>
        <v>0.0107437768881829</v>
      </c>
      <c r="BN42" s="127" t="n">
        <f aca="false">BM42</f>
        <v>0.0107437768881829</v>
      </c>
      <c r="BO42" s="127" t="n">
        <f aca="false">BN42</f>
        <v>0.0107437768881829</v>
      </c>
      <c r="BP42" s="127" t="n">
        <f aca="false">BO42</f>
        <v>0.0107437768881829</v>
      </c>
      <c r="BQ42" s="127" t="n">
        <f aca="false">BP42</f>
        <v>0.0107437768881829</v>
      </c>
      <c r="BR42" s="127" t="n">
        <f aca="false">BQ42</f>
        <v>0.0107437768881829</v>
      </c>
      <c r="BS42" s="127" t="n">
        <f aca="false">BR42</f>
        <v>0.0107437768881829</v>
      </c>
      <c r="BT42" s="127" t="n">
        <f aca="false">BS42</f>
        <v>0.0107437768881829</v>
      </c>
      <c r="BU42" s="127" t="n">
        <f aca="false">BT42</f>
        <v>0.0107437768881829</v>
      </c>
      <c r="BV42" s="127" t="n">
        <f aca="false">BU42</f>
        <v>0.0107437768881829</v>
      </c>
      <c r="BW42" s="127" t="n">
        <f aca="false">BV42</f>
        <v>0.0107437768881829</v>
      </c>
      <c r="BX42" s="127" t="n">
        <f aca="false">BW42</f>
        <v>0.0107437768881829</v>
      </c>
      <c r="BY42" s="127" t="n">
        <f aca="false">BX42</f>
        <v>0.0107437768881829</v>
      </c>
      <c r="BZ42" s="127" t="n">
        <f aca="false">BY42</f>
        <v>0.0107437768881829</v>
      </c>
      <c r="CA42" s="127" t="n">
        <f aca="false">BZ42</f>
        <v>0.0107437768881829</v>
      </c>
      <c r="CB42" s="127" t="n">
        <f aca="false">CA42</f>
        <v>0.0107437768881829</v>
      </c>
      <c r="CC42" s="127" t="n">
        <f aca="false">CB42</f>
        <v>0.0107437768881829</v>
      </c>
      <c r="CD42" s="127" t="n">
        <f aca="false">CC42</f>
        <v>0.0107437768881829</v>
      </c>
      <c r="CE42" s="127" t="n">
        <f aca="false">CD42</f>
        <v>0.0107437768881829</v>
      </c>
      <c r="CF42" s="127" t="n">
        <f aca="false">CE42</f>
        <v>0.0107437768881829</v>
      </c>
      <c r="CG42" s="127" t="n">
        <f aca="false">CF42</f>
        <v>0.0107437768881829</v>
      </c>
      <c r="CH42" s="127" t="n">
        <f aca="false">CG42</f>
        <v>0.0107437768881829</v>
      </c>
      <c r="CI42" s="127" t="n">
        <f aca="false">CH42</f>
        <v>0.0107437768881829</v>
      </c>
      <c r="CJ42" s="127" t="n">
        <f aca="false">CI42</f>
        <v>0.0107437768881829</v>
      </c>
      <c r="CK42" s="127" t="n">
        <f aca="false">CJ42</f>
        <v>0.0107437768881829</v>
      </c>
      <c r="CL42" s="127" t="n">
        <f aca="false">CK42</f>
        <v>0.0107437768881829</v>
      </c>
      <c r="CM42" s="127" t="n">
        <f aca="false">CL42</f>
        <v>0.0107437768881829</v>
      </c>
      <c r="CN42" s="127" t="n">
        <f aca="false">CM42</f>
        <v>0.0107437768881829</v>
      </c>
      <c r="CO42" s="127" t="n">
        <f aca="false">CN42</f>
        <v>0.0107437768881829</v>
      </c>
      <c r="CP42" s="127" t="n">
        <f aca="false">CO42</f>
        <v>0.0107437768881829</v>
      </c>
      <c r="CQ42" s="127" t="n">
        <f aca="false">CP42</f>
        <v>0.0107437768881829</v>
      </c>
      <c r="CR42" s="127" t="n">
        <f aca="false">CQ42</f>
        <v>0.0107437768881829</v>
      </c>
      <c r="CS42" s="127" t="n">
        <f aca="false">CR42</f>
        <v>0.0107437768881829</v>
      </c>
      <c r="CT42" s="127" t="n">
        <f aca="false">CS42</f>
        <v>0.0107437768881829</v>
      </c>
      <c r="CU42" s="127" t="n">
        <f aca="false">CT42</f>
        <v>0.0107437768881829</v>
      </c>
      <c r="CV42" s="127" t="n">
        <f aca="false">CU42</f>
        <v>0.0107437768881829</v>
      </c>
      <c r="CW42" s="127" t="n">
        <f aca="false">CV42</f>
        <v>0.0107437768881829</v>
      </c>
      <c r="CX42" s="127" t="n">
        <f aca="false">CW42</f>
        <v>0.0107437768881829</v>
      </c>
      <c r="CY42" s="127" t="n">
        <f aca="false">CX42</f>
        <v>0.0107437768881829</v>
      </c>
      <c r="CZ42" s="127" t="n">
        <f aca="false">CY42</f>
        <v>0.0107437768881829</v>
      </c>
      <c r="DA42" s="127" t="n">
        <f aca="false">CZ42</f>
        <v>0.0107437768881829</v>
      </c>
      <c r="DB42" s="127" t="n">
        <f aca="false">DA42</f>
        <v>0.0107437768881829</v>
      </c>
      <c r="DC42" s="127" t="n">
        <f aca="false">DB42</f>
        <v>0.0107437768881829</v>
      </c>
      <c r="DD42" s="127" t="n">
        <f aca="false">DC42</f>
        <v>0.0107437768881829</v>
      </c>
      <c r="DE42" s="127" t="n">
        <f aca="false">DD42</f>
        <v>0.0107437768881829</v>
      </c>
      <c r="DF42" s="127" t="n">
        <f aca="false">DE42</f>
        <v>0.0107437768881829</v>
      </c>
      <c r="DG42" s="127" t="n">
        <f aca="false">DF42</f>
        <v>0.0107437768881829</v>
      </c>
      <c r="DH42" s="127" t="n">
        <f aca="false">DG42</f>
        <v>0.0107437768881829</v>
      </c>
      <c r="DI42" s="127" t="n">
        <f aca="false">DH42</f>
        <v>0.0107437768881829</v>
      </c>
      <c r="DJ42" s="127" t="n">
        <f aca="false">DI42</f>
        <v>0.0107437768881829</v>
      </c>
      <c r="DK42" s="127" t="n">
        <f aca="false">DJ42</f>
        <v>0.0107437768881829</v>
      </c>
    </row>
    <row r="43" customFormat="false" ht="15" hidden="false" customHeight="true" outlineLevel="0" collapsed="false">
      <c r="A43" s="58"/>
      <c r="B43" s="58"/>
      <c r="C43" s="59"/>
      <c r="D43" s="60"/>
      <c r="E43" s="60"/>
      <c r="F43" s="60"/>
      <c r="G43" s="60"/>
      <c r="H43" s="60"/>
      <c r="I43" s="60"/>
    </row>
    <row r="44" customFormat="false" ht="15" hidden="false" customHeight="true" outlineLevel="0" collapsed="false">
      <c r="A44" s="58"/>
      <c r="B44" s="58"/>
      <c r="C44" s="59"/>
      <c r="D44" s="60"/>
      <c r="E44" s="60"/>
      <c r="F44" s="60"/>
      <c r="G44" s="60"/>
      <c r="H44" s="60"/>
      <c r="I44" s="60"/>
    </row>
    <row r="45" customFormat="false" ht="15" hidden="false" customHeight="true" outlineLevel="0" collapsed="false">
      <c r="A45" s="58"/>
      <c r="B45" s="58"/>
      <c r="C45" s="59"/>
      <c r="D45" s="60"/>
      <c r="E45" s="60"/>
      <c r="F45" s="60"/>
      <c r="G45" s="60"/>
      <c r="H45" s="60"/>
      <c r="I45" s="60"/>
    </row>
    <row r="46" customFormat="false" ht="15" hidden="false" customHeight="true" outlineLevel="0" collapsed="false">
      <c r="A46" s="58"/>
      <c r="B46" s="58"/>
      <c r="C46" s="59"/>
      <c r="D46" s="60"/>
      <c r="E46" s="60"/>
      <c r="F46" s="60"/>
      <c r="G46" s="60"/>
      <c r="H46" s="60"/>
      <c r="I46" s="60"/>
    </row>
    <row r="47" customFormat="false" ht="15" hidden="false" customHeight="true" outlineLevel="0" collapsed="false">
      <c r="A47" s="58"/>
      <c r="B47" s="58"/>
      <c r="C47" s="59"/>
      <c r="D47" s="60"/>
      <c r="E47" s="60"/>
      <c r="F47" s="60"/>
      <c r="G47" s="60"/>
      <c r="H47" s="60"/>
      <c r="I47" s="60"/>
    </row>
    <row r="48" customFormat="false" ht="15" hidden="false" customHeight="true" outlineLevel="0" collapsed="false">
      <c r="A48" s="58"/>
      <c r="B48" s="58"/>
      <c r="C48" s="59"/>
      <c r="D48" s="60"/>
      <c r="E48" s="60"/>
      <c r="F48" s="60"/>
      <c r="G48" s="60"/>
      <c r="H48" s="60"/>
      <c r="I48" s="60"/>
    </row>
    <row r="49" customFormat="false" ht="15" hidden="false" customHeight="true" outlineLevel="0" collapsed="false">
      <c r="A49" s="58"/>
      <c r="B49" s="58"/>
      <c r="C49" s="59"/>
      <c r="D49" s="60"/>
      <c r="E49" s="60"/>
      <c r="F49" s="60"/>
      <c r="G49" s="60"/>
      <c r="H49" s="60"/>
      <c r="I49" s="60"/>
    </row>
    <row r="50" customFormat="false" ht="15" hidden="false" customHeight="true" outlineLevel="0" collapsed="false">
      <c r="A50" s="58"/>
      <c r="B50" s="58"/>
      <c r="C50" s="59"/>
      <c r="D50" s="60"/>
      <c r="E50" s="60"/>
      <c r="F50" s="60"/>
      <c r="G50" s="60"/>
      <c r="H50" s="60"/>
      <c r="I50" s="60"/>
    </row>
    <row r="51" customFormat="false" ht="15" hidden="false" customHeight="true" outlineLevel="0" collapsed="false">
      <c r="A51" s="58"/>
      <c r="B51" s="58"/>
      <c r="C51" s="59"/>
      <c r="D51" s="60"/>
      <c r="E51" s="60"/>
      <c r="F51" s="60"/>
      <c r="G51" s="60"/>
      <c r="H51" s="60"/>
      <c r="I51" s="60"/>
    </row>
    <row r="52" customFormat="false" ht="15" hidden="false" customHeight="true" outlineLevel="0" collapsed="false">
      <c r="A52" s="58"/>
      <c r="B52" s="58"/>
      <c r="C52" s="59"/>
      <c r="D52" s="60"/>
      <c r="E52" s="60"/>
      <c r="F52" s="60"/>
      <c r="G52" s="60"/>
      <c r="H52" s="60"/>
      <c r="I52" s="60"/>
    </row>
    <row r="53" customFormat="false" ht="15" hidden="false" customHeight="true" outlineLevel="0" collapsed="false">
      <c r="A53" s="58"/>
      <c r="B53" s="58"/>
      <c r="C53" s="59"/>
      <c r="D53" s="60"/>
      <c r="E53" s="60"/>
      <c r="F53" s="60"/>
      <c r="G53" s="60"/>
      <c r="H53" s="60"/>
      <c r="I53" s="60"/>
    </row>
    <row r="54" customFormat="false" ht="15" hidden="false" customHeight="true" outlineLevel="0" collapsed="false">
      <c r="A54" s="58"/>
      <c r="B54" s="58"/>
      <c r="C54" s="59"/>
      <c r="D54" s="60"/>
      <c r="E54" s="60"/>
      <c r="F54" s="60"/>
      <c r="G54" s="60"/>
      <c r="H54" s="60"/>
      <c r="I54" s="60"/>
    </row>
    <row r="55" customFormat="false" ht="15" hidden="false" customHeight="true" outlineLevel="0" collapsed="false">
      <c r="A55" s="58"/>
      <c r="B55" s="58"/>
      <c r="C55" s="59"/>
      <c r="D55" s="60"/>
      <c r="E55" s="60"/>
      <c r="F55" s="60"/>
      <c r="G55" s="60"/>
      <c r="H55" s="60"/>
      <c r="I55" s="60"/>
    </row>
    <row r="56" customFormat="false" ht="15" hidden="false" customHeight="true" outlineLevel="0" collapsed="false">
      <c r="A56" s="58"/>
      <c r="B56" s="58"/>
      <c r="C56" s="59"/>
      <c r="D56" s="60"/>
      <c r="E56" s="60"/>
      <c r="F56" s="60"/>
      <c r="G56" s="60"/>
      <c r="H56" s="60"/>
      <c r="I56" s="60"/>
    </row>
    <row r="57" customFormat="false" ht="15" hidden="false" customHeight="true" outlineLevel="0" collapsed="false">
      <c r="A57" s="58"/>
      <c r="B57" s="58"/>
      <c r="C57" s="59"/>
      <c r="D57" s="60"/>
      <c r="E57" s="60"/>
      <c r="F57" s="60"/>
      <c r="G57" s="60"/>
      <c r="H57" s="60"/>
      <c r="I57" s="60"/>
    </row>
    <row r="58" customFormat="false" ht="15" hidden="false" customHeight="true" outlineLevel="0" collapsed="false">
      <c r="A58" s="58"/>
      <c r="B58" s="58"/>
      <c r="C58" s="59"/>
      <c r="D58" s="60"/>
      <c r="E58" s="60"/>
      <c r="F58" s="60"/>
      <c r="G58" s="60"/>
      <c r="H58" s="60"/>
      <c r="I58" s="60"/>
    </row>
    <row r="59" customFormat="false" ht="15" hidden="false" customHeight="true" outlineLevel="0" collapsed="false">
      <c r="A59" s="58"/>
      <c r="B59" s="58"/>
      <c r="C59" s="59"/>
      <c r="D59" s="60"/>
      <c r="E59" s="60"/>
      <c r="F59" s="60"/>
      <c r="G59" s="60"/>
      <c r="H59" s="60"/>
      <c r="I59" s="60"/>
    </row>
    <row r="60" customFormat="false" ht="15" hidden="false" customHeight="true" outlineLevel="0" collapsed="false">
      <c r="A60" s="58"/>
      <c r="B60" s="58"/>
      <c r="C60" s="59"/>
      <c r="D60" s="60"/>
      <c r="E60" s="60"/>
      <c r="F60" s="60"/>
      <c r="G60" s="60"/>
      <c r="H60" s="60"/>
      <c r="I60" s="60"/>
    </row>
    <row r="61" customFormat="false" ht="15" hidden="false" customHeight="true" outlineLevel="0" collapsed="false">
      <c r="A61" s="58"/>
      <c r="B61" s="58"/>
      <c r="C61" s="59"/>
      <c r="D61" s="60"/>
      <c r="E61" s="60"/>
      <c r="F61" s="60"/>
      <c r="G61" s="60"/>
      <c r="H61" s="60"/>
      <c r="I61" s="60"/>
    </row>
    <row r="62" customFormat="false" ht="15" hidden="false" customHeight="true" outlineLevel="0" collapsed="false">
      <c r="A62" s="58"/>
      <c r="B62" s="58"/>
      <c r="C62" s="59"/>
      <c r="D62" s="60"/>
      <c r="E62" s="60"/>
      <c r="F62" s="60"/>
      <c r="G62" s="60"/>
      <c r="H62" s="60"/>
      <c r="I62" s="60"/>
    </row>
    <row r="63" customFormat="false" ht="15" hidden="false" customHeight="true" outlineLevel="0" collapsed="false">
      <c r="A63" s="58"/>
      <c r="B63" s="58"/>
      <c r="C63" s="59"/>
      <c r="D63" s="60"/>
      <c r="E63" s="60"/>
      <c r="F63" s="60"/>
      <c r="G63" s="60"/>
      <c r="H63" s="60"/>
      <c r="I63" s="60"/>
    </row>
    <row r="64" customFormat="false" ht="15" hidden="false" customHeight="true" outlineLevel="0" collapsed="false">
      <c r="A64" s="58"/>
      <c r="B64" s="58"/>
      <c r="C64" s="59"/>
      <c r="D64" s="60"/>
      <c r="E64" s="60"/>
      <c r="F64" s="60"/>
      <c r="G64" s="60"/>
      <c r="H64" s="60"/>
      <c r="I64" s="60"/>
    </row>
    <row r="65" customFormat="false" ht="15" hidden="false" customHeight="true" outlineLevel="0" collapsed="false">
      <c r="A65" s="58"/>
      <c r="B65" s="58"/>
      <c r="C65" s="59"/>
      <c r="D65" s="60"/>
      <c r="E65" s="60"/>
      <c r="F65" s="60"/>
      <c r="G65" s="60"/>
      <c r="H65" s="60"/>
      <c r="I65" s="60"/>
    </row>
    <row r="66" customFormat="false" ht="15" hidden="false" customHeight="true" outlineLevel="0" collapsed="false">
      <c r="A66" s="58"/>
      <c r="B66" s="58"/>
      <c r="C66" s="59"/>
      <c r="D66" s="60"/>
      <c r="E66" s="60"/>
      <c r="F66" s="60"/>
      <c r="G66" s="60"/>
      <c r="H66" s="60"/>
      <c r="I66" s="60"/>
    </row>
    <row r="67" customFormat="false" ht="15" hidden="false" customHeight="true" outlineLevel="0" collapsed="false">
      <c r="A67" s="58"/>
      <c r="B67" s="58"/>
      <c r="C67" s="59"/>
      <c r="D67" s="60"/>
      <c r="E67" s="60"/>
      <c r="F67" s="60"/>
      <c r="G67" s="60"/>
      <c r="H67" s="60"/>
      <c r="I67" s="60"/>
    </row>
    <row r="68" customFormat="false" ht="15" hidden="false" customHeight="true" outlineLevel="0" collapsed="false">
      <c r="A68" s="58"/>
      <c r="B68" s="58"/>
      <c r="C68" s="59"/>
      <c r="D68" s="60"/>
      <c r="E68" s="60"/>
      <c r="F68" s="60"/>
      <c r="G68" s="60"/>
      <c r="H68" s="60"/>
      <c r="I68" s="60"/>
    </row>
    <row r="69" customFormat="false" ht="15" hidden="false" customHeight="true" outlineLevel="0" collapsed="false">
      <c r="A69" s="58"/>
      <c r="B69" s="58"/>
      <c r="C69" s="59"/>
      <c r="D69" s="60"/>
      <c r="E69" s="60"/>
      <c r="F69" s="60"/>
      <c r="G69" s="60"/>
      <c r="H69" s="60"/>
      <c r="I69" s="60"/>
    </row>
    <row r="70" customFormat="false" ht="15" hidden="false" customHeight="true" outlineLevel="0" collapsed="false">
      <c r="A70" s="58"/>
      <c r="B70" s="58"/>
      <c r="C70" s="59"/>
      <c r="D70" s="60"/>
      <c r="E70" s="60"/>
      <c r="F70" s="60"/>
      <c r="G70" s="60"/>
      <c r="H70" s="60"/>
      <c r="I70" s="60"/>
    </row>
    <row r="71" customFormat="false" ht="15" hidden="false" customHeight="true" outlineLevel="0" collapsed="false">
      <c r="A71" s="58"/>
      <c r="B71" s="58"/>
      <c r="C71" s="59"/>
      <c r="D71" s="60"/>
      <c r="E71" s="60"/>
      <c r="F71" s="60"/>
      <c r="G71" s="60"/>
      <c r="H71" s="60"/>
      <c r="I71" s="60"/>
    </row>
    <row r="72" customFormat="false" ht="15" hidden="false" customHeight="true" outlineLevel="0" collapsed="false">
      <c r="A72" s="58"/>
      <c r="B72" s="58"/>
      <c r="C72" s="59"/>
      <c r="D72" s="60"/>
      <c r="E72" s="60"/>
      <c r="F72" s="60"/>
      <c r="G72" s="60"/>
      <c r="H72" s="60"/>
      <c r="I72" s="60"/>
    </row>
    <row r="73" customFormat="false" ht="15" hidden="false" customHeight="true" outlineLevel="0" collapsed="false">
      <c r="A73" s="58"/>
      <c r="B73" s="58"/>
      <c r="C73" s="59"/>
      <c r="D73" s="60"/>
      <c r="E73" s="60"/>
      <c r="F73" s="60"/>
      <c r="G73" s="60"/>
      <c r="H73" s="60"/>
      <c r="I73" s="60"/>
    </row>
    <row r="74" customFormat="false" ht="15" hidden="false" customHeight="true" outlineLevel="0" collapsed="false">
      <c r="A74" s="58"/>
      <c r="B74" s="58"/>
      <c r="C74" s="59"/>
      <c r="D74" s="60"/>
      <c r="E74" s="60"/>
      <c r="F74" s="60"/>
      <c r="G74" s="60"/>
      <c r="H74" s="60"/>
      <c r="I74" s="60"/>
    </row>
    <row r="75" customFormat="false" ht="15" hidden="false" customHeight="true" outlineLevel="0" collapsed="false">
      <c r="A75" s="58"/>
      <c r="B75" s="58"/>
      <c r="C75" s="59"/>
      <c r="D75" s="60"/>
      <c r="E75" s="60"/>
      <c r="F75" s="60"/>
      <c r="G75" s="60"/>
      <c r="H75" s="60"/>
      <c r="I75" s="60"/>
    </row>
    <row r="76" customFormat="false" ht="15" hidden="false" customHeight="true" outlineLevel="0" collapsed="false">
      <c r="A76" s="58"/>
      <c r="B76" s="58"/>
      <c r="C76" s="59"/>
      <c r="D76" s="60"/>
      <c r="E76" s="60"/>
      <c r="F76" s="60"/>
      <c r="G76" s="60"/>
      <c r="H76" s="60"/>
      <c r="I76" s="60"/>
    </row>
    <row r="77" customFormat="false" ht="15" hidden="false" customHeight="true" outlineLevel="0" collapsed="false">
      <c r="A77" s="58"/>
      <c r="B77" s="58"/>
      <c r="C77" s="59"/>
      <c r="D77" s="60"/>
      <c r="E77" s="60"/>
      <c r="F77" s="60"/>
      <c r="G77" s="60"/>
      <c r="H77" s="60"/>
      <c r="I77" s="60"/>
    </row>
    <row r="78" customFormat="false" ht="15" hidden="false" customHeight="true" outlineLevel="0" collapsed="false">
      <c r="A78" s="58"/>
      <c r="B78" s="58"/>
      <c r="C78" s="59"/>
      <c r="D78" s="60"/>
      <c r="E78" s="60"/>
      <c r="F78" s="60"/>
      <c r="G78" s="60"/>
      <c r="H78" s="60"/>
      <c r="I78" s="60"/>
    </row>
    <row r="79" customFormat="false" ht="15" hidden="false" customHeight="true" outlineLevel="0" collapsed="false">
      <c r="A79" s="58"/>
      <c r="B79" s="58"/>
      <c r="C79" s="59"/>
      <c r="D79" s="60"/>
      <c r="E79" s="60"/>
      <c r="F79" s="60"/>
      <c r="G79" s="60"/>
      <c r="H79" s="60"/>
      <c r="I79" s="60"/>
    </row>
    <row r="80" customFormat="false" ht="15" hidden="false" customHeight="true" outlineLevel="0" collapsed="false">
      <c r="A80" s="58"/>
      <c r="B80" s="58"/>
      <c r="C80" s="59"/>
      <c r="D80" s="60"/>
      <c r="E80" s="60"/>
      <c r="F80" s="60"/>
      <c r="G80" s="60"/>
      <c r="H80" s="60"/>
      <c r="I80" s="60"/>
    </row>
    <row r="81" customFormat="false" ht="15" hidden="false" customHeight="true" outlineLevel="0" collapsed="false">
      <c r="A81" s="58"/>
      <c r="B81" s="58"/>
      <c r="C81" s="59"/>
      <c r="D81" s="60"/>
      <c r="E81" s="60"/>
      <c r="F81" s="60"/>
      <c r="G81" s="60"/>
      <c r="H81" s="60"/>
      <c r="I81" s="60"/>
    </row>
    <row r="82" customFormat="false" ht="15" hidden="false" customHeight="true" outlineLevel="0" collapsed="false">
      <c r="A82" s="58"/>
      <c r="B82" s="58"/>
      <c r="C82" s="59"/>
      <c r="D82" s="60"/>
      <c r="E82" s="60"/>
      <c r="F82" s="60"/>
      <c r="G82" s="60"/>
      <c r="H82" s="60"/>
      <c r="I82" s="60"/>
    </row>
    <row r="83" customFormat="false" ht="15" hidden="false" customHeight="true" outlineLevel="0" collapsed="false">
      <c r="A83" s="58"/>
      <c r="B83" s="58"/>
      <c r="C83" s="59"/>
      <c r="D83" s="60"/>
      <c r="E83" s="60"/>
      <c r="F83" s="60"/>
      <c r="G83" s="60"/>
      <c r="H83" s="60"/>
      <c r="I83" s="60"/>
    </row>
    <row r="84" customFormat="false" ht="15" hidden="false" customHeight="true" outlineLevel="0" collapsed="false">
      <c r="A84" s="58"/>
      <c r="B84" s="58"/>
      <c r="C84" s="59"/>
      <c r="D84" s="60"/>
      <c r="E84" s="60"/>
      <c r="F84" s="60"/>
      <c r="G84" s="60"/>
      <c r="H84" s="60"/>
      <c r="I84" s="60"/>
    </row>
    <row r="85" customFormat="false" ht="15" hidden="false" customHeight="true" outlineLevel="0" collapsed="false">
      <c r="A85" s="58"/>
      <c r="B85" s="58"/>
      <c r="C85" s="59"/>
      <c r="D85" s="60"/>
      <c r="E85" s="60"/>
      <c r="F85" s="60"/>
      <c r="G85" s="60"/>
      <c r="H85" s="60"/>
      <c r="I85" s="60"/>
    </row>
    <row r="86" customFormat="false" ht="15" hidden="false" customHeight="true" outlineLevel="0" collapsed="false">
      <c r="A86" s="58"/>
      <c r="B86" s="58"/>
      <c r="C86" s="59"/>
      <c r="D86" s="60"/>
      <c r="E86" s="60"/>
      <c r="F86" s="60"/>
      <c r="G86" s="60"/>
      <c r="H86" s="60"/>
      <c r="I86" s="60"/>
    </row>
    <row r="87" customFormat="false" ht="15" hidden="false" customHeight="true" outlineLevel="0" collapsed="false">
      <c r="A87" s="58"/>
      <c r="B87" s="58"/>
      <c r="C87" s="59"/>
      <c r="D87" s="60"/>
      <c r="E87" s="60"/>
      <c r="F87" s="60"/>
      <c r="G87" s="60"/>
      <c r="H87" s="60"/>
      <c r="I87" s="60"/>
    </row>
    <row r="88" customFormat="false" ht="15" hidden="false" customHeight="true" outlineLevel="0" collapsed="false">
      <c r="A88" s="58"/>
      <c r="B88" s="58"/>
      <c r="C88" s="59"/>
      <c r="D88" s="60"/>
      <c r="E88" s="60"/>
      <c r="F88" s="60"/>
      <c r="G88" s="60"/>
      <c r="H88" s="60"/>
      <c r="I88" s="60"/>
    </row>
    <row r="89" customFormat="false" ht="15" hidden="false" customHeight="true" outlineLevel="0" collapsed="false">
      <c r="A89" s="58"/>
      <c r="B89" s="58"/>
      <c r="C89" s="59"/>
      <c r="D89" s="60"/>
      <c r="E89" s="60"/>
      <c r="F89" s="60"/>
      <c r="G89" s="60"/>
      <c r="H89" s="60"/>
      <c r="I89" s="60"/>
    </row>
    <row r="90" customFormat="false" ht="15" hidden="false" customHeight="true" outlineLevel="0" collapsed="false">
      <c r="A90" s="58"/>
      <c r="B90" s="58"/>
      <c r="C90" s="59"/>
      <c r="D90" s="60"/>
      <c r="E90" s="60"/>
      <c r="F90" s="60"/>
      <c r="G90" s="60"/>
      <c r="H90" s="60"/>
      <c r="I90" s="60"/>
    </row>
    <row r="91" customFormat="false" ht="15" hidden="false" customHeight="true" outlineLevel="0" collapsed="false">
      <c r="A91" s="58"/>
      <c r="B91" s="58"/>
      <c r="C91" s="59"/>
      <c r="D91" s="60"/>
      <c r="E91" s="60"/>
      <c r="F91" s="60"/>
      <c r="G91" s="60"/>
      <c r="H91" s="60"/>
      <c r="I91" s="60"/>
    </row>
    <row r="92" customFormat="false" ht="15" hidden="false" customHeight="true" outlineLevel="0" collapsed="false">
      <c r="A92" s="58"/>
      <c r="B92" s="58"/>
      <c r="C92" s="59"/>
      <c r="D92" s="60"/>
      <c r="E92" s="60"/>
      <c r="F92" s="60"/>
      <c r="G92" s="60"/>
      <c r="H92" s="60"/>
      <c r="I92" s="60"/>
    </row>
    <row r="93" customFormat="false" ht="15" hidden="false" customHeight="true" outlineLevel="0" collapsed="false">
      <c r="A93" s="58"/>
      <c r="B93" s="58"/>
      <c r="C93" s="59"/>
      <c r="D93" s="60"/>
      <c r="E93" s="60"/>
      <c r="F93" s="60"/>
      <c r="G93" s="60"/>
      <c r="H93" s="60"/>
      <c r="I93" s="60"/>
    </row>
    <row r="94" customFormat="false" ht="15" hidden="false" customHeight="true" outlineLevel="0" collapsed="false">
      <c r="A94" s="58"/>
      <c r="B94" s="58"/>
      <c r="C94" s="59"/>
      <c r="D94" s="60"/>
      <c r="E94" s="60"/>
      <c r="F94" s="60"/>
      <c r="G94" s="60"/>
      <c r="H94" s="60"/>
      <c r="I94" s="60"/>
    </row>
    <row r="95" customFormat="false" ht="15" hidden="false" customHeight="true" outlineLevel="0" collapsed="false">
      <c r="A95" s="58"/>
      <c r="B95" s="58"/>
      <c r="C95" s="59"/>
      <c r="D95" s="60"/>
      <c r="E95" s="60"/>
      <c r="F95" s="60"/>
      <c r="G95" s="60"/>
      <c r="H95" s="60"/>
      <c r="I95" s="60"/>
    </row>
    <row r="96" customFormat="false" ht="15" hidden="false" customHeight="true" outlineLevel="0" collapsed="false">
      <c r="A96" s="58"/>
      <c r="B96" s="58"/>
      <c r="C96" s="59"/>
      <c r="D96" s="60"/>
      <c r="E96" s="60"/>
      <c r="F96" s="60"/>
      <c r="G96" s="60"/>
      <c r="H96" s="60"/>
      <c r="I96" s="60"/>
    </row>
    <row r="97" customFormat="false" ht="15" hidden="false" customHeight="true" outlineLevel="0" collapsed="false">
      <c r="A97" s="58"/>
      <c r="B97" s="58"/>
      <c r="C97" s="59"/>
      <c r="D97" s="60"/>
      <c r="E97" s="60"/>
      <c r="F97" s="60"/>
      <c r="G97" s="60"/>
      <c r="H97" s="60"/>
      <c r="I97" s="60"/>
    </row>
    <row r="98" customFormat="false" ht="15" hidden="false" customHeight="true" outlineLevel="0" collapsed="false">
      <c r="A98" s="58"/>
      <c r="B98" s="58"/>
      <c r="C98" s="59"/>
      <c r="D98" s="60"/>
      <c r="E98" s="60"/>
      <c r="F98" s="60"/>
      <c r="G98" s="60"/>
      <c r="H98" s="60"/>
      <c r="I98" s="60"/>
    </row>
    <row r="99" customFormat="false" ht="15" hidden="false" customHeight="true" outlineLevel="0" collapsed="false">
      <c r="A99" s="58"/>
      <c r="B99" s="58"/>
      <c r="C99" s="59"/>
      <c r="D99" s="60"/>
      <c r="E99" s="60"/>
      <c r="F99" s="60"/>
      <c r="G99" s="60"/>
      <c r="H99" s="60"/>
      <c r="I99" s="60"/>
    </row>
    <row r="100" customFormat="false" ht="15" hidden="false" customHeight="true" outlineLevel="0" collapsed="false">
      <c r="A100" s="58"/>
      <c r="B100" s="58"/>
      <c r="C100" s="59"/>
      <c r="D100" s="60"/>
      <c r="E100" s="60"/>
      <c r="F100" s="60"/>
      <c r="G100" s="60"/>
      <c r="H100" s="60"/>
      <c r="I100" s="60"/>
    </row>
    <row r="101" customFormat="false" ht="15" hidden="false" customHeight="true" outlineLevel="0" collapsed="false">
      <c r="A101" s="58"/>
      <c r="B101" s="58"/>
      <c r="C101" s="59"/>
      <c r="D101" s="60"/>
      <c r="E101" s="60"/>
      <c r="F101" s="60"/>
      <c r="G101" s="60"/>
      <c r="H101" s="60"/>
      <c r="I101" s="60"/>
    </row>
    <row r="102" customFormat="false" ht="15" hidden="false" customHeight="true" outlineLevel="0" collapsed="false">
      <c r="A102" s="58"/>
      <c r="B102" s="58"/>
      <c r="C102" s="59"/>
      <c r="D102" s="60"/>
      <c r="E102" s="60"/>
      <c r="F102" s="60"/>
      <c r="G102" s="60"/>
      <c r="H102" s="60"/>
      <c r="I102" s="60"/>
    </row>
    <row r="103" customFormat="false" ht="15" hidden="false" customHeight="true" outlineLevel="0" collapsed="false">
      <c r="A103" s="58"/>
      <c r="B103" s="58"/>
      <c r="C103" s="59"/>
      <c r="D103" s="60"/>
      <c r="E103" s="60"/>
      <c r="F103" s="60"/>
      <c r="G103" s="60"/>
      <c r="H103" s="60"/>
      <c r="I103" s="60"/>
    </row>
    <row r="104" customFormat="false" ht="15" hidden="false" customHeight="true" outlineLevel="0" collapsed="false">
      <c r="A104" s="58"/>
      <c r="B104" s="58"/>
      <c r="C104" s="59"/>
      <c r="D104" s="60"/>
      <c r="E104" s="60"/>
      <c r="F104" s="60"/>
      <c r="G104" s="60"/>
      <c r="H104" s="60"/>
      <c r="I104" s="60"/>
    </row>
    <row r="105" customFormat="false" ht="15" hidden="false" customHeight="true" outlineLevel="0" collapsed="false">
      <c r="A105" s="58"/>
      <c r="B105" s="58"/>
      <c r="C105" s="59"/>
      <c r="D105" s="60"/>
      <c r="E105" s="60"/>
      <c r="F105" s="60"/>
      <c r="G105" s="60"/>
      <c r="H105" s="60"/>
      <c r="I105" s="60"/>
    </row>
    <row r="106" customFormat="false" ht="15" hidden="false" customHeight="true" outlineLevel="0" collapsed="false">
      <c r="A106" s="58"/>
      <c r="B106" s="58"/>
      <c r="C106" s="59"/>
      <c r="D106" s="60"/>
      <c r="E106" s="60"/>
      <c r="F106" s="60"/>
      <c r="G106" s="60"/>
      <c r="H106" s="60"/>
      <c r="I106" s="60"/>
    </row>
    <row r="107" customFormat="false" ht="15" hidden="false" customHeight="true" outlineLevel="0" collapsed="false">
      <c r="A107" s="58"/>
      <c r="B107" s="58"/>
      <c r="C107" s="59"/>
      <c r="D107" s="60"/>
      <c r="E107" s="60"/>
      <c r="F107" s="60"/>
      <c r="G107" s="60"/>
      <c r="H107" s="60"/>
      <c r="I107" s="60"/>
    </row>
    <row r="108" customFormat="false" ht="15" hidden="false" customHeight="true" outlineLevel="0" collapsed="false">
      <c r="A108" s="58"/>
      <c r="B108" s="58"/>
      <c r="C108" s="59"/>
      <c r="D108" s="60"/>
      <c r="E108" s="60"/>
      <c r="F108" s="60"/>
      <c r="G108" s="60"/>
      <c r="H108" s="60"/>
      <c r="I108" s="60"/>
    </row>
    <row r="109" customFormat="false" ht="15" hidden="false" customHeight="true" outlineLevel="0" collapsed="false">
      <c r="A109" s="58"/>
      <c r="B109" s="58"/>
      <c r="C109" s="59"/>
      <c r="D109" s="60"/>
      <c r="E109" s="60"/>
      <c r="F109" s="60"/>
      <c r="G109" s="60"/>
      <c r="H109" s="60"/>
      <c r="I109" s="60"/>
    </row>
    <row r="110" customFormat="false" ht="15" hidden="false" customHeight="true" outlineLevel="0" collapsed="false">
      <c r="A110" s="58"/>
      <c r="B110" s="58"/>
      <c r="C110" s="59"/>
      <c r="D110" s="60"/>
      <c r="E110" s="60"/>
      <c r="F110" s="60"/>
      <c r="G110" s="60"/>
      <c r="H110" s="60"/>
      <c r="I110" s="60"/>
    </row>
    <row r="111" customFormat="false" ht="15" hidden="false" customHeight="true" outlineLevel="0" collapsed="false">
      <c r="A111" s="58"/>
      <c r="B111" s="58"/>
      <c r="C111" s="59"/>
      <c r="D111" s="60"/>
      <c r="E111" s="60"/>
      <c r="F111" s="60"/>
      <c r="G111" s="60"/>
      <c r="H111" s="60"/>
      <c r="I111" s="60"/>
    </row>
    <row r="112" customFormat="false" ht="15" hidden="false" customHeight="true" outlineLevel="0" collapsed="false">
      <c r="A112" s="58"/>
      <c r="B112" s="58"/>
      <c r="C112" s="59"/>
      <c r="D112" s="60"/>
      <c r="E112" s="60"/>
      <c r="F112" s="60"/>
      <c r="G112" s="60"/>
      <c r="H112" s="60"/>
      <c r="I112" s="60"/>
    </row>
    <row r="113" customFormat="false" ht="15" hidden="false" customHeight="true" outlineLevel="0" collapsed="false">
      <c r="A113" s="58"/>
      <c r="B113" s="58"/>
      <c r="C113" s="59"/>
      <c r="D113" s="60"/>
      <c r="E113" s="60"/>
      <c r="F113" s="60"/>
      <c r="G113" s="60"/>
      <c r="H113" s="60"/>
      <c r="I113" s="60"/>
    </row>
    <row r="114" customFormat="false" ht="15" hidden="false" customHeight="true" outlineLevel="0" collapsed="false">
      <c r="A114" s="58"/>
      <c r="B114" s="58"/>
      <c r="C114" s="59"/>
      <c r="D114" s="60"/>
      <c r="E114" s="60"/>
      <c r="F114" s="60"/>
      <c r="G114" s="60"/>
      <c r="H114" s="60"/>
      <c r="I114" s="60"/>
    </row>
    <row r="115" customFormat="false" ht="15" hidden="false" customHeight="true" outlineLevel="0" collapsed="false">
      <c r="A115" s="58"/>
      <c r="B115" s="58"/>
      <c r="C115" s="59"/>
      <c r="D115" s="60"/>
      <c r="E115" s="60"/>
      <c r="F115" s="60"/>
      <c r="G115" s="60"/>
      <c r="H115" s="60"/>
      <c r="I115" s="60"/>
    </row>
    <row r="116" customFormat="false" ht="15" hidden="false" customHeight="true" outlineLevel="0" collapsed="false">
      <c r="A116" s="58"/>
      <c r="B116" s="58"/>
      <c r="C116" s="59"/>
      <c r="D116" s="60"/>
      <c r="E116" s="60"/>
      <c r="F116" s="60"/>
      <c r="G116" s="60"/>
      <c r="H116" s="60"/>
      <c r="I116" s="60"/>
    </row>
    <row r="117" customFormat="false" ht="15" hidden="false" customHeight="true" outlineLevel="0" collapsed="false">
      <c r="A117" s="58"/>
      <c r="B117" s="58"/>
      <c r="C117" s="59"/>
      <c r="D117" s="60"/>
      <c r="E117" s="60"/>
      <c r="F117" s="60"/>
      <c r="G117" s="60"/>
      <c r="H117" s="60"/>
      <c r="I117" s="60"/>
    </row>
    <row r="118" customFormat="false" ht="15" hidden="false" customHeight="true" outlineLevel="0" collapsed="false">
      <c r="A118" s="58"/>
      <c r="B118" s="58"/>
      <c r="C118" s="59"/>
      <c r="D118" s="60"/>
      <c r="E118" s="60"/>
      <c r="F118" s="60"/>
      <c r="G118" s="60"/>
      <c r="H118" s="60"/>
      <c r="I118" s="60"/>
    </row>
    <row r="119" customFormat="false" ht="15" hidden="false" customHeight="true" outlineLevel="0" collapsed="false">
      <c r="A119" s="58"/>
      <c r="B119" s="58"/>
      <c r="C119" s="59"/>
      <c r="D119" s="60"/>
      <c r="E119" s="60"/>
      <c r="F119" s="60"/>
      <c r="G119" s="60"/>
      <c r="H119" s="60"/>
      <c r="I119" s="60"/>
    </row>
    <row r="120" customFormat="false" ht="15" hidden="false" customHeight="true" outlineLevel="0" collapsed="false">
      <c r="A120" s="58"/>
      <c r="B120" s="58"/>
      <c r="C120" s="59"/>
      <c r="D120" s="60"/>
      <c r="E120" s="60"/>
      <c r="F120" s="60"/>
      <c r="G120" s="60"/>
      <c r="H120" s="60"/>
      <c r="I120" s="60"/>
    </row>
    <row r="121" customFormat="false" ht="15" hidden="false" customHeight="true" outlineLevel="0" collapsed="false">
      <c r="A121" s="58"/>
      <c r="B121" s="58"/>
      <c r="C121" s="59"/>
      <c r="D121" s="60"/>
      <c r="E121" s="60"/>
      <c r="F121" s="60"/>
      <c r="G121" s="60"/>
      <c r="H121" s="60"/>
      <c r="I121" s="60"/>
    </row>
    <row r="122" customFormat="false" ht="15" hidden="false" customHeight="true" outlineLevel="0" collapsed="false">
      <c r="A122" s="58"/>
      <c r="B122" s="58"/>
      <c r="C122" s="59"/>
      <c r="D122" s="60"/>
      <c r="E122" s="60"/>
      <c r="F122" s="60"/>
      <c r="G122" s="60"/>
      <c r="H122" s="60"/>
      <c r="I122" s="60"/>
    </row>
    <row r="123" customFormat="false" ht="15" hidden="false" customHeight="true" outlineLevel="0" collapsed="false">
      <c r="A123" s="58"/>
      <c r="B123" s="58"/>
      <c r="C123" s="59"/>
      <c r="D123" s="60"/>
      <c r="E123" s="60"/>
      <c r="F123" s="60"/>
      <c r="G123" s="60"/>
      <c r="H123" s="60"/>
      <c r="I123" s="60"/>
    </row>
    <row r="124" customFormat="false" ht="15" hidden="false" customHeight="true" outlineLevel="0" collapsed="false">
      <c r="A124" s="58"/>
      <c r="B124" s="58"/>
      <c r="C124" s="59"/>
      <c r="D124" s="60"/>
      <c r="E124" s="60"/>
      <c r="F124" s="60"/>
      <c r="G124" s="60"/>
      <c r="H124" s="60"/>
      <c r="I124" s="60"/>
    </row>
    <row r="125" customFormat="false" ht="15" hidden="false" customHeight="true" outlineLevel="0" collapsed="false">
      <c r="A125" s="58"/>
      <c r="B125" s="58"/>
      <c r="C125" s="59"/>
      <c r="D125" s="60"/>
      <c r="E125" s="60"/>
      <c r="F125" s="60"/>
      <c r="G125" s="60"/>
      <c r="H125" s="60"/>
      <c r="I125" s="60"/>
    </row>
    <row r="126" customFormat="false" ht="15" hidden="false" customHeight="true" outlineLevel="0" collapsed="false">
      <c r="A126" s="58"/>
      <c r="B126" s="58"/>
      <c r="C126" s="59"/>
      <c r="D126" s="60"/>
      <c r="E126" s="60"/>
      <c r="F126" s="60"/>
      <c r="G126" s="60"/>
      <c r="H126" s="60"/>
      <c r="I126" s="60"/>
    </row>
    <row r="127" customFormat="false" ht="15" hidden="false" customHeight="true" outlineLevel="0" collapsed="false">
      <c r="A127" s="58"/>
      <c r="B127" s="58"/>
      <c r="C127" s="59"/>
      <c r="D127" s="60"/>
      <c r="E127" s="60"/>
      <c r="F127" s="60"/>
      <c r="G127" s="60"/>
      <c r="H127" s="60"/>
      <c r="I127" s="60"/>
    </row>
    <row r="128" customFormat="false" ht="15" hidden="false" customHeight="true" outlineLevel="0" collapsed="false">
      <c r="A128" s="58"/>
      <c r="B128" s="58"/>
      <c r="C128" s="59"/>
      <c r="D128" s="60"/>
      <c r="E128" s="60"/>
      <c r="F128" s="60"/>
      <c r="G128" s="60"/>
      <c r="H128" s="60"/>
      <c r="I128" s="60"/>
    </row>
    <row r="129" customFormat="false" ht="15" hidden="false" customHeight="true" outlineLevel="0" collapsed="false">
      <c r="A129" s="58"/>
      <c r="B129" s="58"/>
      <c r="C129" s="59"/>
      <c r="D129" s="60"/>
      <c r="E129" s="60"/>
      <c r="F129" s="60"/>
      <c r="G129" s="60"/>
      <c r="H129" s="60"/>
      <c r="I129" s="60"/>
    </row>
    <row r="130" customFormat="false" ht="15" hidden="false" customHeight="true" outlineLevel="0" collapsed="false">
      <c r="A130" s="58"/>
      <c r="B130" s="58"/>
      <c r="C130" s="59"/>
      <c r="D130" s="60"/>
      <c r="E130" s="60"/>
      <c r="F130" s="60"/>
      <c r="G130" s="60"/>
      <c r="H130" s="60"/>
      <c r="I130" s="60"/>
    </row>
    <row r="131" customFormat="false" ht="15" hidden="false" customHeight="true" outlineLevel="0" collapsed="false">
      <c r="A131" s="58"/>
      <c r="B131" s="58"/>
      <c r="C131" s="59"/>
      <c r="D131" s="60"/>
      <c r="E131" s="60"/>
      <c r="F131" s="60"/>
      <c r="G131" s="60"/>
      <c r="H131" s="60"/>
      <c r="I131" s="60"/>
    </row>
    <row r="132" customFormat="false" ht="15" hidden="false" customHeight="true" outlineLevel="0" collapsed="false">
      <c r="A132" s="58"/>
      <c r="B132" s="58"/>
      <c r="C132" s="59"/>
      <c r="D132" s="60"/>
      <c r="E132" s="60"/>
      <c r="F132" s="60"/>
      <c r="G132" s="60"/>
      <c r="H132" s="60"/>
      <c r="I132" s="60"/>
    </row>
    <row r="133" customFormat="false" ht="15" hidden="false" customHeight="true" outlineLevel="0" collapsed="false">
      <c r="A133" s="58"/>
      <c r="B133" s="58"/>
      <c r="C133" s="59"/>
      <c r="D133" s="60"/>
      <c r="E133" s="60"/>
      <c r="F133" s="60"/>
      <c r="G133" s="60"/>
      <c r="H133" s="60"/>
      <c r="I133" s="60"/>
    </row>
    <row r="134" customFormat="false" ht="15" hidden="false" customHeight="true" outlineLevel="0" collapsed="false">
      <c r="A134" s="58"/>
      <c r="B134" s="58"/>
      <c r="C134" s="59"/>
      <c r="D134" s="60"/>
      <c r="E134" s="60"/>
      <c r="F134" s="60"/>
      <c r="G134" s="60"/>
      <c r="H134" s="60"/>
      <c r="I134" s="60"/>
    </row>
    <row r="135" customFormat="false" ht="15" hidden="false" customHeight="true" outlineLevel="0" collapsed="false">
      <c r="A135" s="58"/>
      <c r="B135" s="58"/>
      <c r="C135" s="59"/>
      <c r="D135" s="60"/>
      <c r="E135" s="60"/>
      <c r="F135" s="60"/>
      <c r="G135" s="60"/>
      <c r="H135" s="60"/>
      <c r="I135" s="60"/>
    </row>
    <row r="136" customFormat="false" ht="15" hidden="false" customHeight="true" outlineLevel="0" collapsed="false">
      <c r="A136" s="58"/>
      <c r="B136" s="58"/>
      <c r="C136" s="59"/>
      <c r="D136" s="60"/>
      <c r="E136" s="60"/>
      <c r="F136" s="60"/>
      <c r="G136" s="60"/>
      <c r="H136" s="60"/>
      <c r="I136" s="60"/>
    </row>
    <row r="137" customFormat="false" ht="15" hidden="false" customHeight="true" outlineLevel="0" collapsed="false">
      <c r="A137" s="58"/>
      <c r="B137" s="58"/>
      <c r="C137" s="59"/>
      <c r="D137" s="60"/>
      <c r="E137" s="60"/>
      <c r="F137" s="60"/>
      <c r="G137" s="60"/>
      <c r="H137" s="60"/>
      <c r="I137" s="60"/>
    </row>
    <row r="138" customFormat="false" ht="15" hidden="false" customHeight="true" outlineLevel="0" collapsed="false">
      <c r="A138" s="58"/>
      <c r="B138" s="58"/>
      <c r="C138" s="59"/>
      <c r="D138" s="60"/>
      <c r="E138" s="60"/>
      <c r="F138" s="60"/>
      <c r="G138" s="60"/>
      <c r="H138" s="60"/>
      <c r="I138" s="60"/>
    </row>
    <row r="139" customFormat="false" ht="15" hidden="false" customHeight="true" outlineLevel="0" collapsed="false">
      <c r="A139" s="58"/>
      <c r="B139" s="58"/>
      <c r="C139" s="59"/>
      <c r="D139" s="60"/>
      <c r="E139" s="60"/>
      <c r="F139" s="60"/>
      <c r="G139" s="60"/>
      <c r="H139" s="60"/>
      <c r="I139" s="60"/>
    </row>
    <row r="140" customFormat="false" ht="15" hidden="false" customHeight="true" outlineLevel="0" collapsed="false">
      <c r="A140" s="58"/>
      <c r="B140" s="58"/>
      <c r="C140" s="59"/>
      <c r="D140" s="60"/>
      <c r="E140" s="60"/>
      <c r="F140" s="60"/>
      <c r="G140" s="60"/>
      <c r="H140" s="60"/>
      <c r="I140" s="60"/>
    </row>
    <row r="141" customFormat="false" ht="15" hidden="false" customHeight="true" outlineLevel="0" collapsed="false">
      <c r="A141" s="58"/>
      <c r="B141" s="58"/>
      <c r="C141" s="59"/>
      <c r="D141" s="60"/>
      <c r="E141" s="60"/>
      <c r="F141" s="60"/>
      <c r="G141" s="60"/>
      <c r="H141" s="60"/>
      <c r="I141" s="60"/>
    </row>
    <row r="142" customFormat="false" ht="15" hidden="false" customHeight="true" outlineLevel="0" collapsed="false">
      <c r="A142" s="58"/>
      <c r="B142" s="58"/>
      <c r="C142" s="59"/>
      <c r="D142" s="60"/>
      <c r="E142" s="60"/>
      <c r="F142" s="60"/>
      <c r="G142" s="60"/>
      <c r="H142" s="60"/>
      <c r="I142" s="60"/>
    </row>
    <row r="143" customFormat="false" ht="15" hidden="false" customHeight="true" outlineLevel="0" collapsed="false">
      <c r="A143" s="58"/>
      <c r="B143" s="58"/>
      <c r="C143" s="59"/>
      <c r="D143" s="60"/>
      <c r="E143" s="60"/>
      <c r="F143" s="60"/>
      <c r="G143" s="60"/>
      <c r="H143" s="60"/>
      <c r="I143" s="60"/>
    </row>
    <row r="144" customFormat="false" ht="15" hidden="false" customHeight="true" outlineLevel="0" collapsed="false">
      <c r="A144" s="58"/>
      <c r="B144" s="58"/>
      <c r="C144" s="59"/>
      <c r="D144" s="60"/>
      <c r="E144" s="60"/>
      <c r="F144" s="60"/>
      <c r="G144" s="60"/>
      <c r="H144" s="60"/>
      <c r="I144" s="60"/>
    </row>
    <row r="145" customFormat="false" ht="15" hidden="false" customHeight="true" outlineLevel="0" collapsed="false">
      <c r="A145" s="58"/>
      <c r="B145" s="58"/>
      <c r="C145" s="59"/>
      <c r="D145" s="60"/>
      <c r="E145" s="60"/>
      <c r="F145" s="60"/>
      <c r="G145" s="60"/>
      <c r="H145" s="60"/>
      <c r="I145" s="60"/>
    </row>
    <row r="146" customFormat="false" ht="15" hidden="false" customHeight="true" outlineLevel="0" collapsed="false">
      <c r="A146" s="58"/>
      <c r="B146" s="58"/>
      <c r="C146" s="59"/>
      <c r="D146" s="60"/>
      <c r="E146" s="60"/>
      <c r="F146" s="60"/>
      <c r="G146" s="60"/>
      <c r="H146" s="60"/>
      <c r="I146" s="60"/>
    </row>
    <row r="147" customFormat="false" ht="15" hidden="false" customHeight="true" outlineLevel="0" collapsed="false">
      <c r="A147" s="58"/>
      <c r="B147" s="58"/>
      <c r="C147" s="59"/>
      <c r="D147" s="60"/>
      <c r="E147" s="60"/>
      <c r="F147" s="60"/>
      <c r="G147" s="60"/>
      <c r="H147" s="60"/>
      <c r="I147" s="60"/>
    </row>
    <row r="148" customFormat="false" ht="15" hidden="false" customHeight="true" outlineLevel="0" collapsed="false">
      <c r="A148" s="58"/>
      <c r="B148" s="58"/>
      <c r="C148" s="59"/>
      <c r="D148" s="60"/>
      <c r="E148" s="60"/>
      <c r="F148" s="60"/>
      <c r="G148" s="60"/>
      <c r="H148" s="60"/>
      <c r="I148" s="60"/>
    </row>
    <row r="149" customFormat="false" ht="15" hidden="false" customHeight="true" outlineLevel="0" collapsed="false">
      <c r="A149" s="58"/>
      <c r="B149" s="58"/>
      <c r="C149" s="59"/>
      <c r="D149" s="60"/>
      <c r="E149" s="60"/>
      <c r="F149" s="60"/>
      <c r="G149" s="60"/>
      <c r="H149" s="60"/>
      <c r="I149" s="60"/>
    </row>
    <row r="150" customFormat="false" ht="15" hidden="false" customHeight="true" outlineLevel="0" collapsed="false">
      <c r="A150" s="58"/>
      <c r="B150" s="58"/>
      <c r="C150" s="59"/>
      <c r="D150" s="60"/>
      <c r="E150" s="60"/>
      <c r="F150" s="60"/>
      <c r="G150" s="60"/>
      <c r="H150" s="60"/>
      <c r="I150" s="60"/>
    </row>
    <row r="151" customFormat="false" ht="15" hidden="false" customHeight="true" outlineLevel="0" collapsed="false">
      <c r="A151" s="58"/>
      <c r="B151" s="58"/>
      <c r="C151" s="59"/>
      <c r="D151" s="60"/>
      <c r="E151" s="60"/>
      <c r="F151" s="60"/>
      <c r="G151" s="60"/>
      <c r="H151" s="60"/>
      <c r="I151" s="60"/>
    </row>
    <row r="152" customFormat="false" ht="15" hidden="false" customHeight="true" outlineLevel="0" collapsed="false">
      <c r="A152" s="58"/>
      <c r="B152" s="58"/>
      <c r="C152" s="59"/>
      <c r="D152" s="60"/>
      <c r="E152" s="60"/>
      <c r="F152" s="60"/>
      <c r="G152" s="60"/>
      <c r="H152" s="60"/>
      <c r="I152" s="60"/>
    </row>
    <row r="153" customFormat="false" ht="15" hidden="false" customHeight="true" outlineLevel="0" collapsed="false">
      <c r="A153" s="58"/>
      <c r="B153" s="58"/>
      <c r="C153" s="59"/>
      <c r="D153" s="60"/>
      <c r="E153" s="60"/>
      <c r="F153" s="60"/>
      <c r="G153" s="60"/>
      <c r="H153" s="60"/>
      <c r="I153" s="60"/>
    </row>
    <row r="154" customFormat="false" ht="15" hidden="false" customHeight="true" outlineLevel="0" collapsed="false">
      <c r="A154" s="58"/>
      <c r="B154" s="58"/>
      <c r="C154" s="59"/>
      <c r="D154" s="60"/>
      <c r="E154" s="60"/>
      <c r="F154" s="60"/>
      <c r="G154" s="60"/>
      <c r="H154" s="60"/>
      <c r="I154" s="60"/>
    </row>
    <row r="155" customFormat="false" ht="15" hidden="false" customHeight="true" outlineLevel="0" collapsed="false">
      <c r="A155" s="58"/>
      <c r="B155" s="58"/>
      <c r="C155" s="59"/>
      <c r="D155" s="60"/>
      <c r="E155" s="60"/>
      <c r="F155" s="60"/>
      <c r="G155" s="60"/>
      <c r="H155" s="60"/>
      <c r="I155" s="60"/>
    </row>
    <row r="156" customFormat="false" ht="15" hidden="false" customHeight="true" outlineLevel="0" collapsed="false">
      <c r="A156" s="58"/>
      <c r="B156" s="58"/>
      <c r="C156" s="59"/>
      <c r="D156" s="60"/>
      <c r="E156" s="60"/>
      <c r="F156" s="60"/>
      <c r="G156" s="60"/>
      <c r="H156" s="60"/>
      <c r="I156" s="60"/>
    </row>
    <row r="157" customFormat="false" ht="15" hidden="false" customHeight="true" outlineLevel="0" collapsed="false">
      <c r="A157" s="58"/>
      <c r="B157" s="58"/>
      <c r="C157" s="59"/>
      <c r="D157" s="60"/>
      <c r="E157" s="60"/>
      <c r="F157" s="60"/>
      <c r="G157" s="60"/>
      <c r="H157" s="60"/>
      <c r="I157" s="60"/>
    </row>
    <row r="158" customFormat="false" ht="15" hidden="false" customHeight="true" outlineLevel="0" collapsed="false">
      <c r="A158" s="58"/>
      <c r="B158" s="58"/>
      <c r="C158" s="59"/>
      <c r="D158" s="60"/>
      <c r="E158" s="60"/>
      <c r="F158" s="60"/>
      <c r="G158" s="60"/>
      <c r="H158" s="60"/>
      <c r="I158" s="60"/>
    </row>
    <row r="159" customFormat="false" ht="15" hidden="false" customHeight="true" outlineLevel="0" collapsed="false">
      <c r="A159" s="58"/>
      <c r="B159" s="58"/>
      <c r="C159" s="59"/>
      <c r="D159" s="60"/>
      <c r="E159" s="60"/>
      <c r="F159" s="60"/>
      <c r="G159" s="60"/>
      <c r="H159" s="60"/>
      <c r="I159" s="60"/>
    </row>
    <row r="160" customFormat="false" ht="15" hidden="false" customHeight="true" outlineLevel="0" collapsed="false">
      <c r="A160" s="58"/>
      <c r="B160" s="58"/>
      <c r="C160" s="59"/>
      <c r="D160" s="60"/>
      <c r="E160" s="60"/>
      <c r="F160" s="60"/>
      <c r="G160" s="60"/>
      <c r="H160" s="60"/>
      <c r="I160" s="60"/>
    </row>
    <row r="161" customFormat="false" ht="15" hidden="false" customHeight="true" outlineLevel="0" collapsed="false">
      <c r="A161" s="58"/>
      <c r="B161" s="58"/>
      <c r="C161" s="59"/>
      <c r="D161" s="60"/>
      <c r="E161" s="60"/>
      <c r="F161" s="60"/>
      <c r="G161" s="60"/>
      <c r="H161" s="60"/>
      <c r="I161" s="60"/>
    </row>
    <row r="162" customFormat="false" ht="15" hidden="false" customHeight="true" outlineLevel="0" collapsed="false">
      <c r="A162" s="58"/>
      <c r="B162" s="58"/>
      <c r="C162" s="59"/>
      <c r="D162" s="60"/>
      <c r="E162" s="60"/>
      <c r="F162" s="60"/>
      <c r="G162" s="60"/>
      <c r="H162" s="60"/>
      <c r="I162" s="60"/>
    </row>
    <row r="163" customFormat="false" ht="15" hidden="false" customHeight="true" outlineLevel="0" collapsed="false">
      <c r="A163" s="58"/>
      <c r="B163" s="58"/>
      <c r="C163" s="59"/>
      <c r="D163" s="60"/>
      <c r="E163" s="60"/>
      <c r="F163" s="60"/>
      <c r="G163" s="60"/>
      <c r="H163" s="60"/>
      <c r="I163" s="60"/>
    </row>
    <row r="164" customFormat="false" ht="15" hidden="false" customHeight="true" outlineLevel="0" collapsed="false">
      <c r="A164" s="58"/>
      <c r="B164" s="58"/>
      <c r="C164" s="59"/>
      <c r="D164" s="60"/>
      <c r="E164" s="60"/>
      <c r="F164" s="60"/>
      <c r="G164" s="60"/>
      <c r="H164" s="60"/>
      <c r="I164" s="60"/>
    </row>
    <row r="165" customFormat="false" ht="15" hidden="false" customHeight="true" outlineLevel="0" collapsed="false">
      <c r="A165" s="58"/>
      <c r="B165" s="58"/>
      <c r="C165" s="59"/>
      <c r="D165" s="60"/>
      <c r="E165" s="60"/>
      <c r="F165" s="60"/>
      <c r="G165" s="60"/>
      <c r="H165" s="60"/>
      <c r="I165" s="60"/>
    </row>
    <row r="166" customFormat="false" ht="15" hidden="false" customHeight="true" outlineLevel="0" collapsed="false">
      <c r="A166" s="58"/>
      <c r="B166" s="58"/>
      <c r="C166" s="59"/>
      <c r="D166" s="60"/>
      <c r="E166" s="60"/>
      <c r="F166" s="60"/>
      <c r="G166" s="60"/>
      <c r="H166" s="60"/>
      <c r="I166" s="60"/>
    </row>
    <row r="167" customFormat="false" ht="15" hidden="false" customHeight="true" outlineLevel="0" collapsed="false">
      <c r="A167" s="58"/>
      <c r="B167" s="58"/>
      <c r="C167" s="59"/>
      <c r="D167" s="60"/>
      <c r="E167" s="60"/>
      <c r="F167" s="60"/>
      <c r="G167" s="60"/>
      <c r="H167" s="60"/>
      <c r="I167" s="60"/>
    </row>
    <row r="168" customFormat="false" ht="15" hidden="false" customHeight="true" outlineLevel="0" collapsed="false">
      <c r="A168" s="58"/>
      <c r="B168" s="58"/>
      <c r="C168" s="59"/>
      <c r="D168" s="60"/>
      <c r="E168" s="60"/>
      <c r="F168" s="60"/>
      <c r="G168" s="60"/>
      <c r="H168" s="60"/>
      <c r="I168" s="60"/>
    </row>
    <row r="169" customFormat="false" ht="15" hidden="false" customHeight="true" outlineLevel="0" collapsed="false">
      <c r="A169" s="58"/>
      <c r="B169" s="58"/>
      <c r="C169" s="59"/>
      <c r="D169" s="60"/>
      <c r="E169" s="60"/>
      <c r="F169" s="60"/>
      <c r="G169" s="60"/>
      <c r="H169" s="60"/>
      <c r="I169" s="60"/>
    </row>
    <row r="170" customFormat="false" ht="15" hidden="false" customHeight="true" outlineLevel="0" collapsed="false">
      <c r="A170" s="58"/>
      <c r="B170" s="58"/>
      <c r="C170" s="59"/>
      <c r="D170" s="60"/>
      <c r="E170" s="60"/>
      <c r="F170" s="60"/>
      <c r="G170" s="60"/>
      <c r="H170" s="60"/>
      <c r="I170" s="60"/>
    </row>
    <row r="171" customFormat="false" ht="15" hidden="false" customHeight="true" outlineLevel="0" collapsed="false">
      <c r="A171" s="58"/>
      <c r="B171" s="58"/>
      <c r="C171" s="59"/>
      <c r="D171" s="60"/>
      <c r="E171" s="60"/>
      <c r="F171" s="60"/>
      <c r="G171" s="60"/>
      <c r="H171" s="60"/>
      <c r="I171" s="60"/>
    </row>
    <row r="172" customFormat="false" ht="15" hidden="false" customHeight="true" outlineLevel="0" collapsed="false">
      <c r="A172" s="58"/>
      <c r="B172" s="58"/>
      <c r="C172" s="59"/>
      <c r="D172" s="60"/>
      <c r="E172" s="60"/>
      <c r="F172" s="60"/>
      <c r="G172" s="60"/>
      <c r="H172" s="60"/>
      <c r="I172" s="60"/>
    </row>
    <row r="173" customFormat="false" ht="15" hidden="false" customHeight="true" outlineLevel="0" collapsed="false">
      <c r="A173" s="58"/>
      <c r="B173" s="58"/>
      <c r="C173" s="59"/>
      <c r="D173" s="60"/>
      <c r="E173" s="60"/>
      <c r="F173" s="60"/>
      <c r="G173" s="60"/>
      <c r="H173" s="60"/>
      <c r="I173" s="60"/>
    </row>
    <row r="174" customFormat="false" ht="15" hidden="false" customHeight="true" outlineLevel="0" collapsed="false">
      <c r="A174" s="58"/>
      <c r="B174" s="58"/>
      <c r="C174" s="59"/>
      <c r="D174" s="60"/>
      <c r="E174" s="60"/>
      <c r="F174" s="60"/>
      <c r="G174" s="60"/>
      <c r="H174" s="60"/>
      <c r="I174" s="60"/>
    </row>
    <row r="175" customFormat="false" ht="15" hidden="false" customHeight="true" outlineLevel="0" collapsed="false">
      <c r="A175" s="58"/>
      <c r="B175" s="58"/>
      <c r="C175" s="59"/>
      <c r="D175" s="60"/>
      <c r="E175" s="60"/>
      <c r="F175" s="60"/>
      <c r="G175" s="60"/>
      <c r="H175" s="60"/>
      <c r="I175" s="60"/>
    </row>
    <row r="176" customFormat="false" ht="15" hidden="false" customHeight="true" outlineLevel="0" collapsed="false">
      <c r="A176" s="58"/>
      <c r="B176" s="58"/>
      <c r="C176" s="59"/>
      <c r="D176" s="60"/>
      <c r="E176" s="60"/>
      <c r="F176" s="60"/>
      <c r="G176" s="60"/>
      <c r="H176" s="60"/>
      <c r="I176" s="60"/>
    </row>
    <row r="177" customFormat="false" ht="15" hidden="false" customHeight="true" outlineLevel="0" collapsed="false">
      <c r="A177" s="58"/>
      <c r="B177" s="58"/>
      <c r="C177" s="59"/>
      <c r="D177" s="60"/>
      <c r="E177" s="60"/>
      <c r="F177" s="60"/>
      <c r="G177" s="60"/>
      <c r="H177" s="60"/>
      <c r="I177" s="60"/>
    </row>
    <row r="178" customFormat="false" ht="15" hidden="false" customHeight="true" outlineLevel="0" collapsed="false">
      <c r="A178" s="58"/>
      <c r="B178" s="58"/>
      <c r="C178" s="59"/>
      <c r="D178" s="60"/>
      <c r="E178" s="60"/>
      <c r="F178" s="60"/>
      <c r="G178" s="60"/>
      <c r="H178" s="60"/>
      <c r="I178" s="60"/>
    </row>
    <row r="179" customFormat="false" ht="15" hidden="false" customHeight="true" outlineLevel="0" collapsed="false">
      <c r="A179" s="58"/>
      <c r="B179" s="58"/>
      <c r="C179" s="59"/>
      <c r="D179" s="60"/>
      <c r="E179" s="60"/>
      <c r="F179" s="60"/>
      <c r="G179" s="60"/>
      <c r="H179" s="60"/>
      <c r="I179" s="60"/>
    </row>
    <row r="180" customFormat="false" ht="15" hidden="false" customHeight="true" outlineLevel="0" collapsed="false">
      <c r="A180" s="58"/>
      <c r="B180" s="58"/>
      <c r="C180" s="59"/>
      <c r="D180" s="60"/>
      <c r="E180" s="60"/>
      <c r="F180" s="60"/>
      <c r="G180" s="60"/>
      <c r="H180" s="60"/>
      <c r="I180" s="60"/>
    </row>
    <row r="181" customFormat="false" ht="15" hidden="false" customHeight="true" outlineLevel="0" collapsed="false">
      <c r="A181" s="58"/>
      <c r="B181" s="58"/>
      <c r="C181" s="59"/>
      <c r="D181" s="60"/>
      <c r="E181" s="60"/>
      <c r="F181" s="60"/>
      <c r="G181" s="60"/>
      <c r="H181" s="60"/>
      <c r="I181" s="60"/>
    </row>
    <row r="182" customFormat="false" ht="15" hidden="false" customHeight="true" outlineLevel="0" collapsed="false">
      <c r="A182" s="58"/>
      <c r="B182" s="58"/>
      <c r="C182" s="59"/>
      <c r="D182" s="60"/>
      <c r="E182" s="60"/>
      <c r="F182" s="60"/>
      <c r="G182" s="60"/>
      <c r="H182" s="60"/>
      <c r="I182" s="60"/>
    </row>
    <row r="183" customFormat="false" ht="15" hidden="false" customHeight="true" outlineLevel="0" collapsed="false">
      <c r="A183" s="58"/>
      <c r="B183" s="58"/>
      <c r="C183" s="59"/>
      <c r="D183" s="60"/>
      <c r="E183" s="60"/>
      <c r="F183" s="60"/>
      <c r="G183" s="60"/>
      <c r="H183" s="60"/>
      <c r="I183" s="60"/>
    </row>
    <row r="184" customFormat="false" ht="15" hidden="false" customHeight="true" outlineLevel="0" collapsed="false">
      <c r="A184" s="58"/>
      <c r="B184" s="58"/>
      <c r="C184" s="59"/>
      <c r="D184" s="60"/>
      <c r="E184" s="60"/>
      <c r="F184" s="60"/>
      <c r="G184" s="60"/>
      <c r="H184" s="60"/>
      <c r="I184" s="60"/>
    </row>
    <row r="185" customFormat="false" ht="15" hidden="false" customHeight="true" outlineLevel="0" collapsed="false">
      <c r="A185" s="58"/>
      <c r="B185" s="58"/>
      <c r="C185" s="59"/>
      <c r="D185" s="60"/>
      <c r="E185" s="60"/>
      <c r="F185" s="60"/>
      <c r="G185" s="60"/>
      <c r="H185" s="60"/>
      <c r="I185" s="60"/>
    </row>
    <row r="186" customFormat="false" ht="15" hidden="false" customHeight="true" outlineLevel="0" collapsed="false">
      <c r="A186" s="58"/>
      <c r="B186" s="58"/>
      <c r="C186" s="59"/>
      <c r="D186" s="60"/>
      <c r="E186" s="60"/>
      <c r="F186" s="60"/>
      <c r="G186" s="60"/>
      <c r="H186" s="60"/>
      <c r="I186" s="60"/>
    </row>
    <row r="187" customFormat="false" ht="15" hidden="false" customHeight="true" outlineLevel="0" collapsed="false">
      <c r="A187" s="58"/>
      <c r="B187" s="58"/>
      <c r="C187" s="59"/>
      <c r="D187" s="60"/>
      <c r="E187" s="60"/>
      <c r="F187" s="60"/>
      <c r="G187" s="60"/>
      <c r="H187" s="60"/>
      <c r="I187" s="60"/>
    </row>
    <row r="188" customFormat="false" ht="15" hidden="false" customHeight="true" outlineLevel="0" collapsed="false">
      <c r="A188" s="58"/>
      <c r="B188" s="58"/>
      <c r="C188" s="59"/>
      <c r="D188" s="60"/>
      <c r="E188" s="60"/>
      <c r="F188" s="60"/>
      <c r="G188" s="60"/>
      <c r="H188" s="60"/>
      <c r="I188" s="60"/>
    </row>
    <row r="189" customFormat="false" ht="15" hidden="false" customHeight="true" outlineLevel="0" collapsed="false">
      <c r="A189" s="58"/>
      <c r="B189" s="58"/>
      <c r="C189" s="59"/>
      <c r="D189" s="60"/>
      <c r="E189" s="60"/>
      <c r="F189" s="60"/>
      <c r="G189" s="60"/>
      <c r="H189" s="60"/>
      <c r="I189" s="60"/>
    </row>
    <row r="190" customFormat="false" ht="15" hidden="false" customHeight="true" outlineLevel="0" collapsed="false">
      <c r="A190" s="58"/>
      <c r="B190" s="58"/>
      <c r="C190" s="59"/>
      <c r="D190" s="60"/>
      <c r="E190" s="60"/>
      <c r="F190" s="60"/>
      <c r="G190" s="60"/>
      <c r="H190" s="60"/>
      <c r="I190" s="60"/>
    </row>
    <row r="191" customFormat="false" ht="15" hidden="false" customHeight="true" outlineLevel="0" collapsed="false">
      <c r="A191" s="58"/>
      <c r="B191" s="58"/>
      <c r="C191" s="59"/>
      <c r="D191" s="60"/>
      <c r="E191" s="60"/>
      <c r="F191" s="60"/>
      <c r="G191" s="60"/>
      <c r="H191" s="60"/>
      <c r="I191" s="60"/>
    </row>
    <row r="192" customFormat="false" ht="15" hidden="false" customHeight="true" outlineLevel="0" collapsed="false">
      <c r="A192" s="58"/>
      <c r="B192" s="58"/>
      <c r="C192" s="59"/>
      <c r="D192" s="60"/>
      <c r="E192" s="60"/>
      <c r="F192" s="60"/>
      <c r="G192" s="60"/>
      <c r="H192" s="60"/>
      <c r="I192" s="60"/>
    </row>
    <row r="193" customFormat="false" ht="15" hidden="false" customHeight="true" outlineLevel="0" collapsed="false">
      <c r="A193" s="58"/>
      <c r="B193" s="58"/>
      <c r="C193" s="59"/>
      <c r="D193" s="60"/>
      <c r="E193" s="60"/>
      <c r="F193" s="60"/>
      <c r="G193" s="60"/>
      <c r="H193" s="60"/>
      <c r="I193" s="60"/>
    </row>
    <row r="194" customFormat="false" ht="15" hidden="false" customHeight="true" outlineLevel="0" collapsed="false">
      <c r="A194" s="58"/>
      <c r="B194" s="58"/>
      <c r="C194" s="59"/>
      <c r="D194" s="60"/>
      <c r="E194" s="60"/>
      <c r="F194" s="60"/>
      <c r="G194" s="60"/>
      <c r="H194" s="60"/>
      <c r="I194" s="60"/>
    </row>
    <row r="195" customFormat="false" ht="15" hidden="false" customHeight="true" outlineLevel="0" collapsed="false">
      <c r="A195" s="58"/>
      <c r="B195" s="58"/>
      <c r="C195" s="59"/>
      <c r="D195" s="60"/>
      <c r="E195" s="60"/>
      <c r="F195" s="60"/>
      <c r="G195" s="60"/>
      <c r="H195" s="60"/>
      <c r="I195" s="60"/>
    </row>
    <row r="196" customFormat="false" ht="15" hidden="false" customHeight="true" outlineLevel="0" collapsed="false">
      <c r="A196" s="58"/>
      <c r="B196" s="58"/>
      <c r="C196" s="59"/>
      <c r="D196" s="60"/>
      <c r="E196" s="60"/>
      <c r="F196" s="60"/>
      <c r="G196" s="60"/>
      <c r="H196" s="60"/>
      <c r="I196" s="60"/>
    </row>
    <row r="197" customFormat="false" ht="15" hidden="false" customHeight="true" outlineLevel="0" collapsed="false">
      <c r="A197" s="58"/>
      <c r="B197" s="58"/>
      <c r="C197" s="59"/>
      <c r="D197" s="60"/>
      <c r="E197" s="60"/>
      <c r="F197" s="60"/>
      <c r="G197" s="60"/>
      <c r="H197" s="60"/>
      <c r="I197" s="60"/>
    </row>
    <row r="198" customFormat="false" ht="15" hidden="false" customHeight="true" outlineLevel="0" collapsed="false">
      <c r="A198" s="58"/>
      <c r="B198" s="58"/>
      <c r="C198" s="59"/>
      <c r="D198" s="60"/>
      <c r="E198" s="60"/>
      <c r="F198" s="60"/>
      <c r="G198" s="60"/>
      <c r="H198" s="60"/>
      <c r="I198" s="60"/>
    </row>
    <row r="199" customFormat="false" ht="15" hidden="false" customHeight="true" outlineLevel="0" collapsed="false">
      <c r="A199" s="58"/>
      <c r="B199" s="58"/>
      <c r="C199" s="59"/>
      <c r="D199" s="60"/>
      <c r="E199" s="60"/>
      <c r="F199" s="60"/>
      <c r="G199" s="60"/>
      <c r="H199" s="60"/>
      <c r="I199" s="60"/>
    </row>
    <row r="200" customFormat="false" ht="15" hidden="false" customHeight="true" outlineLevel="0" collapsed="false">
      <c r="A200" s="58"/>
      <c r="B200" s="58"/>
      <c r="C200" s="59"/>
      <c r="D200" s="60"/>
      <c r="E200" s="60"/>
      <c r="F200" s="60"/>
      <c r="G200" s="60"/>
      <c r="H200" s="60"/>
      <c r="I200" s="60"/>
    </row>
    <row r="201" customFormat="false" ht="15" hidden="false" customHeight="true" outlineLevel="0" collapsed="false">
      <c r="A201" s="58"/>
      <c r="B201" s="58"/>
      <c r="C201" s="59"/>
      <c r="D201" s="60"/>
      <c r="E201" s="60"/>
      <c r="F201" s="60"/>
      <c r="G201" s="60"/>
      <c r="H201" s="60"/>
      <c r="I201" s="60"/>
    </row>
    <row r="202" customFormat="false" ht="15" hidden="false" customHeight="true" outlineLevel="0" collapsed="false">
      <c r="A202" s="58"/>
      <c r="B202" s="58"/>
      <c r="C202" s="59"/>
      <c r="D202" s="60"/>
      <c r="E202" s="60"/>
      <c r="F202" s="60"/>
      <c r="G202" s="60"/>
      <c r="H202" s="60"/>
      <c r="I202" s="60"/>
    </row>
    <row r="203" customFormat="false" ht="15" hidden="false" customHeight="true" outlineLevel="0" collapsed="false">
      <c r="A203" s="58"/>
      <c r="B203" s="58"/>
      <c r="C203" s="59"/>
      <c r="D203" s="60"/>
      <c r="E203" s="60"/>
      <c r="F203" s="60"/>
      <c r="G203" s="60"/>
      <c r="H203" s="60"/>
      <c r="I203" s="60"/>
    </row>
    <row r="204" customFormat="false" ht="15" hidden="false" customHeight="true" outlineLevel="0" collapsed="false">
      <c r="A204" s="58"/>
      <c r="B204" s="58"/>
      <c r="C204" s="59"/>
      <c r="D204" s="60"/>
      <c r="E204" s="60"/>
      <c r="F204" s="60"/>
      <c r="G204" s="60"/>
      <c r="H204" s="60"/>
      <c r="I204" s="60"/>
    </row>
    <row r="205" customFormat="false" ht="15" hidden="false" customHeight="true" outlineLevel="0" collapsed="false">
      <c r="A205" s="58"/>
      <c r="B205" s="58"/>
      <c r="C205" s="59"/>
      <c r="D205" s="60"/>
      <c r="E205" s="60"/>
      <c r="F205" s="60"/>
      <c r="G205" s="60"/>
      <c r="H205" s="60"/>
      <c r="I205" s="60"/>
    </row>
    <row r="206" customFormat="false" ht="15" hidden="false" customHeight="true" outlineLevel="0" collapsed="false">
      <c r="A206" s="58"/>
      <c r="B206" s="58"/>
      <c r="C206" s="59"/>
      <c r="D206" s="60"/>
      <c r="E206" s="60"/>
      <c r="F206" s="60"/>
      <c r="G206" s="60"/>
      <c r="H206" s="60"/>
      <c r="I206" s="60"/>
    </row>
    <row r="207" customFormat="false" ht="15" hidden="false" customHeight="true" outlineLevel="0" collapsed="false">
      <c r="A207" s="58"/>
      <c r="B207" s="58"/>
      <c r="C207" s="59"/>
      <c r="D207" s="60"/>
      <c r="E207" s="60"/>
      <c r="F207" s="60"/>
      <c r="G207" s="60"/>
      <c r="H207" s="60"/>
      <c r="I207" s="60"/>
    </row>
    <row r="208" customFormat="false" ht="15" hidden="false" customHeight="true" outlineLevel="0" collapsed="false">
      <c r="A208" s="58"/>
      <c r="B208" s="58"/>
      <c r="C208" s="59"/>
      <c r="D208" s="60"/>
      <c r="E208" s="60"/>
      <c r="F208" s="60"/>
      <c r="G208" s="60"/>
      <c r="H208" s="60"/>
      <c r="I208" s="60"/>
    </row>
    <row r="209" customFormat="false" ht="15" hidden="false" customHeight="true" outlineLevel="0" collapsed="false">
      <c r="A209" s="58"/>
      <c r="B209" s="58"/>
      <c r="C209" s="59"/>
      <c r="D209" s="60"/>
      <c r="E209" s="60"/>
      <c r="F209" s="60"/>
      <c r="G209" s="60"/>
      <c r="H209" s="60"/>
      <c r="I209" s="60"/>
    </row>
    <row r="210" customFormat="false" ht="15" hidden="false" customHeight="true" outlineLevel="0" collapsed="false">
      <c r="A210" s="58"/>
      <c r="B210" s="58"/>
      <c r="C210" s="59"/>
      <c r="D210" s="60"/>
      <c r="E210" s="60"/>
      <c r="F210" s="60"/>
      <c r="G210" s="60"/>
      <c r="H210" s="60"/>
      <c r="I210" s="60"/>
    </row>
    <row r="211" customFormat="false" ht="15" hidden="false" customHeight="true" outlineLevel="0" collapsed="false">
      <c r="A211" s="58"/>
      <c r="B211" s="58"/>
      <c r="C211" s="59"/>
      <c r="D211" s="60"/>
      <c r="E211" s="60"/>
      <c r="F211" s="60"/>
      <c r="G211" s="60"/>
      <c r="H211" s="60"/>
      <c r="I211" s="60"/>
    </row>
    <row r="212" customFormat="false" ht="15" hidden="false" customHeight="true" outlineLevel="0" collapsed="false">
      <c r="A212" s="58"/>
      <c r="B212" s="58"/>
      <c r="C212" s="59"/>
      <c r="D212" s="60"/>
      <c r="E212" s="60"/>
      <c r="F212" s="60"/>
      <c r="G212" s="60"/>
      <c r="H212" s="60"/>
      <c r="I212" s="60"/>
    </row>
    <row r="213" customFormat="false" ht="15" hidden="false" customHeight="true" outlineLevel="0" collapsed="false">
      <c r="A213" s="58"/>
      <c r="B213" s="58"/>
      <c r="C213" s="59"/>
      <c r="D213" s="60"/>
      <c r="E213" s="60"/>
      <c r="F213" s="60"/>
      <c r="G213" s="60"/>
      <c r="H213" s="60"/>
      <c r="I213" s="60"/>
    </row>
    <row r="214" customFormat="false" ht="15" hidden="false" customHeight="true" outlineLevel="0" collapsed="false">
      <c r="A214" s="58"/>
      <c r="B214" s="58"/>
      <c r="C214" s="59"/>
      <c r="D214" s="60"/>
      <c r="E214" s="60"/>
      <c r="F214" s="60"/>
      <c r="G214" s="60"/>
      <c r="H214" s="60"/>
      <c r="I214" s="60"/>
    </row>
    <row r="215" customFormat="false" ht="15" hidden="false" customHeight="true" outlineLevel="0" collapsed="false">
      <c r="A215" s="58"/>
      <c r="B215" s="58"/>
      <c r="C215" s="59"/>
      <c r="D215" s="60"/>
      <c r="E215" s="60"/>
      <c r="F215" s="60"/>
      <c r="G215" s="60"/>
      <c r="H215" s="60"/>
      <c r="I215" s="60"/>
    </row>
    <row r="216" customFormat="false" ht="15" hidden="false" customHeight="true" outlineLevel="0" collapsed="false">
      <c r="A216" s="58"/>
      <c r="B216" s="58"/>
      <c r="C216" s="59"/>
      <c r="D216" s="60"/>
      <c r="E216" s="60"/>
      <c r="F216" s="60"/>
      <c r="G216" s="60"/>
      <c r="H216" s="60"/>
      <c r="I216" s="60"/>
    </row>
    <row r="217" customFormat="false" ht="15" hidden="false" customHeight="true" outlineLevel="0" collapsed="false">
      <c r="A217" s="58"/>
      <c r="B217" s="58"/>
      <c r="C217" s="59"/>
      <c r="D217" s="60"/>
      <c r="E217" s="60"/>
      <c r="F217" s="60"/>
      <c r="G217" s="60"/>
      <c r="H217" s="60"/>
      <c r="I217" s="60"/>
    </row>
    <row r="218" customFormat="false" ht="15" hidden="false" customHeight="true" outlineLevel="0" collapsed="false">
      <c r="A218" s="58"/>
      <c r="B218" s="58"/>
      <c r="C218" s="59"/>
      <c r="D218" s="60"/>
      <c r="E218" s="60"/>
      <c r="F218" s="60"/>
      <c r="G218" s="60"/>
      <c r="H218" s="60"/>
      <c r="I218" s="60"/>
    </row>
    <row r="219" customFormat="false" ht="15" hidden="false" customHeight="true" outlineLevel="0" collapsed="false">
      <c r="A219" s="58"/>
      <c r="B219" s="58"/>
      <c r="C219" s="59"/>
      <c r="D219" s="60"/>
      <c r="E219" s="60"/>
      <c r="F219" s="60"/>
      <c r="G219" s="60"/>
      <c r="H219" s="60"/>
      <c r="I219" s="60"/>
    </row>
    <row r="220" customFormat="false" ht="15" hidden="false" customHeight="true" outlineLevel="0" collapsed="false">
      <c r="A220" s="58"/>
      <c r="B220" s="58"/>
      <c r="C220" s="59"/>
      <c r="D220" s="60"/>
      <c r="E220" s="60"/>
      <c r="F220" s="60"/>
      <c r="G220" s="60"/>
      <c r="H220" s="60"/>
      <c r="I220" s="60"/>
    </row>
    <row r="221" customFormat="false" ht="15" hidden="false" customHeight="true" outlineLevel="0" collapsed="false">
      <c r="A221" s="58"/>
      <c r="B221" s="58"/>
      <c r="C221" s="59"/>
      <c r="D221" s="60"/>
      <c r="E221" s="60"/>
      <c r="F221" s="60"/>
      <c r="G221" s="60"/>
      <c r="H221" s="60"/>
      <c r="I221" s="60"/>
    </row>
    <row r="222" customFormat="false" ht="15" hidden="false" customHeight="true" outlineLevel="0" collapsed="false">
      <c r="A222" s="58"/>
      <c r="B222" s="58"/>
      <c r="C222" s="59"/>
      <c r="D222" s="60"/>
      <c r="E222" s="60"/>
      <c r="F222" s="60"/>
      <c r="G222" s="60"/>
      <c r="H222" s="60"/>
      <c r="I222" s="60"/>
    </row>
    <row r="223" customFormat="false" ht="15" hidden="false" customHeight="true" outlineLevel="0" collapsed="false">
      <c r="A223" s="58"/>
      <c r="B223" s="58"/>
      <c r="C223" s="59"/>
      <c r="D223" s="60"/>
      <c r="E223" s="60"/>
      <c r="F223" s="60"/>
      <c r="G223" s="60"/>
      <c r="H223" s="60"/>
      <c r="I223" s="60"/>
    </row>
    <row r="224" customFormat="false" ht="15" hidden="false" customHeight="true" outlineLevel="0" collapsed="false">
      <c r="A224" s="58"/>
      <c r="B224" s="58"/>
      <c r="C224" s="59"/>
      <c r="D224" s="60"/>
      <c r="E224" s="60"/>
      <c r="F224" s="60"/>
      <c r="G224" s="60"/>
      <c r="H224" s="60"/>
      <c r="I224" s="60"/>
    </row>
    <row r="225" customFormat="false" ht="15" hidden="false" customHeight="true" outlineLevel="0" collapsed="false">
      <c r="A225" s="58"/>
      <c r="B225" s="58"/>
      <c r="C225" s="59"/>
      <c r="D225" s="60"/>
      <c r="E225" s="60"/>
      <c r="F225" s="60"/>
      <c r="G225" s="60"/>
      <c r="H225" s="60"/>
      <c r="I225" s="60"/>
    </row>
    <row r="226" customFormat="false" ht="15" hidden="false" customHeight="true" outlineLevel="0" collapsed="false">
      <c r="A226" s="58"/>
      <c r="B226" s="58"/>
      <c r="C226" s="59"/>
      <c r="D226" s="60"/>
      <c r="E226" s="60"/>
      <c r="F226" s="60"/>
      <c r="G226" s="60"/>
      <c r="H226" s="60"/>
      <c r="I226" s="60"/>
    </row>
    <row r="227" customFormat="false" ht="15" hidden="false" customHeight="true" outlineLevel="0" collapsed="false">
      <c r="A227" s="58"/>
      <c r="B227" s="58"/>
      <c r="C227" s="59"/>
      <c r="D227" s="60"/>
      <c r="E227" s="60"/>
      <c r="F227" s="60"/>
      <c r="G227" s="60"/>
      <c r="H227" s="60"/>
      <c r="I227" s="60"/>
    </row>
    <row r="228" customFormat="false" ht="15" hidden="false" customHeight="true" outlineLevel="0" collapsed="false">
      <c r="A228" s="58"/>
      <c r="B228" s="58"/>
      <c r="C228" s="59"/>
      <c r="D228" s="60"/>
      <c r="E228" s="60"/>
      <c r="F228" s="60"/>
      <c r="G228" s="60"/>
      <c r="H228" s="60"/>
      <c r="I228" s="60"/>
    </row>
    <row r="229" customFormat="false" ht="15" hidden="false" customHeight="true" outlineLevel="0" collapsed="false">
      <c r="A229" s="58"/>
      <c r="B229" s="58"/>
      <c r="C229" s="59"/>
      <c r="D229" s="60"/>
      <c r="E229" s="60"/>
      <c r="F229" s="60"/>
      <c r="G229" s="60"/>
      <c r="H229" s="60"/>
      <c r="I229" s="60"/>
    </row>
    <row r="230" customFormat="false" ht="15" hidden="false" customHeight="true" outlineLevel="0" collapsed="false">
      <c r="A230" s="58"/>
      <c r="B230" s="58"/>
      <c r="C230" s="59"/>
      <c r="D230" s="60"/>
      <c r="E230" s="60"/>
      <c r="F230" s="60"/>
      <c r="G230" s="60"/>
      <c r="H230" s="60"/>
      <c r="I230" s="60"/>
    </row>
    <row r="231" customFormat="false" ht="15" hidden="false" customHeight="true" outlineLevel="0" collapsed="false">
      <c r="A231" s="58"/>
      <c r="B231" s="58"/>
      <c r="C231" s="59"/>
      <c r="D231" s="60"/>
      <c r="E231" s="60"/>
      <c r="F231" s="60"/>
      <c r="G231" s="60"/>
      <c r="H231" s="60"/>
      <c r="I231" s="60"/>
    </row>
    <row r="232" customFormat="false" ht="15" hidden="false" customHeight="true" outlineLevel="0" collapsed="false">
      <c r="A232" s="58"/>
      <c r="B232" s="58"/>
      <c r="C232" s="59"/>
      <c r="D232" s="60"/>
      <c r="E232" s="60"/>
      <c r="F232" s="60"/>
      <c r="G232" s="60"/>
      <c r="H232" s="60"/>
      <c r="I232" s="60"/>
    </row>
    <row r="233" customFormat="false" ht="15" hidden="false" customHeight="true" outlineLevel="0" collapsed="false">
      <c r="A233" s="58"/>
      <c r="B233" s="58"/>
      <c r="C233" s="59"/>
      <c r="D233" s="60"/>
      <c r="E233" s="60"/>
      <c r="F233" s="60"/>
      <c r="G233" s="60"/>
      <c r="H233" s="60"/>
      <c r="I233" s="60"/>
    </row>
    <row r="234" customFormat="false" ht="15" hidden="false" customHeight="true" outlineLevel="0" collapsed="false">
      <c r="A234" s="58"/>
      <c r="B234" s="58"/>
      <c r="C234" s="59"/>
      <c r="D234" s="60"/>
      <c r="E234" s="60"/>
      <c r="F234" s="60"/>
      <c r="G234" s="60"/>
      <c r="H234" s="60"/>
      <c r="I234" s="60"/>
    </row>
    <row r="235" customFormat="false" ht="15" hidden="false" customHeight="true" outlineLevel="0" collapsed="false">
      <c r="A235" s="58"/>
      <c r="B235" s="58"/>
      <c r="C235" s="59"/>
      <c r="D235" s="60"/>
      <c r="E235" s="60"/>
      <c r="F235" s="60"/>
      <c r="G235" s="60"/>
      <c r="H235" s="60"/>
      <c r="I235" s="60"/>
    </row>
    <row r="236" customFormat="false" ht="15" hidden="false" customHeight="true" outlineLevel="0" collapsed="false">
      <c r="A236" s="58"/>
      <c r="B236" s="58"/>
      <c r="C236" s="59"/>
      <c r="D236" s="60"/>
      <c r="E236" s="60"/>
      <c r="F236" s="60"/>
      <c r="G236" s="60"/>
      <c r="H236" s="60"/>
      <c r="I236" s="60"/>
    </row>
    <row r="237" customFormat="false" ht="15" hidden="false" customHeight="true" outlineLevel="0" collapsed="false">
      <c r="A237" s="58"/>
      <c r="B237" s="58"/>
      <c r="C237" s="59"/>
      <c r="D237" s="60"/>
      <c r="E237" s="60"/>
      <c r="F237" s="60"/>
      <c r="G237" s="60"/>
      <c r="H237" s="60"/>
      <c r="I237" s="60"/>
    </row>
    <row r="238" customFormat="false" ht="15" hidden="false" customHeight="true" outlineLevel="0" collapsed="false">
      <c r="A238" s="58"/>
      <c r="B238" s="58"/>
      <c r="C238" s="59"/>
      <c r="D238" s="60"/>
      <c r="E238" s="60"/>
      <c r="F238" s="60"/>
      <c r="G238" s="60"/>
      <c r="H238" s="60"/>
      <c r="I238" s="60"/>
    </row>
    <row r="239" customFormat="false" ht="15" hidden="false" customHeight="true" outlineLevel="0" collapsed="false">
      <c r="A239" s="58"/>
      <c r="B239" s="58"/>
      <c r="C239" s="59"/>
      <c r="D239" s="60"/>
      <c r="E239" s="60"/>
      <c r="F239" s="60"/>
      <c r="G239" s="60"/>
      <c r="H239" s="60"/>
      <c r="I239" s="60"/>
    </row>
    <row r="240" customFormat="false" ht="15" hidden="false" customHeight="true" outlineLevel="0" collapsed="false">
      <c r="A240" s="58"/>
      <c r="B240" s="58"/>
      <c r="C240" s="59"/>
      <c r="D240" s="60"/>
      <c r="E240" s="60"/>
      <c r="F240" s="60"/>
      <c r="G240" s="60"/>
      <c r="H240" s="60"/>
      <c r="I240" s="60"/>
    </row>
    <row r="241" customFormat="false" ht="15" hidden="false" customHeight="true" outlineLevel="0" collapsed="false">
      <c r="A241" s="58"/>
      <c r="B241" s="58"/>
      <c r="C241" s="59"/>
      <c r="D241" s="60"/>
      <c r="E241" s="60"/>
      <c r="F241" s="60"/>
      <c r="G241" s="60"/>
      <c r="H241" s="60"/>
      <c r="I241" s="60"/>
    </row>
    <row r="242" customFormat="false" ht="15" hidden="false" customHeight="true" outlineLevel="0" collapsed="false">
      <c r="A242" s="58"/>
      <c r="B242" s="58"/>
      <c r="C242" s="59"/>
      <c r="D242" s="60"/>
      <c r="E242" s="60"/>
      <c r="F242" s="60"/>
      <c r="G242" s="60"/>
      <c r="H242" s="60"/>
      <c r="I242" s="60"/>
    </row>
    <row r="243" customFormat="false" ht="15" hidden="false" customHeight="true" outlineLevel="0" collapsed="false">
      <c r="A243" s="58"/>
      <c r="B243" s="58"/>
      <c r="C243" s="59"/>
      <c r="D243" s="60"/>
      <c r="E243" s="60"/>
      <c r="F243" s="60"/>
      <c r="G243" s="60"/>
      <c r="H243" s="60"/>
      <c r="I243" s="60"/>
    </row>
    <row r="244" customFormat="false" ht="15" hidden="false" customHeight="true" outlineLevel="0" collapsed="false">
      <c r="A244" s="58"/>
      <c r="B244" s="58"/>
      <c r="C244" s="59"/>
      <c r="D244" s="60"/>
      <c r="E244" s="60"/>
      <c r="F244" s="60"/>
      <c r="G244" s="60"/>
      <c r="H244" s="60"/>
      <c r="I244" s="60"/>
    </row>
    <row r="245" customFormat="false" ht="15" hidden="false" customHeight="true" outlineLevel="0" collapsed="false">
      <c r="A245" s="58"/>
      <c r="B245" s="58"/>
      <c r="C245" s="59"/>
      <c r="D245" s="60"/>
      <c r="E245" s="60"/>
      <c r="F245" s="60"/>
      <c r="G245" s="60"/>
      <c r="H245" s="60"/>
      <c r="I245" s="60"/>
    </row>
    <row r="246" customFormat="false" ht="15" hidden="false" customHeight="true" outlineLevel="0" collapsed="false">
      <c r="A246" s="58"/>
      <c r="B246" s="58"/>
      <c r="C246" s="59"/>
      <c r="D246" s="60"/>
      <c r="E246" s="60"/>
      <c r="F246" s="60"/>
      <c r="G246" s="60"/>
      <c r="H246" s="60"/>
      <c r="I246" s="60"/>
    </row>
    <row r="247" customFormat="false" ht="15" hidden="false" customHeight="true" outlineLevel="0" collapsed="false">
      <c r="A247" s="58"/>
      <c r="B247" s="58"/>
      <c r="C247" s="59"/>
      <c r="D247" s="60"/>
      <c r="E247" s="60"/>
      <c r="F247" s="60"/>
      <c r="G247" s="60"/>
      <c r="H247" s="60"/>
      <c r="I247" s="60"/>
    </row>
    <row r="248" customFormat="false" ht="15" hidden="false" customHeight="true" outlineLevel="0" collapsed="false">
      <c r="A248" s="58"/>
      <c r="B248" s="58"/>
      <c r="C248" s="59"/>
      <c r="D248" s="60"/>
      <c r="E248" s="60"/>
      <c r="F248" s="60"/>
      <c r="G248" s="60"/>
      <c r="H248" s="60"/>
      <c r="I248" s="60"/>
    </row>
    <row r="249" customFormat="false" ht="15" hidden="false" customHeight="true" outlineLevel="0" collapsed="false">
      <c r="A249" s="58"/>
      <c r="B249" s="58"/>
      <c r="C249" s="59"/>
      <c r="D249" s="60"/>
      <c r="E249" s="60"/>
      <c r="F249" s="60"/>
      <c r="G249" s="60"/>
      <c r="H249" s="60"/>
      <c r="I249" s="60"/>
    </row>
    <row r="250" customFormat="false" ht="15" hidden="false" customHeight="true" outlineLevel="0" collapsed="false">
      <c r="A250" s="58"/>
      <c r="B250" s="58"/>
      <c r="C250" s="59"/>
      <c r="D250" s="60"/>
      <c r="E250" s="60"/>
      <c r="F250" s="60"/>
      <c r="G250" s="60"/>
      <c r="H250" s="60"/>
      <c r="I250" s="60"/>
    </row>
    <row r="251" customFormat="false" ht="15" hidden="false" customHeight="true" outlineLevel="0" collapsed="false">
      <c r="A251" s="58"/>
      <c r="B251" s="58"/>
      <c r="C251" s="59"/>
      <c r="D251" s="60"/>
      <c r="E251" s="60"/>
      <c r="F251" s="60"/>
      <c r="G251" s="60"/>
      <c r="H251" s="60"/>
      <c r="I251" s="60"/>
    </row>
    <row r="252" customFormat="false" ht="15" hidden="false" customHeight="true" outlineLevel="0" collapsed="false">
      <c r="A252" s="58"/>
      <c r="B252" s="58"/>
      <c r="C252" s="59"/>
      <c r="D252" s="60"/>
      <c r="E252" s="60"/>
      <c r="F252" s="60"/>
      <c r="G252" s="60"/>
      <c r="H252" s="60"/>
      <c r="I252" s="60"/>
    </row>
    <row r="253" customFormat="false" ht="15" hidden="false" customHeight="true" outlineLevel="0" collapsed="false">
      <c r="A253" s="58"/>
      <c r="B253" s="58"/>
      <c r="C253" s="59"/>
      <c r="D253" s="60"/>
      <c r="E253" s="60"/>
      <c r="F253" s="60"/>
      <c r="G253" s="60"/>
      <c r="H253" s="60"/>
      <c r="I253" s="60"/>
    </row>
    <row r="254" customFormat="false" ht="15" hidden="false" customHeight="true" outlineLevel="0" collapsed="false">
      <c r="A254" s="58"/>
      <c r="B254" s="58"/>
      <c r="C254" s="59"/>
      <c r="D254" s="60"/>
      <c r="E254" s="60"/>
      <c r="F254" s="60"/>
      <c r="G254" s="60"/>
      <c r="H254" s="60"/>
      <c r="I254" s="60"/>
    </row>
    <row r="255" customFormat="false" ht="15" hidden="false" customHeight="true" outlineLevel="0" collapsed="false">
      <c r="A255" s="58"/>
      <c r="B255" s="58"/>
      <c r="C255" s="59"/>
      <c r="D255" s="60"/>
      <c r="E255" s="60"/>
      <c r="F255" s="60"/>
      <c r="G255" s="60"/>
      <c r="H255" s="60"/>
      <c r="I255" s="60"/>
    </row>
    <row r="256" customFormat="false" ht="15" hidden="false" customHeight="true" outlineLevel="0" collapsed="false">
      <c r="A256" s="58"/>
      <c r="B256" s="58"/>
      <c r="C256" s="59"/>
      <c r="D256" s="60"/>
      <c r="E256" s="60"/>
      <c r="F256" s="60"/>
      <c r="G256" s="60"/>
      <c r="H256" s="60"/>
      <c r="I256" s="60"/>
    </row>
    <row r="257" customFormat="false" ht="15" hidden="false" customHeight="true" outlineLevel="0" collapsed="false">
      <c r="A257" s="58"/>
      <c r="B257" s="58"/>
      <c r="C257" s="59"/>
      <c r="D257" s="60"/>
      <c r="E257" s="60"/>
      <c r="F257" s="60"/>
      <c r="G257" s="60"/>
      <c r="H257" s="60"/>
      <c r="I257" s="60"/>
    </row>
    <row r="258" customFormat="false" ht="15" hidden="false" customHeight="true" outlineLevel="0" collapsed="false">
      <c r="A258" s="58"/>
      <c r="B258" s="58"/>
      <c r="C258" s="59"/>
      <c r="D258" s="60"/>
      <c r="E258" s="60"/>
      <c r="F258" s="60"/>
      <c r="G258" s="60"/>
      <c r="H258" s="60"/>
      <c r="I258" s="60"/>
    </row>
    <row r="259" customFormat="false" ht="15" hidden="false" customHeight="true" outlineLevel="0" collapsed="false">
      <c r="A259" s="58"/>
      <c r="B259" s="58"/>
      <c r="C259" s="59"/>
      <c r="D259" s="60"/>
      <c r="E259" s="60"/>
      <c r="F259" s="60"/>
      <c r="G259" s="60"/>
      <c r="H259" s="60"/>
      <c r="I259" s="60"/>
    </row>
    <row r="260" customFormat="false" ht="15" hidden="false" customHeight="true" outlineLevel="0" collapsed="false">
      <c r="A260" s="58"/>
      <c r="B260" s="58"/>
      <c r="C260" s="59"/>
      <c r="D260" s="60"/>
      <c r="E260" s="60"/>
      <c r="F260" s="60"/>
      <c r="G260" s="60"/>
      <c r="H260" s="60"/>
      <c r="I260" s="60"/>
    </row>
    <row r="261" customFormat="false" ht="15" hidden="false" customHeight="true" outlineLevel="0" collapsed="false">
      <c r="A261" s="58"/>
      <c r="B261" s="58"/>
      <c r="C261" s="59"/>
      <c r="D261" s="60"/>
      <c r="E261" s="60"/>
      <c r="F261" s="60"/>
      <c r="G261" s="60"/>
      <c r="H261" s="60"/>
      <c r="I261" s="60"/>
    </row>
    <row r="262" customFormat="false" ht="15" hidden="false" customHeight="true" outlineLevel="0" collapsed="false">
      <c r="A262" s="58"/>
      <c r="B262" s="58"/>
      <c r="C262" s="59"/>
      <c r="D262" s="60"/>
      <c r="E262" s="60"/>
      <c r="F262" s="60"/>
      <c r="G262" s="60"/>
      <c r="H262" s="60"/>
      <c r="I262" s="60"/>
    </row>
    <row r="263" customFormat="false" ht="15" hidden="false" customHeight="true" outlineLevel="0" collapsed="false">
      <c r="A263" s="58"/>
      <c r="B263" s="58"/>
      <c r="C263" s="59"/>
      <c r="D263" s="60"/>
      <c r="E263" s="60"/>
      <c r="F263" s="60"/>
      <c r="G263" s="60"/>
      <c r="H263" s="60"/>
      <c r="I263" s="60"/>
    </row>
    <row r="264" customFormat="false" ht="15" hidden="false" customHeight="true" outlineLevel="0" collapsed="false">
      <c r="A264" s="58"/>
      <c r="B264" s="58"/>
      <c r="C264" s="59"/>
      <c r="D264" s="60"/>
      <c r="E264" s="60"/>
      <c r="F264" s="60"/>
      <c r="G264" s="60"/>
      <c r="H264" s="60"/>
      <c r="I264" s="60"/>
    </row>
    <row r="265" customFormat="false" ht="15" hidden="false" customHeight="true" outlineLevel="0" collapsed="false">
      <c r="A265" s="58"/>
      <c r="B265" s="58"/>
      <c r="C265" s="59"/>
      <c r="D265" s="60"/>
      <c r="E265" s="60"/>
      <c r="F265" s="60"/>
      <c r="G265" s="60"/>
      <c r="H265" s="60"/>
      <c r="I265" s="60"/>
    </row>
    <row r="266" customFormat="false" ht="15" hidden="false" customHeight="true" outlineLevel="0" collapsed="false">
      <c r="A266" s="58"/>
      <c r="B266" s="58"/>
      <c r="C266" s="59"/>
      <c r="D266" s="60"/>
      <c r="E266" s="60"/>
      <c r="F266" s="60"/>
      <c r="G266" s="60"/>
      <c r="H266" s="60"/>
      <c r="I266" s="60"/>
    </row>
    <row r="267" customFormat="false" ht="15" hidden="false" customHeight="true" outlineLevel="0" collapsed="false">
      <c r="A267" s="58"/>
      <c r="B267" s="58"/>
      <c r="C267" s="59"/>
      <c r="D267" s="60"/>
      <c r="E267" s="60"/>
      <c r="F267" s="60"/>
      <c r="G267" s="60"/>
      <c r="H267" s="60"/>
      <c r="I267" s="60"/>
    </row>
    <row r="268" customFormat="false" ht="15" hidden="false" customHeight="true" outlineLevel="0" collapsed="false">
      <c r="A268" s="58"/>
      <c r="B268" s="58"/>
      <c r="C268" s="59"/>
      <c r="D268" s="60"/>
      <c r="E268" s="60"/>
      <c r="F268" s="60"/>
      <c r="G268" s="60"/>
      <c r="H268" s="60"/>
      <c r="I268" s="60"/>
    </row>
    <row r="269" customFormat="false" ht="15" hidden="false" customHeight="true" outlineLevel="0" collapsed="false">
      <c r="A269" s="58"/>
      <c r="B269" s="58"/>
      <c r="C269" s="59"/>
      <c r="D269" s="60"/>
      <c r="E269" s="60"/>
      <c r="F269" s="60"/>
      <c r="G269" s="60"/>
      <c r="H269" s="60"/>
      <c r="I269" s="60"/>
    </row>
    <row r="270" customFormat="false" ht="15" hidden="false" customHeight="true" outlineLevel="0" collapsed="false">
      <c r="A270" s="58"/>
      <c r="B270" s="58"/>
      <c r="C270" s="59"/>
      <c r="D270" s="60"/>
      <c r="E270" s="60"/>
      <c r="F270" s="60"/>
      <c r="G270" s="60"/>
      <c r="H270" s="60"/>
      <c r="I270" s="60"/>
    </row>
    <row r="271" customFormat="false" ht="15" hidden="false" customHeight="true" outlineLevel="0" collapsed="false">
      <c r="A271" s="58"/>
      <c r="B271" s="58"/>
      <c r="C271" s="59"/>
      <c r="D271" s="60"/>
      <c r="E271" s="60"/>
      <c r="F271" s="60"/>
      <c r="G271" s="60"/>
      <c r="H271" s="60"/>
      <c r="I271" s="60"/>
    </row>
    <row r="272" customFormat="false" ht="15" hidden="false" customHeight="true" outlineLevel="0" collapsed="false">
      <c r="A272" s="58"/>
      <c r="B272" s="58"/>
      <c r="C272" s="59"/>
      <c r="D272" s="60"/>
      <c r="E272" s="60"/>
      <c r="F272" s="60"/>
      <c r="G272" s="60"/>
      <c r="H272" s="60"/>
      <c r="I272" s="60"/>
    </row>
    <row r="273" customFormat="false" ht="15" hidden="false" customHeight="true" outlineLevel="0" collapsed="false">
      <c r="A273" s="58"/>
      <c r="B273" s="58"/>
      <c r="C273" s="59"/>
      <c r="D273" s="60"/>
      <c r="E273" s="60"/>
      <c r="F273" s="60"/>
      <c r="G273" s="60"/>
      <c r="H273" s="60"/>
      <c r="I273" s="60"/>
    </row>
    <row r="274" customFormat="false" ht="15" hidden="false" customHeight="true" outlineLevel="0" collapsed="false">
      <c r="A274" s="58"/>
      <c r="B274" s="58"/>
      <c r="C274" s="59"/>
      <c r="D274" s="60"/>
      <c r="E274" s="60"/>
      <c r="F274" s="60"/>
      <c r="G274" s="60"/>
      <c r="H274" s="60"/>
      <c r="I274" s="60"/>
    </row>
    <row r="275" customFormat="false" ht="15" hidden="false" customHeight="true" outlineLevel="0" collapsed="false">
      <c r="A275" s="58"/>
      <c r="B275" s="58"/>
      <c r="C275" s="59"/>
      <c r="D275" s="60"/>
      <c r="E275" s="60"/>
      <c r="F275" s="60"/>
      <c r="G275" s="60"/>
      <c r="H275" s="60"/>
      <c r="I275" s="60"/>
    </row>
    <row r="276" customFormat="false" ht="15" hidden="false" customHeight="true" outlineLevel="0" collapsed="false">
      <c r="A276" s="58"/>
      <c r="B276" s="58"/>
      <c r="C276" s="59"/>
      <c r="D276" s="60"/>
      <c r="E276" s="60"/>
      <c r="F276" s="60"/>
      <c r="G276" s="60"/>
      <c r="H276" s="60"/>
      <c r="I276" s="60"/>
    </row>
    <row r="277" customFormat="false" ht="15" hidden="false" customHeight="true" outlineLevel="0" collapsed="false">
      <c r="A277" s="58"/>
      <c r="B277" s="58"/>
      <c r="C277" s="59"/>
      <c r="D277" s="60"/>
      <c r="E277" s="60"/>
      <c r="F277" s="60"/>
      <c r="G277" s="60"/>
      <c r="H277" s="60"/>
      <c r="I277" s="60"/>
    </row>
    <row r="278" customFormat="false" ht="15" hidden="false" customHeight="true" outlineLevel="0" collapsed="false">
      <c r="A278" s="58"/>
      <c r="B278" s="58"/>
      <c r="C278" s="59"/>
      <c r="D278" s="60"/>
      <c r="E278" s="60"/>
      <c r="F278" s="60"/>
      <c r="G278" s="60"/>
      <c r="H278" s="60"/>
      <c r="I278" s="60"/>
    </row>
    <row r="279" customFormat="false" ht="15" hidden="false" customHeight="true" outlineLevel="0" collapsed="false">
      <c r="A279" s="58"/>
      <c r="B279" s="58"/>
      <c r="C279" s="59"/>
      <c r="D279" s="60"/>
      <c r="E279" s="60"/>
      <c r="F279" s="60"/>
      <c r="G279" s="60"/>
      <c r="H279" s="60"/>
      <c r="I279" s="60"/>
    </row>
    <row r="280" customFormat="false" ht="15" hidden="false" customHeight="true" outlineLevel="0" collapsed="false">
      <c r="A280" s="58"/>
      <c r="B280" s="58"/>
      <c r="C280" s="59"/>
      <c r="D280" s="60"/>
      <c r="E280" s="60"/>
      <c r="F280" s="60"/>
      <c r="G280" s="60"/>
      <c r="H280" s="60"/>
      <c r="I280" s="60"/>
    </row>
    <row r="281" customFormat="false" ht="15" hidden="false" customHeight="true" outlineLevel="0" collapsed="false">
      <c r="A281" s="58"/>
      <c r="B281" s="58"/>
      <c r="C281" s="59"/>
      <c r="D281" s="60"/>
      <c r="E281" s="60"/>
      <c r="F281" s="60"/>
      <c r="G281" s="60"/>
      <c r="H281" s="60"/>
      <c r="I281" s="60"/>
    </row>
    <row r="282" customFormat="false" ht="15" hidden="false" customHeight="true" outlineLevel="0" collapsed="false">
      <c r="A282" s="58"/>
      <c r="B282" s="58"/>
      <c r="C282" s="59"/>
      <c r="D282" s="60"/>
      <c r="E282" s="60"/>
      <c r="F282" s="60"/>
      <c r="G282" s="60"/>
      <c r="H282" s="60"/>
      <c r="I282" s="60"/>
    </row>
    <row r="283" customFormat="false" ht="15" hidden="false" customHeight="true" outlineLevel="0" collapsed="false">
      <c r="A283" s="58"/>
      <c r="B283" s="58"/>
      <c r="C283" s="59"/>
      <c r="D283" s="60"/>
      <c r="E283" s="60"/>
      <c r="F283" s="60"/>
      <c r="G283" s="60"/>
      <c r="H283" s="60"/>
      <c r="I283" s="60"/>
    </row>
    <row r="284" customFormat="false" ht="15" hidden="false" customHeight="true" outlineLevel="0" collapsed="false">
      <c r="A284" s="58"/>
      <c r="B284" s="58"/>
      <c r="C284" s="59"/>
      <c r="D284" s="60"/>
      <c r="E284" s="60"/>
      <c r="F284" s="60"/>
      <c r="G284" s="60"/>
      <c r="H284" s="60"/>
      <c r="I284" s="60"/>
    </row>
    <row r="285" customFormat="false" ht="15" hidden="false" customHeight="true" outlineLevel="0" collapsed="false">
      <c r="A285" s="58"/>
      <c r="B285" s="58"/>
      <c r="C285" s="59"/>
      <c r="D285" s="60"/>
      <c r="E285" s="60"/>
      <c r="F285" s="60"/>
      <c r="G285" s="60"/>
      <c r="H285" s="60"/>
      <c r="I285" s="60"/>
    </row>
    <row r="286" customFormat="false" ht="15" hidden="false" customHeight="true" outlineLevel="0" collapsed="false">
      <c r="A286" s="58"/>
      <c r="B286" s="58"/>
      <c r="C286" s="59"/>
      <c r="D286" s="60"/>
      <c r="E286" s="60"/>
      <c r="F286" s="60"/>
      <c r="G286" s="60"/>
      <c r="H286" s="60"/>
      <c r="I286" s="60"/>
    </row>
    <row r="287" customFormat="false" ht="15" hidden="false" customHeight="true" outlineLevel="0" collapsed="false">
      <c r="A287" s="58"/>
      <c r="B287" s="58"/>
      <c r="C287" s="59"/>
      <c r="D287" s="60"/>
      <c r="E287" s="60"/>
      <c r="F287" s="60"/>
      <c r="G287" s="60"/>
      <c r="H287" s="60"/>
      <c r="I287" s="60"/>
    </row>
    <row r="288" customFormat="false" ht="15" hidden="false" customHeight="true" outlineLevel="0" collapsed="false">
      <c r="A288" s="58"/>
      <c r="B288" s="58"/>
      <c r="C288" s="59"/>
      <c r="D288" s="60"/>
      <c r="E288" s="60"/>
      <c r="F288" s="60"/>
      <c r="G288" s="60"/>
      <c r="H288" s="60"/>
      <c r="I288" s="60"/>
    </row>
    <row r="289" customFormat="false" ht="15" hidden="false" customHeight="true" outlineLevel="0" collapsed="false">
      <c r="A289" s="58"/>
      <c r="B289" s="58"/>
      <c r="C289" s="59"/>
      <c r="D289" s="60"/>
      <c r="E289" s="60"/>
      <c r="F289" s="60"/>
      <c r="G289" s="60"/>
      <c r="H289" s="60"/>
      <c r="I289" s="60"/>
    </row>
    <row r="290" customFormat="false" ht="15" hidden="false" customHeight="true" outlineLevel="0" collapsed="false">
      <c r="A290" s="58"/>
      <c r="B290" s="58"/>
      <c r="C290" s="59"/>
      <c r="D290" s="60"/>
      <c r="E290" s="60"/>
      <c r="F290" s="60"/>
      <c r="G290" s="60"/>
      <c r="H290" s="60"/>
      <c r="I290" s="60"/>
    </row>
    <row r="291" customFormat="false" ht="15" hidden="false" customHeight="true" outlineLevel="0" collapsed="false">
      <c r="A291" s="58"/>
      <c r="B291" s="58"/>
      <c r="C291" s="59"/>
      <c r="D291" s="60"/>
      <c r="E291" s="60"/>
      <c r="F291" s="60"/>
      <c r="G291" s="60"/>
      <c r="H291" s="60"/>
      <c r="I291" s="60"/>
    </row>
    <row r="292" customFormat="false" ht="15" hidden="false" customHeight="true" outlineLevel="0" collapsed="false">
      <c r="A292" s="58"/>
      <c r="B292" s="58"/>
      <c r="C292" s="59"/>
      <c r="D292" s="60"/>
      <c r="E292" s="60"/>
      <c r="F292" s="60"/>
      <c r="G292" s="60"/>
      <c r="H292" s="60"/>
      <c r="I292" s="60"/>
    </row>
    <row r="293" customFormat="false" ht="15" hidden="false" customHeight="true" outlineLevel="0" collapsed="false">
      <c r="A293" s="58"/>
      <c r="B293" s="58"/>
      <c r="C293" s="59"/>
      <c r="D293" s="60"/>
      <c r="E293" s="60"/>
      <c r="F293" s="60"/>
      <c r="G293" s="60"/>
      <c r="H293" s="60"/>
      <c r="I293" s="60"/>
    </row>
    <row r="294" customFormat="false" ht="15" hidden="false" customHeight="true" outlineLevel="0" collapsed="false">
      <c r="A294" s="58"/>
      <c r="B294" s="58"/>
      <c r="C294" s="59"/>
      <c r="D294" s="60"/>
      <c r="E294" s="60"/>
      <c r="F294" s="60"/>
      <c r="G294" s="60"/>
      <c r="H294" s="60"/>
      <c r="I294" s="60"/>
    </row>
    <row r="295" customFormat="false" ht="15" hidden="false" customHeight="true" outlineLevel="0" collapsed="false">
      <c r="A295" s="58"/>
      <c r="B295" s="58"/>
      <c r="C295" s="59"/>
      <c r="D295" s="60"/>
      <c r="E295" s="60"/>
      <c r="F295" s="60"/>
      <c r="G295" s="60"/>
      <c r="H295" s="60"/>
      <c r="I295" s="60"/>
    </row>
    <row r="296" customFormat="false" ht="15" hidden="false" customHeight="true" outlineLevel="0" collapsed="false">
      <c r="A296" s="58"/>
      <c r="B296" s="58"/>
      <c r="C296" s="59"/>
      <c r="D296" s="60"/>
      <c r="E296" s="60"/>
      <c r="F296" s="60"/>
      <c r="G296" s="60"/>
      <c r="H296" s="60"/>
      <c r="I296" s="60"/>
    </row>
    <row r="297" customFormat="false" ht="15" hidden="false" customHeight="true" outlineLevel="0" collapsed="false">
      <c r="A297" s="58"/>
      <c r="B297" s="58"/>
      <c r="C297" s="59"/>
      <c r="D297" s="60"/>
      <c r="E297" s="60"/>
      <c r="F297" s="60"/>
      <c r="G297" s="60"/>
      <c r="H297" s="60"/>
      <c r="I297" s="60"/>
    </row>
    <row r="298" customFormat="false" ht="15" hidden="false" customHeight="true" outlineLevel="0" collapsed="false">
      <c r="A298" s="58"/>
      <c r="B298" s="58"/>
      <c r="C298" s="59"/>
      <c r="D298" s="60"/>
      <c r="E298" s="60"/>
      <c r="F298" s="60"/>
      <c r="G298" s="60"/>
      <c r="H298" s="60"/>
      <c r="I298" s="60"/>
    </row>
    <row r="299" customFormat="false" ht="15" hidden="false" customHeight="true" outlineLevel="0" collapsed="false">
      <c r="A299" s="58"/>
      <c r="B299" s="58"/>
      <c r="C299" s="59"/>
      <c r="D299" s="60"/>
      <c r="E299" s="60"/>
      <c r="F299" s="60"/>
      <c r="G299" s="60"/>
      <c r="H299" s="60"/>
      <c r="I299" s="60"/>
    </row>
    <row r="300" customFormat="false" ht="15" hidden="false" customHeight="true" outlineLevel="0" collapsed="false">
      <c r="A300" s="58"/>
      <c r="B300" s="58"/>
      <c r="C300" s="59"/>
      <c r="D300" s="60"/>
      <c r="E300" s="60"/>
      <c r="F300" s="60"/>
      <c r="G300" s="60"/>
      <c r="H300" s="60"/>
      <c r="I300" s="60"/>
    </row>
    <row r="301" customFormat="false" ht="15" hidden="false" customHeight="true" outlineLevel="0" collapsed="false">
      <c r="A301" s="58"/>
      <c r="B301" s="58"/>
      <c r="C301" s="59"/>
      <c r="D301" s="60"/>
      <c r="E301" s="60"/>
      <c r="F301" s="60"/>
      <c r="G301" s="60"/>
      <c r="H301" s="60"/>
      <c r="I301" s="60"/>
    </row>
    <row r="302" customFormat="false" ht="15" hidden="false" customHeight="true" outlineLevel="0" collapsed="false">
      <c r="A302" s="58"/>
      <c r="B302" s="58"/>
      <c r="C302" s="59"/>
      <c r="D302" s="60"/>
      <c r="E302" s="60"/>
      <c r="F302" s="60"/>
      <c r="G302" s="60"/>
      <c r="H302" s="60"/>
      <c r="I302" s="60"/>
    </row>
    <row r="303" customFormat="false" ht="15" hidden="false" customHeight="true" outlineLevel="0" collapsed="false">
      <c r="A303" s="58"/>
      <c r="B303" s="58"/>
      <c r="C303" s="59"/>
      <c r="D303" s="60"/>
      <c r="E303" s="60"/>
      <c r="F303" s="60"/>
      <c r="G303" s="60"/>
      <c r="H303" s="60"/>
      <c r="I303" s="60"/>
    </row>
    <row r="304" customFormat="false" ht="15" hidden="false" customHeight="true" outlineLevel="0" collapsed="false">
      <c r="A304" s="58"/>
      <c r="B304" s="58"/>
      <c r="C304" s="59"/>
      <c r="D304" s="60"/>
      <c r="E304" s="60"/>
      <c r="F304" s="60"/>
      <c r="G304" s="60"/>
      <c r="H304" s="60"/>
      <c r="I304" s="60"/>
    </row>
    <row r="305" customFormat="false" ht="15" hidden="false" customHeight="true" outlineLevel="0" collapsed="false">
      <c r="A305" s="58"/>
      <c r="B305" s="58"/>
      <c r="C305" s="59"/>
      <c r="D305" s="60"/>
      <c r="E305" s="60"/>
      <c r="F305" s="60"/>
      <c r="G305" s="60"/>
      <c r="H305" s="60"/>
      <c r="I305" s="60"/>
    </row>
    <row r="306" customFormat="false" ht="15" hidden="false" customHeight="true" outlineLevel="0" collapsed="false">
      <c r="A306" s="58"/>
      <c r="B306" s="58"/>
      <c r="C306" s="59"/>
      <c r="D306" s="60"/>
      <c r="E306" s="60"/>
      <c r="F306" s="60"/>
      <c r="G306" s="60"/>
      <c r="H306" s="60"/>
      <c r="I306" s="60"/>
    </row>
    <row r="307" customFormat="false" ht="15" hidden="false" customHeight="true" outlineLevel="0" collapsed="false">
      <c r="A307" s="58"/>
      <c r="B307" s="58"/>
      <c r="C307" s="59"/>
      <c r="D307" s="60"/>
      <c r="E307" s="60"/>
      <c r="F307" s="60"/>
      <c r="G307" s="60"/>
      <c r="H307" s="60"/>
      <c r="I307" s="60"/>
    </row>
    <row r="308" customFormat="false" ht="15" hidden="false" customHeight="true" outlineLevel="0" collapsed="false">
      <c r="A308" s="58"/>
      <c r="B308" s="58"/>
      <c r="C308" s="59"/>
      <c r="D308" s="60"/>
      <c r="E308" s="60"/>
      <c r="F308" s="60"/>
      <c r="G308" s="60"/>
      <c r="H308" s="60"/>
      <c r="I308" s="60"/>
    </row>
    <row r="309" customFormat="false" ht="15" hidden="false" customHeight="true" outlineLevel="0" collapsed="false">
      <c r="A309" s="58"/>
      <c r="B309" s="58"/>
      <c r="C309" s="59"/>
      <c r="D309" s="60"/>
      <c r="E309" s="60"/>
      <c r="F309" s="60"/>
      <c r="G309" s="60"/>
      <c r="H309" s="60"/>
      <c r="I309" s="60"/>
    </row>
    <row r="310" customFormat="false" ht="15" hidden="false" customHeight="true" outlineLevel="0" collapsed="false">
      <c r="A310" s="58"/>
      <c r="B310" s="58"/>
      <c r="C310" s="59"/>
      <c r="D310" s="60"/>
      <c r="E310" s="60"/>
      <c r="F310" s="60"/>
      <c r="G310" s="60"/>
      <c r="H310" s="60"/>
      <c r="I310" s="60"/>
    </row>
    <row r="311" customFormat="false" ht="15" hidden="false" customHeight="true" outlineLevel="0" collapsed="false">
      <c r="A311" s="58"/>
      <c r="B311" s="58"/>
      <c r="C311" s="59"/>
      <c r="D311" s="60"/>
      <c r="E311" s="60"/>
      <c r="F311" s="60"/>
      <c r="G311" s="60"/>
      <c r="H311" s="60"/>
      <c r="I311" s="60"/>
    </row>
    <row r="312" customFormat="false" ht="15" hidden="false" customHeight="true" outlineLevel="0" collapsed="false">
      <c r="A312" s="58"/>
      <c r="B312" s="58"/>
      <c r="C312" s="59"/>
      <c r="D312" s="60"/>
      <c r="E312" s="60"/>
      <c r="F312" s="60"/>
      <c r="G312" s="60"/>
      <c r="H312" s="60"/>
      <c r="I312" s="60"/>
    </row>
    <row r="313" customFormat="false" ht="15" hidden="false" customHeight="true" outlineLevel="0" collapsed="false">
      <c r="A313" s="58"/>
      <c r="B313" s="58"/>
      <c r="C313" s="59"/>
      <c r="D313" s="60"/>
      <c r="E313" s="60"/>
      <c r="F313" s="60"/>
      <c r="G313" s="60"/>
      <c r="H313" s="60"/>
      <c r="I313" s="60"/>
    </row>
    <row r="314" customFormat="false" ht="15" hidden="false" customHeight="true" outlineLevel="0" collapsed="false">
      <c r="A314" s="58"/>
      <c r="B314" s="58"/>
      <c r="C314" s="59"/>
      <c r="D314" s="60"/>
      <c r="E314" s="60"/>
      <c r="F314" s="60"/>
      <c r="G314" s="60"/>
      <c r="H314" s="60"/>
      <c r="I314" s="60"/>
    </row>
    <row r="315" customFormat="false" ht="15" hidden="false" customHeight="true" outlineLevel="0" collapsed="false">
      <c r="A315" s="58"/>
      <c r="B315" s="58"/>
      <c r="C315" s="59"/>
      <c r="D315" s="60"/>
      <c r="E315" s="60"/>
      <c r="F315" s="60"/>
      <c r="G315" s="60"/>
      <c r="H315" s="60"/>
      <c r="I315" s="60"/>
    </row>
    <row r="316" customFormat="false" ht="15" hidden="false" customHeight="true" outlineLevel="0" collapsed="false">
      <c r="A316" s="58"/>
      <c r="B316" s="58"/>
      <c r="C316" s="59"/>
      <c r="D316" s="60"/>
      <c r="E316" s="60"/>
      <c r="F316" s="60"/>
      <c r="G316" s="60"/>
      <c r="H316" s="60"/>
      <c r="I316" s="60"/>
    </row>
    <row r="317" customFormat="false" ht="15" hidden="false" customHeight="true" outlineLevel="0" collapsed="false">
      <c r="A317" s="58"/>
      <c r="B317" s="58"/>
      <c r="C317" s="59"/>
      <c r="D317" s="60"/>
      <c r="E317" s="60"/>
      <c r="F317" s="60"/>
      <c r="G317" s="60"/>
      <c r="H317" s="60"/>
      <c r="I317" s="60"/>
    </row>
    <row r="318" customFormat="false" ht="15" hidden="false" customHeight="true" outlineLevel="0" collapsed="false">
      <c r="A318" s="58"/>
      <c r="B318" s="58"/>
      <c r="C318" s="59"/>
      <c r="D318" s="60"/>
      <c r="E318" s="60"/>
      <c r="F318" s="60"/>
      <c r="G318" s="60"/>
      <c r="H318" s="60"/>
      <c r="I318" s="60"/>
    </row>
    <row r="319" customFormat="false" ht="15" hidden="false" customHeight="true" outlineLevel="0" collapsed="false">
      <c r="A319" s="58"/>
      <c r="B319" s="58"/>
      <c r="C319" s="59"/>
      <c r="D319" s="60"/>
      <c r="E319" s="60"/>
      <c r="F319" s="60"/>
      <c r="G319" s="60"/>
      <c r="H319" s="60"/>
      <c r="I319" s="60"/>
    </row>
    <row r="320" customFormat="false" ht="15" hidden="false" customHeight="true" outlineLevel="0" collapsed="false">
      <c r="A320" s="58"/>
      <c r="B320" s="58"/>
      <c r="C320" s="59"/>
      <c r="D320" s="60"/>
      <c r="E320" s="60"/>
      <c r="F320" s="60"/>
      <c r="G320" s="60"/>
      <c r="H320" s="60"/>
      <c r="I320" s="60"/>
    </row>
    <row r="321" customFormat="false" ht="15" hidden="false" customHeight="true" outlineLevel="0" collapsed="false">
      <c r="A321" s="58"/>
      <c r="B321" s="58"/>
      <c r="C321" s="59"/>
      <c r="D321" s="60"/>
      <c r="E321" s="60"/>
      <c r="F321" s="60"/>
      <c r="G321" s="60"/>
      <c r="H321" s="60"/>
      <c r="I321" s="60"/>
    </row>
    <row r="322" customFormat="false" ht="15" hidden="false" customHeight="true" outlineLevel="0" collapsed="false">
      <c r="A322" s="58"/>
      <c r="B322" s="58"/>
      <c r="C322" s="59"/>
      <c r="D322" s="60"/>
      <c r="E322" s="60"/>
      <c r="F322" s="60"/>
      <c r="G322" s="60"/>
      <c r="H322" s="60"/>
      <c r="I322" s="60"/>
    </row>
    <row r="323" customFormat="false" ht="15" hidden="false" customHeight="true" outlineLevel="0" collapsed="false">
      <c r="A323" s="58"/>
      <c r="B323" s="58"/>
      <c r="C323" s="59"/>
      <c r="D323" s="60"/>
      <c r="E323" s="60"/>
      <c r="F323" s="60"/>
      <c r="G323" s="60"/>
      <c r="H323" s="60"/>
      <c r="I323" s="60"/>
    </row>
    <row r="324" customFormat="false" ht="15" hidden="false" customHeight="true" outlineLevel="0" collapsed="false">
      <c r="A324" s="58"/>
      <c r="B324" s="58"/>
      <c r="C324" s="59"/>
      <c r="D324" s="60"/>
      <c r="E324" s="60"/>
      <c r="F324" s="60"/>
      <c r="G324" s="60"/>
      <c r="H324" s="60"/>
      <c r="I324" s="60"/>
    </row>
    <row r="325" customFormat="false" ht="15" hidden="false" customHeight="true" outlineLevel="0" collapsed="false">
      <c r="A325" s="58"/>
      <c r="B325" s="58"/>
      <c r="C325" s="59"/>
      <c r="D325" s="60"/>
      <c r="E325" s="60"/>
      <c r="F325" s="60"/>
      <c r="G325" s="60"/>
      <c r="H325" s="60"/>
      <c r="I325" s="60"/>
    </row>
    <row r="326" customFormat="false" ht="15" hidden="false" customHeight="true" outlineLevel="0" collapsed="false">
      <c r="A326" s="58"/>
      <c r="B326" s="58"/>
      <c r="C326" s="59"/>
      <c r="D326" s="60"/>
      <c r="E326" s="60"/>
      <c r="F326" s="60"/>
      <c r="G326" s="60"/>
      <c r="H326" s="60"/>
      <c r="I326" s="60"/>
    </row>
    <row r="327" customFormat="false" ht="15" hidden="false" customHeight="true" outlineLevel="0" collapsed="false">
      <c r="A327" s="58"/>
      <c r="B327" s="58"/>
      <c r="C327" s="59"/>
      <c r="D327" s="60"/>
      <c r="E327" s="60"/>
      <c r="F327" s="60"/>
      <c r="G327" s="60"/>
      <c r="H327" s="60"/>
      <c r="I327" s="60"/>
    </row>
    <row r="328" customFormat="false" ht="15" hidden="false" customHeight="true" outlineLevel="0" collapsed="false">
      <c r="A328" s="58"/>
      <c r="B328" s="58"/>
      <c r="C328" s="59"/>
      <c r="D328" s="60"/>
      <c r="E328" s="60"/>
      <c r="F328" s="60"/>
      <c r="G328" s="60"/>
      <c r="H328" s="60"/>
      <c r="I328" s="60"/>
    </row>
    <row r="329" customFormat="false" ht="15" hidden="false" customHeight="true" outlineLevel="0" collapsed="false">
      <c r="A329" s="58"/>
      <c r="B329" s="58"/>
      <c r="C329" s="59"/>
      <c r="D329" s="60"/>
      <c r="E329" s="60"/>
      <c r="F329" s="60"/>
      <c r="G329" s="60"/>
      <c r="H329" s="60"/>
      <c r="I329" s="60"/>
    </row>
    <row r="330" customFormat="false" ht="15" hidden="false" customHeight="true" outlineLevel="0" collapsed="false">
      <c r="A330" s="58"/>
      <c r="B330" s="58"/>
      <c r="C330" s="59"/>
      <c r="D330" s="60"/>
      <c r="E330" s="60"/>
      <c r="F330" s="60"/>
      <c r="G330" s="60"/>
      <c r="H330" s="60"/>
      <c r="I330" s="60"/>
    </row>
    <row r="331" customFormat="false" ht="15" hidden="false" customHeight="true" outlineLevel="0" collapsed="false">
      <c r="A331" s="58"/>
      <c r="B331" s="58"/>
      <c r="C331" s="59"/>
      <c r="D331" s="60"/>
      <c r="E331" s="60"/>
      <c r="F331" s="60"/>
      <c r="G331" s="60"/>
      <c r="H331" s="60"/>
      <c r="I331" s="60"/>
    </row>
    <row r="332" customFormat="false" ht="15" hidden="false" customHeight="true" outlineLevel="0" collapsed="false">
      <c r="A332" s="58"/>
      <c r="B332" s="58"/>
      <c r="C332" s="59"/>
      <c r="D332" s="60"/>
      <c r="E332" s="60"/>
      <c r="F332" s="60"/>
      <c r="G332" s="60"/>
      <c r="H332" s="60"/>
      <c r="I332" s="60"/>
    </row>
    <row r="333" customFormat="false" ht="15" hidden="false" customHeight="true" outlineLevel="0" collapsed="false">
      <c r="A333" s="58"/>
      <c r="B333" s="58"/>
      <c r="C333" s="59"/>
      <c r="D333" s="60"/>
      <c r="E333" s="60"/>
      <c r="F333" s="60"/>
      <c r="G333" s="60"/>
      <c r="H333" s="60"/>
      <c r="I333" s="60"/>
    </row>
    <row r="334" customFormat="false" ht="15" hidden="false" customHeight="true" outlineLevel="0" collapsed="false">
      <c r="A334" s="58"/>
      <c r="B334" s="58"/>
      <c r="C334" s="59"/>
      <c r="D334" s="60"/>
      <c r="E334" s="60"/>
      <c r="F334" s="60"/>
      <c r="G334" s="60"/>
      <c r="H334" s="60"/>
      <c r="I334" s="60"/>
    </row>
    <row r="335" customFormat="false" ht="15" hidden="false" customHeight="true" outlineLevel="0" collapsed="false">
      <c r="A335" s="58"/>
      <c r="B335" s="58"/>
      <c r="C335" s="59"/>
      <c r="D335" s="60"/>
      <c r="E335" s="60"/>
      <c r="F335" s="60"/>
      <c r="G335" s="60"/>
      <c r="H335" s="60"/>
      <c r="I335" s="60"/>
    </row>
    <row r="336" customFormat="false" ht="15" hidden="false" customHeight="true" outlineLevel="0" collapsed="false">
      <c r="A336" s="58"/>
      <c r="B336" s="58"/>
      <c r="C336" s="59"/>
      <c r="D336" s="60"/>
      <c r="E336" s="60"/>
      <c r="F336" s="60"/>
      <c r="G336" s="60"/>
      <c r="H336" s="60"/>
      <c r="I336" s="60"/>
    </row>
    <row r="337" customFormat="false" ht="15" hidden="false" customHeight="true" outlineLevel="0" collapsed="false">
      <c r="A337" s="58"/>
      <c r="B337" s="58"/>
      <c r="C337" s="59"/>
      <c r="D337" s="60"/>
      <c r="E337" s="60"/>
      <c r="F337" s="60"/>
      <c r="G337" s="60"/>
      <c r="H337" s="60"/>
      <c r="I337" s="60"/>
    </row>
    <row r="338" customFormat="false" ht="15" hidden="false" customHeight="true" outlineLevel="0" collapsed="false">
      <c r="A338" s="58"/>
      <c r="B338" s="58"/>
      <c r="C338" s="59"/>
      <c r="D338" s="60"/>
      <c r="E338" s="60"/>
      <c r="F338" s="60"/>
      <c r="G338" s="60"/>
      <c r="H338" s="60"/>
      <c r="I338" s="60"/>
    </row>
    <row r="339" customFormat="false" ht="15" hidden="false" customHeight="true" outlineLevel="0" collapsed="false">
      <c r="A339" s="58"/>
      <c r="B339" s="58"/>
      <c r="C339" s="59"/>
      <c r="D339" s="60"/>
      <c r="E339" s="60"/>
      <c r="F339" s="60"/>
      <c r="G339" s="60"/>
      <c r="H339" s="60"/>
      <c r="I339" s="60"/>
    </row>
    <row r="340" customFormat="false" ht="15" hidden="false" customHeight="true" outlineLevel="0" collapsed="false">
      <c r="A340" s="58"/>
      <c r="B340" s="58"/>
      <c r="C340" s="59"/>
      <c r="D340" s="60"/>
      <c r="E340" s="60"/>
      <c r="F340" s="60"/>
      <c r="G340" s="60"/>
      <c r="H340" s="60"/>
      <c r="I340" s="60"/>
    </row>
    <row r="341" customFormat="false" ht="15" hidden="false" customHeight="true" outlineLevel="0" collapsed="false">
      <c r="A341" s="58"/>
      <c r="B341" s="58"/>
      <c r="C341" s="59"/>
      <c r="D341" s="60"/>
      <c r="E341" s="60"/>
      <c r="F341" s="60"/>
      <c r="G341" s="60"/>
      <c r="H341" s="60"/>
      <c r="I341" s="60"/>
    </row>
    <row r="342" customFormat="false" ht="15" hidden="false" customHeight="true" outlineLevel="0" collapsed="false">
      <c r="A342" s="58"/>
      <c r="B342" s="58"/>
      <c r="C342" s="59"/>
      <c r="D342" s="60"/>
      <c r="E342" s="60"/>
      <c r="F342" s="60"/>
      <c r="G342" s="60"/>
      <c r="H342" s="60"/>
      <c r="I342" s="60"/>
    </row>
    <row r="343" customFormat="false" ht="15" hidden="false" customHeight="true" outlineLevel="0" collapsed="false">
      <c r="A343" s="58"/>
      <c r="B343" s="58"/>
      <c r="C343" s="59"/>
      <c r="D343" s="60"/>
      <c r="E343" s="60"/>
      <c r="F343" s="60"/>
      <c r="G343" s="60"/>
      <c r="H343" s="60"/>
      <c r="I343" s="60"/>
    </row>
    <row r="344" customFormat="false" ht="15" hidden="false" customHeight="true" outlineLevel="0" collapsed="false">
      <c r="A344" s="58"/>
      <c r="B344" s="58"/>
      <c r="C344" s="59"/>
      <c r="D344" s="60"/>
      <c r="E344" s="60"/>
      <c r="F344" s="60"/>
      <c r="G344" s="60"/>
      <c r="H344" s="60"/>
      <c r="I344" s="60"/>
    </row>
    <row r="345" customFormat="false" ht="15" hidden="false" customHeight="true" outlineLevel="0" collapsed="false">
      <c r="A345" s="58"/>
      <c r="B345" s="58"/>
      <c r="C345" s="59"/>
      <c r="D345" s="60"/>
      <c r="E345" s="60"/>
      <c r="F345" s="60"/>
      <c r="G345" s="60"/>
      <c r="H345" s="60"/>
      <c r="I345" s="60"/>
    </row>
    <row r="346" customFormat="false" ht="15" hidden="false" customHeight="true" outlineLevel="0" collapsed="false">
      <c r="A346" s="58"/>
      <c r="B346" s="58"/>
      <c r="C346" s="59"/>
      <c r="D346" s="60"/>
      <c r="E346" s="60"/>
      <c r="F346" s="60"/>
      <c r="G346" s="60"/>
      <c r="H346" s="60"/>
      <c r="I346" s="60"/>
    </row>
    <row r="347" customFormat="false" ht="15" hidden="false" customHeight="true" outlineLevel="0" collapsed="false">
      <c r="A347" s="58"/>
      <c r="B347" s="58"/>
      <c r="C347" s="59"/>
      <c r="D347" s="60"/>
      <c r="E347" s="60"/>
      <c r="F347" s="60"/>
      <c r="G347" s="60"/>
      <c r="H347" s="60"/>
      <c r="I347" s="60"/>
    </row>
    <row r="348" customFormat="false" ht="15" hidden="false" customHeight="true" outlineLevel="0" collapsed="false">
      <c r="A348" s="58"/>
      <c r="B348" s="58"/>
      <c r="C348" s="59"/>
      <c r="D348" s="60"/>
      <c r="E348" s="60"/>
      <c r="F348" s="60"/>
      <c r="G348" s="60"/>
      <c r="H348" s="60"/>
      <c r="I348" s="60"/>
    </row>
    <row r="349" customFormat="false" ht="15" hidden="false" customHeight="true" outlineLevel="0" collapsed="false">
      <c r="A349" s="58"/>
      <c r="B349" s="58"/>
      <c r="C349" s="59"/>
      <c r="D349" s="60"/>
      <c r="E349" s="60"/>
      <c r="F349" s="60"/>
      <c r="G349" s="60"/>
      <c r="H349" s="60"/>
      <c r="I349" s="60"/>
    </row>
    <row r="350" customFormat="false" ht="15" hidden="false" customHeight="true" outlineLevel="0" collapsed="false">
      <c r="A350" s="58"/>
      <c r="B350" s="58"/>
      <c r="C350" s="59"/>
      <c r="D350" s="60"/>
      <c r="E350" s="60"/>
      <c r="F350" s="60"/>
      <c r="G350" s="60"/>
      <c r="H350" s="60"/>
      <c r="I350" s="60"/>
    </row>
    <row r="351" customFormat="false" ht="15" hidden="false" customHeight="true" outlineLevel="0" collapsed="false">
      <c r="A351" s="58"/>
      <c r="B351" s="58"/>
      <c r="C351" s="59"/>
      <c r="D351" s="60"/>
      <c r="E351" s="60"/>
      <c r="F351" s="60"/>
      <c r="G351" s="60"/>
      <c r="H351" s="60"/>
      <c r="I351" s="60"/>
    </row>
    <row r="352" customFormat="false" ht="15" hidden="false" customHeight="true" outlineLevel="0" collapsed="false">
      <c r="A352" s="58"/>
      <c r="B352" s="58"/>
      <c r="C352" s="59"/>
      <c r="D352" s="60"/>
      <c r="E352" s="60"/>
      <c r="F352" s="60"/>
      <c r="G352" s="60"/>
      <c r="H352" s="60"/>
      <c r="I352" s="60"/>
    </row>
    <row r="353" customFormat="false" ht="15" hidden="false" customHeight="true" outlineLevel="0" collapsed="false">
      <c r="A353" s="58"/>
      <c r="B353" s="58"/>
      <c r="C353" s="59"/>
      <c r="D353" s="60"/>
      <c r="E353" s="60"/>
      <c r="F353" s="60"/>
      <c r="G353" s="60"/>
      <c r="H353" s="60"/>
      <c r="I353" s="60"/>
    </row>
    <row r="354" customFormat="false" ht="15" hidden="false" customHeight="true" outlineLevel="0" collapsed="false">
      <c r="A354" s="58"/>
      <c r="B354" s="58"/>
      <c r="C354" s="59"/>
      <c r="D354" s="60"/>
      <c r="E354" s="60"/>
      <c r="F354" s="60"/>
      <c r="G354" s="60"/>
      <c r="H354" s="60"/>
      <c r="I354" s="60"/>
    </row>
    <row r="355" customFormat="false" ht="15" hidden="false" customHeight="true" outlineLevel="0" collapsed="false">
      <c r="A355" s="58"/>
      <c r="B355" s="58"/>
      <c r="C355" s="59"/>
      <c r="D355" s="60"/>
      <c r="E355" s="60"/>
      <c r="F355" s="60"/>
      <c r="G355" s="60"/>
      <c r="H355" s="60"/>
      <c r="I355" s="60"/>
    </row>
    <row r="356" customFormat="false" ht="15" hidden="false" customHeight="true" outlineLevel="0" collapsed="false">
      <c r="A356" s="58"/>
      <c r="B356" s="58"/>
      <c r="C356" s="59"/>
      <c r="D356" s="60"/>
      <c r="E356" s="60"/>
      <c r="F356" s="60"/>
      <c r="G356" s="60"/>
      <c r="H356" s="60"/>
      <c r="I356" s="60"/>
    </row>
    <row r="357" customFormat="false" ht="15" hidden="false" customHeight="true" outlineLevel="0" collapsed="false">
      <c r="A357" s="58"/>
      <c r="B357" s="58"/>
      <c r="C357" s="59"/>
      <c r="D357" s="60"/>
      <c r="E357" s="60"/>
      <c r="F357" s="60"/>
      <c r="G357" s="60"/>
      <c r="H357" s="60"/>
      <c r="I357" s="60"/>
    </row>
    <row r="358" customFormat="false" ht="15" hidden="false" customHeight="true" outlineLevel="0" collapsed="false">
      <c r="A358" s="58"/>
      <c r="B358" s="58"/>
      <c r="C358" s="59"/>
      <c r="D358" s="60"/>
      <c r="E358" s="60"/>
      <c r="F358" s="60"/>
      <c r="G358" s="60"/>
      <c r="H358" s="60"/>
      <c r="I358" s="60"/>
    </row>
    <row r="359" customFormat="false" ht="15" hidden="false" customHeight="true" outlineLevel="0" collapsed="false">
      <c r="A359" s="58"/>
      <c r="B359" s="58"/>
      <c r="C359" s="59"/>
      <c r="D359" s="60"/>
      <c r="E359" s="60"/>
      <c r="F359" s="60"/>
      <c r="G359" s="60"/>
      <c r="H359" s="60"/>
      <c r="I359" s="60"/>
    </row>
    <row r="360" customFormat="false" ht="15" hidden="false" customHeight="true" outlineLevel="0" collapsed="false">
      <c r="A360" s="58"/>
      <c r="B360" s="58"/>
      <c r="C360" s="59"/>
      <c r="D360" s="60"/>
      <c r="E360" s="60"/>
      <c r="F360" s="60"/>
      <c r="G360" s="60"/>
      <c r="H360" s="60"/>
      <c r="I360" s="60"/>
    </row>
    <row r="361" customFormat="false" ht="15" hidden="false" customHeight="true" outlineLevel="0" collapsed="false">
      <c r="A361" s="58"/>
      <c r="B361" s="58"/>
      <c r="C361" s="59"/>
      <c r="D361" s="60"/>
      <c r="E361" s="60"/>
      <c r="F361" s="60"/>
      <c r="G361" s="60"/>
      <c r="H361" s="60"/>
      <c r="I361" s="60"/>
    </row>
    <row r="362" customFormat="false" ht="15" hidden="false" customHeight="true" outlineLevel="0" collapsed="false">
      <c r="A362" s="58"/>
      <c r="B362" s="58"/>
      <c r="C362" s="59"/>
      <c r="D362" s="60"/>
      <c r="E362" s="60"/>
      <c r="F362" s="60"/>
      <c r="G362" s="60"/>
      <c r="H362" s="60"/>
      <c r="I362" s="60"/>
    </row>
    <row r="363" customFormat="false" ht="15" hidden="false" customHeight="true" outlineLevel="0" collapsed="false">
      <c r="A363" s="58"/>
      <c r="B363" s="58"/>
      <c r="C363" s="59"/>
      <c r="D363" s="60"/>
      <c r="E363" s="60"/>
      <c r="F363" s="60"/>
      <c r="G363" s="60"/>
      <c r="H363" s="60"/>
      <c r="I363" s="60"/>
    </row>
    <row r="364" customFormat="false" ht="15" hidden="false" customHeight="true" outlineLevel="0" collapsed="false">
      <c r="A364" s="58"/>
      <c r="B364" s="58"/>
      <c r="C364" s="59"/>
      <c r="D364" s="60"/>
      <c r="E364" s="60"/>
      <c r="F364" s="60"/>
      <c r="G364" s="60"/>
      <c r="H364" s="60"/>
      <c r="I364" s="60"/>
    </row>
    <row r="365" customFormat="false" ht="15" hidden="false" customHeight="true" outlineLevel="0" collapsed="false">
      <c r="A365" s="58"/>
      <c r="B365" s="58"/>
      <c r="C365" s="59"/>
      <c r="D365" s="60"/>
      <c r="E365" s="60"/>
      <c r="F365" s="60"/>
      <c r="G365" s="60"/>
      <c r="H365" s="60"/>
      <c r="I365" s="60"/>
    </row>
    <row r="366" customFormat="false" ht="15" hidden="false" customHeight="true" outlineLevel="0" collapsed="false">
      <c r="A366" s="58"/>
      <c r="B366" s="58"/>
      <c r="C366" s="59"/>
      <c r="D366" s="60"/>
      <c r="E366" s="60"/>
      <c r="F366" s="60"/>
      <c r="G366" s="60"/>
      <c r="H366" s="60"/>
      <c r="I366" s="60"/>
    </row>
    <row r="367" customFormat="false" ht="15" hidden="false" customHeight="true" outlineLevel="0" collapsed="false">
      <c r="A367" s="58"/>
      <c r="B367" s="58"/>
      <c r="C367" s="59"/>
      <c r="D367" s="60"/>
      <c r="E367" s="60"/>
      <c r="F367" s="60"/>
      <c r="G367" s="60"/>
      <c r="H367" s="60"/>
      <c r="I367" s="60"/>
    </row>
    <row r="368" customFormat="false" ht="15" hidden="false" customHeight="true" outlineLevel="0" collapsed="false">
      <c r="A368" s="58"/>
      <c r="B368" s="58"/>
      <c r="C368" s="59"/>
      <c r="D368" s="60"/>
      <c r="E368" s="60"/>
      <c r="F368" s="60"/>
      <c r="G368" s="60"/>
      <c r="H368" s="60"/>
      <c r="I368" s="60"/>
    </row>
    <row r="369" customFormat="false" ht="15" hidden="false" customHeight="true" outlineLevel="0" collapsed="false">
      <c r="A369" s="58"/>
      <c r="B369" s="58"/>
      <c r="C369" s="59"/>
      <c r="D369" s="60"/>
      <c r="E369" s="60"/>
      <c r="F369" s="60"/>
      <c r="G369" s="60"/>
      <c r="H369" s="60"/>
      <c r="I369" s="60"/>
    </row>
    <row r="370" customFormat="false" ht="15" hidden="false" customHeight="true" outlineLevel="0" collapsed="false">
      <c r="A370" s="58"/>
      <c r="B370" s="58"/>
      <c r="C370" s="59"/>
      <c r="D370" s="60"/>
      <c r="E370" s="60"/>
      <c r="F370" s="60"/>
      <c r="G370" s="60"/>
      <c r="H370" s="60"/>
      <c r="I370" s="60"/>
    </row>
    <row r="371" customFormat="false" ht="15" hidden="false" customHeight="true" outlineLevel="0" collapsed="false">
      <c r="A371" s="58"/>
      <c r="B371" s="58"/>
      <c r="C371" s="59"/>
      <c r="D371" s="60"/>
      <c r="E371" s="60"/>
      <c r="F371" s="60"/>
      <c r="G371" s="60"/>
      <c r="H371" s="60"/>
      <c r="I371" s="60"/>
    </row>
    <row r="372" customFormat="false" ht="15" hidden="false" customHeight="true" outlineLevel="0" collapsed="false">
      <c r="A372" s="58"/>
      <c r="B372" s="58"/>
      <c r="C372" s="59"/>
      <c r="D372" s="60"/>
      <c r="E372" s="60"/>
      <c r="F372" s="60"/>
      <c r="G372" s="60"/>
      <c r="H372" s="60"/>
      <c r="I372" s="60"/>
    </row>
    <row r="373" customFormat="false" ht="15" hidden="false" customHeight="true" outlineLevel="0" collapsed="false">
      <c r="A373" s="58"/>
      <c r="B373" s="58"/>
      <c r="C373" s="59"/>
      <c r="D373" s="60"/>
      <c r="E373" s="60"/>
      <c r="F373" s="60"/>
      <c r="G373" s="60"/>
      <c r="H373" s="60"/>
      <c r="I373" s="60"/>
    </row>
    <row r="374" customFormat="false" ht="15" hidden="false" customHeight="true" outlineLevel="0" collapsed="false">
      <c r="A374" s="58"/>
      <c r="B374" s="58"/>
      <c r="C374" s="59"/>
      <c r="D374" s="60"/>
      <c r="E374" s="60"/>
      <c r="F374" s="60"/>
      <c r="G374" s="60"/>
      <c r="H374" s="60"/>
      <c r="I374" s="60"/>
    </row>
    <row r="375" customFormat="false" ht="15" hidden="false" customHeight="true" outlineLevel="0" collapsed="false">
      <c r="A375" s="58"/>
      <c r="B375" s="58"/>
      <c r="C375" s="59"/>
      <c r="D375" s="60"/>
      <c r="E375" s="60"/>
      <c r="F375" s="60"/>
      <c r="G375" s="60"/>
      <c r="H375" s="60"/>
      <c r="I375" s="60"/>
    </row>
    <row r="376" customFormat="false" ht="15" hidden="false" customHeight="true" outlineLevel="0" collapsed="false">
      <c r="A376" s="58"/>
      <c r="B376" s="58"/>
      <c r="C376" s="59"/>
      <c r="D376" s="60"/>
      <c r="E376" s="60"/>
      <c r="F376" s="60"/>
      <c r="G376" s="60"/>
      <c r="H376" s="60"/>
      <c r="I376" s="60"/>
    </row>
    <row r="377" customFormat="false" ht="15" hidden="false" customHeight="true" outlineLevel="0" collapsed="false">
      <c r="A377" s="58"/>
      <c r="B377" s="58"/>
      <c r="C377" s="59"/>
      <c r="D377" s="60"/>
      <c r="E377" s="60"/>
      <c r="F377" s="60"/>
      <c r="G377" s="60"/>
      <c r="H377" s="60"/>
      <c r="I377" s="60"/>
    </row>
    <row r="378" customFormat="false" ht="15" hidden="false" customHeight="true" outlineLevel="0" collapsed="false">
      <c r="A378" s="58"/>
      <c r="B378" s="58"/>
      <c r="C378" s="59"/>
      <c r="D378" s="60"/>
      <c r="E378" s="60"/>
      <c r="F378" s="60"/>
      <c r="G378" s="60"/>
      <c r="H378" s="60"/>
      <c r="I378" s="60"/>
    </row>
    <row r="379" customFormat="false" ht="15" hidden="false" customHeight="true" outlineLevel="0" collapsed="false">
      <c r="A379" s="58"/>
      <c r="B379" s="58"/>
      <c r="C379" s="59"/>
      <c r="D379" s="60"/>
      <c r="E379" s="60"/>
      <c r="F379" s="60"/>
      <c r="G379" s="60"/>
      <c r="H379" s="60"/>
      <c r="I379" s="60"/>
    </row>
    <row r="380" customFormat="false" ht="15" hidden="false" customHeight="true" outlineLevel="0" collapsed="false">
      <c r="A380" s="58"/>
      <c r="B380" s="58"/>
      <c r="C380" s="59"/>
      <c r="D380" s="60"/>
      <c r="E380" s="60"/>
      <c r="F380" s="60"/>
      <c r="G380" s="60"/>
      <c r="H380" s="60"/>
      <c r="I380" s="60"/>
    </row>
    <row r="381" customFormat="false" ht="15" hidden="false" customHeight="true" outlineLevel="0" collapsed="false">
      <c r="A381" s="58"/>
      <c r="B381" s="58"/>
      <c r="C381" s="59"/>
      <c r="D381" s="60"/>
      <c r="E381" s="60"/>
      <c r="F381" s="60"/>
      <c r="G381" s="60"/>
      <c r="H381" s="60"/>
      <c r="I381" s="60"/>
    </row>
    <row r="382" customFormat="false" ht="15" hidden="false" customHeight="true" outlineLevel="0" collapsed="false">
      <c r="A382" s="58"/>
      <c r="B382" s="58"/>
      <c r="C382" s="59"/>
      <c r="D382" s="60"/>
      <c r="E382" s="60"/>
      <c r="F382" s="60"/>
      <c r="G382" s="60"/>
      <c r="H382" s="60"/>
      <c r="I382" s="60"/>
    </row>
    <row r="383" customFormat="false" ht="15" hidden="false" customHeight="true" outlineLevel="0" collapsed="false">
      <c r="A383" s="58"/>
      <c r="B383" s="58"/>
      <c r="C383" s="59"/>
      <c r="D383" s="60"/>
      <c r="E383" s="60"/>
      <c r="F383" s="60"/>
      <c r="G383" s="60"/>
      <c r="H383" s="60"/>
      <c r="I383" s="60"/>
    </row>
    <row r="384" customFormat="false" ht="15" hidden="false" customHeight="true" outlineLevel="0" collapsed="false">
      <c r="A384" s="58"/>
      <c r="B384" s="58"/>
      <c r="C384" s="59"/>
      <c r="D384" s="60"/>
      <c r="E384" s="60"/>
      <c r="F384" s="60"/>
      <c r="G384" s="60"/>
      <c r="H384" s="60"/>
      <c r="I384" s="60"/>
    </row>
    <row r="385" customFormat="false" ht="15" hidden="false" customHeight="true" outlineLevel="0" collapsed="false">
      <c r="A385" s="58"/>
      <c r="B385" s="58"/>
      <c r="C385" s="59"/>
      <c r="D385" s="60"/>
      <c r="E385" s="60"/>
      <c r="F385" s="60"/>
      <c r="G385" s="60"/>
      <c r="H385" s="60"/>
      <c r="I385" s="60"/>
    </row>
    <row r="386" customFormat="false" ht="15" hidden="false" customHeight="true" outlineLevel="0" collapsed="false">
      <c r="A386" s="58"/>
      <c r="B386" s="58"/>
      <c r="C386" s="59"/>
      <c r="D386" s="60"/>
      <c r="E386" s="60"/>
      <c r="F386" s="60"/>
      <c r="G386" s="60"/>
      <c r="H386" s="60"/>
      <c r="I386" s="60"/>
    </row>
    <row r="387" customFormat="false" ht="15" hidden="false" customHeight="true" outlineLevel="0" collapsed="false">
      <c r="A387" s="58"/>
      <c r="B387" s="58"/>
      <c r="C387" s="59"/>
      <c r="D387" s="60"/>
      <c r="E387" s="60"/>
      <c r="F387" s="60"/>
      <c r="G387" s="60"/>
      <c r="H387" s="60"/>
      <c r="I387" s="60"/>
    </row>
    <row r="388" customFormat="false" ht="15" hidden="false" customHeight="true" outlineLevel="0" collapsed="false">
      <c r="A388" s="58"/>
      <c r="B388" s="58"/>
      <c r="C388" s="59"/>
      <c r="D388" s="60"/>
      <c r="E388" s="60"/>
      <c r="F388" s="60"/>
      <c r="G388" s="60"/>
      <c r="H388" s="60"/>
      <c r="I388" s="60"/>
    </row>
    <row r="389" customFormat="false" ht="15" hidden="false" customHeight="true" outlineLevel="0" collapsed="false">
      <c r="A389" s="58"/>
      <c r="B389" s="58"/>
      <c r="C389" s="59"/>
      <c r="D389" s="60"/>
      <c r="E389" s="60"/>
      <c r="F389" s="60"/>
      <c r="G389" s="60"/>
      <c r="H389" s="60"/>
      <c r="I389" s="60"/>
    </row>
    <row r="390" customFormat="false" ht="15" hidden="false" customHeight="true" outlineLevel="0" collapsed="false">
      <c r="A390" s="58"/>
      <c r="B390" s="58"/>
      <c r="C390" s="59"/>
      <c r="D390" s="60"/>
      <c r="E390" s="60"/>
      <c r="F390" s="60"/>
      <c r="G390" s="60"/>
      <c r="H390" s="60"/>
      <c r="I390" s="60"/>
    </row>
    <row r="391" customFormat="false" ht="15" hidden="false" customHeight="true" outlineLevel="0" collapsed="false">
      <c r="A391" s="58"/>
      <c r="B391" s="58"/>
      <c r="C391" s="59"/>
      <c r="D391" s="60"/>
      <c r="E391" s="60"/>
      <c r="F391" s="60"/>
      <c r="G391" s="60"/>
      <c r="H391" s="60"/>
      <c r="I391" s="60"/>
    </row>
    <row r="392" customFormat="false" ht="15" hidden="false" customHeight="true" outlineLevel="0" collapsed="false">
      <c r="A392" s="58"/>
      <c r="B392" s="58"/>
      <c r="C392" s="59"/>
      <c r="D392" s="60"/>
      <c r="E392" s="60"/>
      <c r="F392" s="60"/>
      <c r="G392" s="60"/>
      <c r="H392" s="60"/>
      <c r="I392" s="60"/>
    </row>
    <row r="393" customFormat="false" ht="15" hidden="false" customHeight="true" outlineLevel="0" collapsed="false">
      <c r="A393" s="58"/>
      <c r="B393" s="58"/>
      <c r="C393" s="59"/>
      <c r="D393" s="60"/>
      <c r="E393" s="60"/>
      <c r="F393" s="60"/>
      <c r="G393" s="60"/>
      <c r="H393" s="60"/>
      <c r="I393" s="60"/>
    </row>
    <row r="394" customFormat="false" ht="15" hidden="false" customHeight="true" outlineLevel="0" collapsed="false">
      <c r="A394" s="58"/>
      <c r="B394" s="58"/>
      <c r="C394" s="59"/>
      <c r="D394" s="60"/>
      <c r="E394" s="60"/>
      <c r="F394" s="60"/>
      <c r="G394" s="60"/>
      <c r="H394" s="60"/>
      <c r="I394" s="60"/>
    </row>
    <row r="395" customFormat="false" ht="15" hidden="false" customHeight="true" outlineLevel="0" collapsed="false">
      <c r="A395" s="58"/>
      <c r="B395" s="58"/>
      <c r="C395" s="59"/>
      <c r="D395" s="60"/>
      <c r="E395" s="60"/>
      <c r="F395" s="60"/>
      <c r="G395" s="60"/>
      <c r="H395" s="60"/>
      <c r="I395" s="60"/>
    </row>
    <row r="396" customFormat="false" ht="15" hidden="false" customHeight="true" outlineLevel="0" collapsed="false">
      <c r="A396" s="58"/>
      <c r="B396" s="58"/>
      <c r="C396" s="59"/>
      <c r="D396" s="60"/>
      <c r="E396" s="60"/>
      <c r="F396" s="60"/>
      <c r="G396" s="60"/>
      <c r="H396" s="60"/>
      <c r="I396" s="60"/>
    </row>
    <row r="397" customFormat="false" ht="15" hidden="false" customHeight="true" outlineLevel="0" collapsed="false">
      <c r="A397" s="58"/>
      <c r="B397" s="58"/>
      <c r="C397" s="59"/>
      <c r="D397" s="60"/>
      <c r="E397" s="60"/>
      <c r="F397" s="60"/>
      <c r="G397" s="60"/>
      <c r="H397" s="60"/>
      <c r="I397" s="60"/>
    </row>
    <row r="398" customFormat="false" ht="15" hidden="false" customHeight="true" outlineLevel="0" collapsed="false">
      <c r="A398" s="58"/>
      <c r="B398" s="58"/>
      <c r="C398" s="59"/>
      <c r="D398" s="60"/>
      <c r="E398" s="60"/>
      <c r="F398" s="60"/>
      <c r="G398" s="60"/>
      <c r="H398" s="60"/>
      <c r="I398" s="60"/>
    </row>
    <row r="399" customFormat="false" ht="15" hidden="false" customHeight="true" outlineLevel="0" collapsed="false">
      <c r="A399" s="58"/>
      <c r="B399" s="58"/>
      <c r="C399" s="59"/>
      <c r="D399" s="60"/>
      <c r="E399" s="60"/>
      <c r="F399" s="60"/>
      <c r="G399" s="60"/>
      <c r="H399" s="60"/>
      <c r="I399" s="60"/>
    </row>
    <row r="400" customFormat="false" ht="15" hidden="false" customHeight="true" outlineLevel="0" collapsed="false">
      <c r="A400" s="58"/>
      <c r="B400" s="58"/>
      <c r="C400" s="59"/>
      <c r="D400" s="60"/>
      <c r="E400" s="60"/>
      <c r="F400" s="60"/>
      <c r="G400" s="60"/>
      <c r="H400" s="60"/>
      <c r="I400" s="60"/>
    </row>
    <row r="401" customFormat="false" ht="15" hidden="false" customHeight="true" outlineLevel="0" collapsed="false">
      <c r="A401" s="58"/>
      <c r="B401" s="58"/>
      <c r="C401" s="59"/>
      <c r="D401" s="60"/>
      <c r="E401" s="60"/>
      <c r="F401" s="60"/>
      <c r="G401" s="60"/>
      <c r="H401" s="60"/>
      <c r="I401" s="60"/>
    </row>
    <row r="402" customFormat="false" ht="15" hidden="false" customHeight="true" outlineLevel="0" collapsed="false">
      <c r="A402" s="58"/>
      <c r="B402" s="58"/>
      <c r="C402" s="59"/>
      <c r="D402" s="60"/>
      <c r="E402" s="60"/>
      <c r="F402" s="60"/>
      <c r="G402" s="60"/>
      <c r="H402" s="60"/>
      <c r="I402" s="60"/>
    </row>
    <row r="403" customFormat="false" ht="15" hidden="false" customHeight="true" outlineLevel="0" collapsed="false">
      <c r="A403" s="58"/>
      <c r="B403" s="58"/>
      <c r="C403" s="59"/>
      <c r="D403" s="60"/>
      <c r="E403" s="60"/>
      <c r="F403" s="60"/>
      <c r="G403" s="60"/>
      <c r="H403" s="60"/>
      <c r="I403" s="60"/>
    </row>
    <row r="404" customFormat="false" ht="15" hidden="false" customHeight="true" outlineLevel="0" collapsed="false">
      <c r="A404" s="58"/>
      <c r="B404" s="58"/>
      <c r="C404" s="59"/>
      <c r="D404" s="60"/>
      <c r="E404" s="60"/>
      <c r="F404" s="60"/>
      <c r="G404" s="60"/>
      <c r="H404" s="60"/>
      <c r="I404" s="60"/>
    </row>
    <row r="405" customFormat="false" ht="15" hidden="false" customHeight="true" outlineLevel="0" collapsed="false">
      <c r="A405" s="58"/>
      <c r="B405" s="58"/>
      <c r="C405" s="59"/>
      <c r="D405" s="60"/>
      <c r="E405" s="60"/>
      <c r="F405" s="60"/>
      <c r="G405" s="60"/>
      <c r="H405" s="60"/>
      <c r="I405" s="60"/>
    </row>
    <row r="406" customFormat="false" ht="15" hidden="false" customHeight="true" outlineLevel="0" collapsed="false">
      <c r="A406" s="58"/>
      <c r="B406" s="58"/>
      <c r="C406" s="59"/>
      <c r="D406" s="60"/>
      <c r="E406" s="60"/>
      <c r="F406" s="60"/>
      <c r="G406" s="60"/>
      <c r="H406" s="60"/>
      <c r="I406" s="60"/>
    </row>
    <row r="407" customFormat="false" ht="15" hidden="false" customHeight="true" outlineLevel="0" collapsed="false">
      <c r="A407" s="58"/>
      <c r="B407" s="58"/>
      <c r="C407" s="59"/>
      <c r="D407" s="60"/>
      <c r="E407" s="60"/>
      <c r="F407" s="60"/>
      <c r="G407" s="60"/>
      <c r="H407" s="60"/>
      <c r="I407" s="60"/>
    </row>
    <row r="408" customFormat="false" ht="15" hidden="false" customHeight="true" outlineLevel="0" collapsed="false">
      <c r="A408" s="58"/>
      <c r="B408" s="58"/>
      <c r="C408" s="59"/>
      <c r="D408" s="60"/>
      <c r="E408" s="60"/>
      <c r="F408" s="60"/>
      <c r="G408" s="60"/>
      <c r="H408" s="60"/>
      <c r="I408" s="60"/>
    </row>
    <row r="409" customFormat="false" ht="15" hidden="false" customHeight="true" outlineLevel="0" collapsed="false">
      <c r="A409" s="58"/>
      <c r="B409" s="58"/>
      <c r="C409" s="59"/>
      <c r="D409" s="60"/>
      <c r="E409" s="60"/>
      <c r="F409" s="60"/>
      <c r="G409" s="60"/>
      <c r="H409" s="60"/>
      <c r="I409" s="60"/>
    </row>
    <row r="410" customFormat="false" ht="15" hidden="false" customHeight="true" outlineLevel="0" collapsed="false">
      <c r="A410" s="58"/>
      <c r="B410" s="58"/>
      <c r="C410" s="59"/>
      <c r="D410" s="60"/>
      <c r="E410" s="60"/>
      <c r="F410" s="60"/>
      <c r="G410" s="60"/>
      <c r="H410" s="60"/>
      <c r="I410" s="60"/>
    </row>
    <row r="411" customFormat="false" ht="15" hidden="false" customHeight="true" outlineLevel="0" collapsed="false">
      <c r="A411" s="58"/>
      <c r="B411" s="58"/>
      <c r="C411" s="59"/>
      <c r="D411" s="60"/>
      <c r="E411" s="60"/>
      <c r="F411" s="60"/>
      <c r="G411" s="60"/>
      <c r="H411" s="60"/>
      <c r="I411" s="60"/>
    </row>
    <row r="412" customFormat="false" ht="15" hidden="false" customHeight="true" outlineLevel="0" collapsed="false">
      <c r="A412" s="58"/>
      <c r="B412" s="58"/>
      <c r="C412" s="59"/>
      <c r="D412" s="60"/>
      <c r="E412" s="60"/>
      <c r="F412" s="60"/>
      <c r="G412" s="60"/>
      <c r="H412" s="60"/>
      <c r="I412" s="60"/>
    </row>
    <row r="413" customFormat="false" ht="15" hidden="false" customHeight="true" outlineLevel="0" collapsed="false">
      <c r="A413" s="58"/>
      <c r="B413" s="58"/>
      <c r="C413" s="59"/>
      <c r="D413" s="60"/>
      <c r="E413" s="60"/>
      <c r="F413" s="60"/>
      <c r="G413" s="60"/>
      <c r="H413" s="60"/>
      <c r="I413" s="60"/>
    </row>
    <row r="414" customFormat="false" ht="15" hidden="false" customHeight="true" outlineLevel="0" collapsed="false">
      <c r="A414" s="58"/>
      <c r="B414" s="58"/>
      <c r="C414" s="59"/>
      <c r="D414" s="60"/>
      <c r="E414" s="60"/>
      <c r="F414" s="60"/>
      <c r="G414" s="60"/>
      <c r="H414" s="60"/>
      <c r="I414" s="60"/>
    </row>
    <row r="415" customFormat="false" ht="15" hidden="false" customHeight="true" outlineLevel="0" collapsed="false">
      <c r="A415" s="58"/>
      <c r="B415" s="58"/>
      <c r="C415" s="59"/>
      <c r="D415" s="60"/>
      <c r="E415" s="60"/>
      <c r="F415" s="60"/>
      <c r="G415" s="60"/>
      <c r="H415" s="60"/>
      <c r="I415" s="60"/>
    </row>
    <row r="416" customFormat="false" ht="15" hidden="false" customHeight="true" outlineLevel="0" collapsed="false">
      <c r="A416" s="58"/>
      <c r="B416" s="58"/>
      <c r="C416" s="59"/>
      <c r="D416" s="60"/>
      <c r="E416" s="60"/>
      <c r="F416" s="60"/>
      <c r="G416" s="60"/>
      <c r="H416" s="60"/>
      <c r="I416" s="60"/>
    </row>
    <row r="417" customFormat="false" ht="15" hidden="false" customHeight="true" outlineLevel="0" collapsed="false">
      <c r="A417" s="58"/>
      <c r="B417" s="58"/>
      <c r="C417" s="59"/>
      <c r="D417" s="60"/>
      <c r="E417" s="60"/>
      <c r="F417" s="60"/>
      <c r="G417" s="60"/>
      <c r="H417" s="60"/>
      <c r="I417" s="60"/>
    </row>
    <row r="418" customFormat="false" ht="15" hidden="false" customHeight="true" outlineLevel="0" collapsed="false">
      <c r="A418" s="58"/>
      <c r="B418" s="58"/>
      <c r="C418" s="59"/>
      <c r="D418" s="60"/>
      <c r="E418" s="60"/>
      <c r="F418" s="60"/>
      <c r="G418" s="60"/>
      <c r="H418" s="60"/>
      <c r="I418" s="60"/>
    </row>
    <row r="419" customFormat="false" ht="15" hidden="false" customHeight="true" outlineLevel="0" collapsed="false">
      <c r="A419" s="58"/>
      <c r="B419" s="58"/>
      <c r="C419" s="59"/>
      <c r="D419" s="60"/>
      <c r="E419" s="60"/>
      <c r="F419" s="60"/>
      <c r="G419" s="60"/>
      <c r="H419" s="60"/>
      <c r="I419" s="60"/>
    </row>
    <row r="420" customFormat="false" ht="15" hidden="false" customHeight="true" outlineLevel="0" collapsed="false">
      <c r="A420" s="58"/>
      <c r="B420" s="58"/>
      <c r="C420" s="59"/>
      <c r="D420" s="60"/>
      <c r="E420" s="60"/>
      <c r="F420" s="60"/>
      <c r="G420" s="60"/>
      <c r="H420" s="60"/>
      <c r="I420" s="60"/>
    </row>
    <row r="421" customFormat="false" ht="15" hidden="false" customHeight="true" outlineLevel="0" collapsed="false">
      <c r="A421" s="58"/>
      <c r="B421" s="58"/>
      <c r="C421" s="59"/>
      <c r="D421" s="60"/>
      <c r="E421" s="60"/>
      <c r="F421" s="60"/>
      <c r="G421" s="60"/>
      <c r="H421" s="60"/>
      <c r="I421" s="60"/>
    </row>
    <row r="422" customFormat="false" ht="15" hidden="false" customHeight="true" outlineLevel="0" collapsed="false">
      <c r="A422" s="58"/>
      <c r="B422" s="58"/>
      <c r="C422" s="59"/>
      <c r="D422" s="60"/>
      <c r="E422" s="60"/>
      <c r="F422" s="60"/>
      <c r="G422" s="60"/>
      <c r="H422" s="60"/>
      <c r="I422" s="60"/>
    </row>
    <row r="423" customFormat="false" ht="15" hidden="false" customHeight="true" outlineLevel="0" collapsed="false">
      <c r="A423" s="58"/>
      <c r="B423" s="58"/>
      <c r="C423" s="59"/>
      <c r="D423" s="60"/>
      <c r="E423" s="60"/>
      <c r="F423" s="60"/>
      <c r="G423" s="60"/>
      <c r="H423" s="60"/>
      <c r="I423" s="60"/>
    </row>
    <row r="424" customFormat="false" ht="15" hidden="false" customHeight="true" outlineLevel="0" collapsed="false">
      <c r="A424" s="58"/>
      <c r="B424" s="58"/>
      <c r="C424" s="59"/>
      <c r="D424" s="60"/>
      <c r="E424" s="60"/>
      <c r="F424" s="60"/>
      <c r="G424" s="60"/>
      <c r="H424" s="60"/>
      <c r="I424" s="60"/>
    </row>
    <row r="425" customFormat="false" ht="15" hidden="false" customHeight="true" outlineLevel="0" collapsed="false">
      <c r="A425" s="58"/>
      <c r="B425" s="58"/>
      <c r="C425" s="59"/>
      <c r="D425" s="60"/>
      <c r="E425" s="60"/>
      <c r="F425" s="60"/>
      <c r="G425" s="60"/>
      <c r="H425" s="60"/>
      <c r="I425" s="60"/>
    </row>
    <row r="426" customFormat="false" ht="15" hidden="false" customHeight="true" outlineLevel="0" collapsed="false">
      <c r="A426" s="58"/>
      <c r="B426" s="58"/>
      <c r="C426" s="59"/>
      <c r="D426" s="60"/>
      <c r="E426" s="60"/>
      <c r="F426" s="60"/>
      <c r="G426" s="60"/>
      <c r="H426" s="60"/>
      <c r="I426" s="60"/>
    </row>
    <row r="427" customFormat="false" ht="15" hidden="false" customHeight="true" outlineLevel="0" collapsed="false">
      <c r="A427" s="58"/>
      <c r="B427" s="58"/>
      <c r="C427" s="59"/>
      <c r="D427" s="60"/>
      <c r="E427" s="60"/>
      <c r="F427" s="60"/>
      <c r="G427" s="60"/>
      <c r="H427" s="60"/>
      <c r="I427" s="60"/>
    </row>
    <row r="428" customFormat="false" ht="15" hidden="false" customHeight="true" outlineLevel="0" collapsed="false">
      <c r="A428" s="58"/>
      <c r="B428" s="58"/>
      <c r="C428" s="59"/>
      <c r="D428" s="60"/>
      <c r="E428" s="60"/>
      <c r="F428" s="60"/>
      <c r="G428" s="60"/>
      <c r="H428" s="60"/>
      <c r="I428" s="60"/>
    </row>
    <row r="429" customFormat="false" ht="15" hidden="false" customHeight="true" outlineLevel="0" collapsed="false">
      <c r="A429" s="58"/>
      <c r="B429" s="58"/>
      <c r="C429" s="59"/>
      <c r="D429" s="60"/>
      <c r="E429" s="60"/>
      <c r="F429" s="60"/>
      <c r="G429" s="60"/>
      <c r="H429" s="60"/>
      <c r="I429" s="60"/>
    </row>
    <row r="430" customFormat="false" ht="15" hidden="false" customHeight="true" outlineLevel="0" collapsed="false">
      <c r="A430" s="58"/>
      <c r="B430" s="58"/>
      <c r="C430" s="59"/>
      <c r="D430" s="60"/>
      <c r="E430" s="60"/>
      <c r="F430" s="60"/>
      <c r="G430" s="60"/>
      <c r="H430" s="60"/>
      <c r="I430" s="60"/>
    </row>
    <row r="431" customFormat="false" ht="15" hidden="false" customHeight="true" outlineLevel="0" collapsed="false">
      <c r="A431" s="58"/>
      <c r="B431" s="58"/>
      <c r="C431" s="59"/>
      <c r="D431" s="60"/>
      <c r="E431" s="60"/>
      <c r="F431" s="60"/>
      <c r="G431" s="60"/>
      <c r="H431" s="60"/>
      <c r="I431" s="60"/>
    </row>
    <row r="432" customFormat="false" ht="15" hidden="false" customHeight="true" outlineLevel="0" collapsed="false">
      <c r="A432" s="58"/>
      <c r="B432" s="58"/>
      <c r="C432" s="59"/>
      <c r="D432" s="60"/>
      <c r="E432" s="60"/>
      <c r="F432" s="60"/>
      <c r="G432" s="60"/>
      <c r="H432" s="60"/>
      <c r="I432" s="60"/>
    </row>
    <row r="433" customFormat="false" ht="15" hidden="false" customHeight="true" outlineLevel="0" collapsed="false">
      <c r="A433" s="58"/>
      <c r="B433" s="58"/>
      <c r="C433" s="59"/>
      <c r="D433" s="60"/>
      <c r="E433" s="60"/>
      <c r="F433" s="60"/>
      <c r="G433" s="60"/>
      <c r="H433" s="60"/>
      <c r="I433" s="60"/>
    </row>
    <row r="434" customFormat="false" ht="15" hidden="false" customHeight="true" outlineLevel="0" collapsed="false">
      <c r="A434" s="58"/>
      <c r="B434" s="58"/>
      <c r="C434" s="59"/>
      <c r="D434" s="60"/>
      <c r="E434" s="60"/>
      <c r="F434" s="60"/>
      <c r="G434" s="60"/>
      <c r="H434" s="60"/>
      <c r="I434" s="60"/>
    </row>
    <row r="435" customFormat="false" ht="15" hidden="false" customHeight="true" outlineLevel="0" collapsed="false">
      <c r="A435" s="58"/>
      <c r="B435" s="58"/>
      <c r="C435" s="59"/>
      <c r="D435" s="60"/>
      <c r="E435" s="60"/>
      <c r="F435" s="60"/>
      <c r="G435" s="60"/>
      <c r="H435" s="60"/>
      <c r="I435" s="60"/>
    </row>
    <row r="436" customFormat="false" ht="15" hidden="false" customHeight="true" outlineLevel="0" collapsed="false">
      <c r="A436" s="58"/>
      <c r="B436" s="58"/>
      <c r="C436" s="59"/>
      <c r="D436" s="60"/>
      <c r="E436" s="60"/>
      <c r="F436" s="60"/>
      <c r="G436" s="60"/>
      <c r="H436" s="60"/>
      <c r="I436" s="60"/>
    </row>
    <row r="437" customFormat="false" ht="15" hidden="false" customHeight="true" outlineLevel="0" collapsed="false">
      <c r="A437" s="58"/>
      <c r="B437" s="58"/>
      <c r="C437" s="59"/>
      <c r="D437" s="60"/>
      <c r="E437" s="60"/>
      <c r="F437" s="60"/>
      <c r="G437" s="60"/>
      <c r="H437" s="60"/>
      <c r="I437" s="60"/>
    </row>
    <row r="438" customFormat="false" ht="15" hidden="false" customHeight="true" outlineLevel="0" collapsed="false">
      <c r="A438" s="58"/>
      <c r="B438" s="58"/>
      <c r="C438" s="59"/>
      <c r="D438" s="60"/>
      <c r="E438" s="60"/>
      <c r="F438" s="60"/>
      <c r="G438" s="60"/>
      <c r="H438" s="60"/>
      <c r="I438" s="60"/>
    </row>
    <row r="439" customFormat="false" ht="15" hidden="false" customHeight="true" outlineLevel="0" collapsed="false">
      <c r="A439" s="58"/>
      <c r="B439" s="58"/>
      <c r="C439" s="59"/>
      <c r="D439" s="60"/>
      <c r="E439" s="60"/>
      <c r="F439" s="60"/>
      <c r="G439" s="60"/>
      <c r="H439" s="60"/>
      <c r="I439" s="60"/>
    </row>
    <row r="440" customFormat="false" ht="15" hidden="false" customHeight="true" outlineLevel="0" collapsed="false">
      <c r="A440" s="58"/>
      <c r="B440" s="58"/>
      <c r="C440" s="59"/>
      <c r="D440" s="60"/>
      <c r="E440" s="60"/>
      <c r="F440" s="60"/>
      <c r="G440" s="60"/>
      <c r="H440" s="60"/>
      <c r="I440" s="60"/>
    </row>
    <row r="441" customFormat="false" ht="15" hidden="false" customHeight="true" outlineLevel="0" collapsed="false">
      <c r="A441" s="58"/>
      <c r="B441" s="58"/>
      <c r="C441" s="59"/>
      <c r="D441" s="60"/>
      <c r="E441" s="60"/>
      <c r="F441" s="60"/>
      <c r="G441" s="60"/>
      <c r="H441" s="60"/>
      <c r="I441" s="60"/>
    </row>
    <row r="442" customFormat="false" ht="15" hidden="false" customHeight="true" outlineLevel="0" collapsed="false">
      <c r="A442" s="58"/>
      <c r="B442" s="58"/>
      <c r="C442" s="59"/>
      <c r="D442" s="60"/>
      <c r="E442" s="60"/>
      <c r="F442" s="60"/>
      <c r="G442" s="60"/>
      <c r="H442" s="60"/>
      <c r="I442" s="60"/>
    </row>
    <row r="443" customFormat="false" ht="15" hidden="false" customHeight="true" outlineLevel="0" collapsed="false">
      <c r="A443" s="58"/>
      <c r="B443" s="58"/>
      <c r="C443" s="59"/>
      <c r="D443" s="60"/>
      <c r="E443" s="60"/>
      <c r="F443" s="60"/>
      <c r="G443" s="60"/>
      <c r="H443" s="60"/>
      <c r="I443" s="60"/>
    </row>
    <row r="444" customFormat="false" ht="15" hidden="false" customHeight="true" outlineLevel="0" collapsed="false">
      <c r="A444" s="58"/>
      <c r="B444" s="58"/>
      <c r="C444" s="59"/>
      <c r="D444" s="60"/>
      <c r="E444" s="60"/>
      <c r="F444" s="60"/>
      <c r="G444" s="60"/>
      <c r="H444" s="60"/>
      <c r="I444" s="60"/>
    </row>
    <row r="445" customFormat="false" ht="15" hidden="false" customHeight="true" outlineLevel="0" collapsed="false">
      <c r="A445" s="58"/>
      <c r="B445" s="58"/>
      <c r="C445" s="59"/>
      <c r="D445" s="60"/>
      <c r="E445" s="60"/>
      <c r="F445" s="60"/>
      <c r="G445" s="60"/>
      <c r="H445" s="60"/>
      <c r="I445" s="60"/>
    </row>
    <row r="446" customFormat="false" ht="15" hidden="false" customHeight="true" outlineLevel="0" collapsed="false">
      <c r="A446" s="58"/>
      <c r="B446" s="58"/>
      <c r="C446" s="59"/>
      <c r="D446" s="60"/>
      <c r="E446" s="60"/>
      <c r="F446" s="60"/>
      <c r="G446" s="60"/>
      <c r="H446" s="60"/>
      <c r="I446" s="60"/>
    </row>
    <row r="447" customFormat="false" ht="15" hidden="false" customHeight="true" outlineLevel="0" collapsed="false">
      <c r="A447" s="58"/>
      <c r="B447" s="58"/>
      <c r="C447" s="59"/>
      <c r="D447" s="60"/>
      <c r="E447" s="60"/>
      <c r="F447" s="60"/>
      <c r="G447" s="60"/>
      <c r="H447" s="60"/>
      <c r="I447" s="60"/>
    </row>
    <row r="448" customFormat="false" ht="15" hidden="false" customHeight="true" outlineLevel="0" collapsed="false">
      <c r="A448" s="58"/>
      <c r="B448" s="58"/>
      <c r="C448" s="59"/>
      <c r="D448" s="60"/>
      <c r="E448" s="60"/>
      <c r="F448" s="60"/>
      <c r="G448" s="60"/>
      <c r="H448" s="60"/>
      <c r="I448" s="60"/>
    </row>
    <row r="449" customFormat="false" ht="15" hidden="false" customHeight="true" outlineLevel="0" collapsed="false">
      <c r="A449" s="58"/>
      <c r="B449" s="58"/>
      <c r="C449" s="59"/>
      <c r="D449" s="60"/>
      <c r="E449" s="60"/>
      <c r="F449" s="60"/>
      <c r="G449" s="60"/>
      <c r="H449" s="60"/>
      <c r="I449" s="60"/>
    </row>
    <row r="450" customFormat="false" ht="15" hidden="false" customHeight="true" outlineLevel="0" collapsed="false">
      <c r="A450" s="58"/>
      <c r="B450" s="58"/>
      <c r="C450" s="59"/>
      <c r="D450" s="60"/>
      <c r="E450" s="60"/>
      <c r="F450" s="60"/>
      <c r="G450" s="60"/>
      <c r="H450" s="60"/>
      <c r="I450" s="60"/>
    </row>
    <row r="451" customFormat="false" ht="15" hidden="false" customHeight="true" outlineLevel="0" collapsed="false">
      <c r="A451" s="58"/>
      <c r="B451" s="58"/>
      <c r="C451" s="59"/>
      <c r="D451" s="60"/>
      <c r="E451" s="60"/>
      <c r="F451" s="60"/>
      <c r="G451" s="60"/>
      <c r="H451" s="60"/>
      <c r="I451" s="60"/>
    </row>
    <row r="452" customFormat="false" ht="15" hidden="false" customHeight="true" outlineLevel="0" collapsed="false">
      <c r="A452" s="58"/>
      <c r="B452" s="58"/>
      <c r="C452" s="59"/>
      <c r="D452" s="60"/>
      <c r="E452" s="60"/>
      <c r="F452" s="60"/>
      <c r="G452" s="60"/>
      <c r="H452" s="60"/>
      <c r="I452" s="60"/>
    </row>
    <row r="453" customFormat="false" ht="15" hidden="false" customHeight="true" outlineLevel="0" collapsed="false">
      <c r="A453" s="58"/>
      <c r="B453" s="58"/>
      <c r="C453" s="59"/>
      <c r="D453" s="60"/>
      <c r="E453" s="60"/>
      <c r="F453" s="60"/>
      <c r="G453" s="60"/>
      <c r="H453" s="60"/>
      <c r="I453" s="60"/>
    </row>
    <row r="454" customFormat="false" ht="15" hidden="false" customHeight="true" outlineLevel="0" collapsed="false">
      <c r="A454" s="58"/>
      <c r="B454" s="58"/>
      <c r="C454" s="59"/>
      <c r="D454" s="60"/>
      <c r="E454" s="60"/>
      <c r="F454" s="60"/>
      <c r="G454" s="60"/>
      <c r="H454" s="60"/>
      <c r="I454" s="60"/>
    </row>
    <row r="455" customFormat="false" ht="15" hidden="false" customHeight="true" outlineLevel="0" collapsed="false">
      <c r="A455" s="58"/>
      <c r="B455" s="58"/>
      <c r="C455" s="59"/>
      <c r="D455" s="60"/>
      <c r="E455" s="60"/>
      <c r="F455" s="60"/>
      <c r="G455" s="60"/>
      <c r="H455" s="60"/>
      <c r="I455" s="60"/>
    </row>
    <row r="456" customFormat="false" ht="15" hidden="false" customHeight="true" outlineLevel="0" collapsed="false">
      <c r="A456" s="58"/>
      <c r="B456" s="58"/>
      <c r="C456" s="59"/>
      <c r="D456" s="60"/>
      <c r="E456" s="60"/>
      <c r="F456" s="60"/>
      <c r="G456" s="60"/>
      <c r="H456" s="60"/>
      <c r="I456" s="60"/>
    </row>
    <row r="457" customFormat="false" ht="15" hidden="false" customHeight="true" outlineLevel="0" collapsed="false">
      <c r="A457" s="58"/>
      <c r="B457" s="58"/>
      <c r="C457" s="59"/>
      <c r="D457" s="60"/>
      <c r="E457" s="60"/>
      <c r="F457" s="60"/>
      <c r="G457" s="60"/>
      <c r="H457" s="60"/>
      <c r="I457" s="60"/>
    </row>
    <row r="458" customFormat="false" ht="15" hidden="false" customHeight="true" outlineLevel="0" collapsed="false">
      <c r="A458" s="58"/>
      <c r="B458" s="58"/>
      <c r="C458" s="59"/>
      <c r="D458" s="60"/>
      <c r="E458" s="60"/>
      <c r="F458" s="60"/>
      <c r="G458" s="60"/>
      <c r="H458" s="60"/>
      <c r="I458" s="60"/>
    </row>
    <row r="459" customFormat="false" ht="15" hidden="false" customHeight="true" outlineLevel="0" collapsed="false">
      <c r="A459" s="58"/>
      <c r="B459" s="58"/>
      <c r="C459" s="59"/>
      <c r="D459" s="60"/>
      <c r="E459" s="60"/>
      <c r="F459" s="60"/>
      <c r="G459" s="60"/>
      <c r="H459" s="60"/>
      <c r="I459" s="60"/>
    </row>
    <row r="460" customFormat="false" ht="15" hidden="false" customHeight="true" outlineLevel="0" collapsed="false">
      <c r="A460" s="58"/>
      <c r="B460" s="58"/>
      <c r="C460" s="59"/>
      <c r="D460" s="60"/>
      <c r="E460" s="60"/>
      <c r="F460" s="60"/>
      <c r="G460" s="60"/>
      <c r="H460" s="60"/>
      <c r="I460" s="60"/>
    </row>
    <row r="461" customFormat="false" ht="15" hidden="false" customHeight="true" outlineLevel="0" collapsed="false">
      <c r="A461" s="58"/>
      <c r="B461" s="58"/>
      <c r="C461" s="59"/>
      <c r="D461" s="60"/>
      <c r="E461" s="60"/>
      <c r="F461" s="60"/>
      <c r="G461" s="60"/>
      <c r="H461" s="60"/>
      <c r="I461" s="60"/>
    </row>
    <row r="462" customFormat="false" ht="15" hidden="false" customHeight="true" outlineLevel="0" collapsed="false">
      <c r="A462" s="58"/>
      <c r="B462" s="58"/>
      <c r="C462" s="59"/>
      <c r="D462" s="60"/>
      <c r="E462" s="60"/>
      <c r="F462" s="60"/>
      <c r="G462" s="60"/>
      <c r="H462" s="60"/>
      <c r="I462" s="60"/>
    </row>
    <row r="463" customFormat="false" ht="15" hidden="false" customHeight="true" outlineLevel="0" collapsed="false">
      <c r="A463" s="58"/>
      <c r="B463" s="58"/>
      <c r="C463" s="59"/>
      <c r="D463" s="60"/>
      <c r="E463" s="60"/>
      <c r="F463" s="60"/>
      <c r="G463" s="60"/>
      <c r="H463" s="60"/>
      <c r="I463" s="60"/>
    </row>
    <row r="464" customFormat="false" ht="15" hidden="false" customHeight="true" outlineLevel="0" collapsed="false">
      <c r="A464" s="58"/>
      <c r="B464" s="58"/>
      <c r="C464" s="59"/>
      <c r="D464" s="60"/>
      <c r="E464" s="60"/>
      <c r="F464" s="60"/>
      <c r="G464" s="60"/>
      <c r="H464" s="60"/>
      <c r="I464" s="60"/>
    </row>
    <row r="465" customFormat="false" ht="15" hidden="false" customHeight="true" outlineLevel="0" collapsed="false">
      <c r="A465" s="58"/>
      <c r="B465" s="58"/>
      <c r="C465" s="59"/>
      <c r="D465" s="60"/>
      <c r="E465" s="60"/>
      <c r="F465" s="60"/>
      <c r="G465" s="60"/>
      <c r="H465" s="60"/>
      <c r="I465" s="60"/>
    </row>
    <row r="466" customFormat="false" ht="15" hidden="false" customHeight="true" outlineLevel="0" collapsed="false">
      <c r="A466" s="58"/>
      <c r="B466" s="58"/>
      <c r="C466" s="59"/>
      <c r="D466" s="60"/>
      <c r="E466" s="60"/>
      <c r="F466" s="60"/>
      <c r="G466" s="60"/>
      <c r="H466" s="60"/>
      <c r="I466" s="60"/>
    </row>
    <row r="467" customFormat="false" ht="15" hidden="false" customHeight="true" outlineLevel="0" collapsed="false">
      <c r="A467" s="58"/>
      <c r="B467" s="58"/>
      <c r="C467" s="59"/>
      <c r="D467" s="60"/>
      <c r="E467" s="60"/>
      <c r="F467" s="60"/>
      <c r="G467" s="60"/>
      <c r="H467" s="60"/>
      <c r="I467" s="60"/>
    </row>
    <row r="468" customFormat="false" ht="15" hidden="false" customHeight="true" outlineLevel="0" collapsed="false">
      <c r="A468" s="58"/>
      <c r="B468" s="58"/>
      <c r="C468" s="59"/>
      <c r="D468" s="60"/>
      <c r="E468" s="60"/>
      <c r="F468" s="60"/>
      <c r="G468" s="60"/>
      <c r="H468" s="60"/>
      <c r="I468" s="60"/>
    </row>
    <row r="469" customFormat="false" ht="15" hidden="false" customHeight="true" outlineLevel="0" collapsed="false">
      <c r="A469" s="58"/>
      <c r="B469" s="58"/>
      <c r="C469" s="59"/>
      <c r="D469" s="60"/>
      <c r="E469" s="60"/>
      <c r="F469" s="60"/>
      <c r="G469" s="60"/>
      <c r="H469" s="60"/>
      <c r="I469" s="60"/>
    </row>
    <row r="470" customFormat="false" ht="15" hidden="false" customHeight="true" outlineLevel="0" collapsed="false">
      <c r="A470" s="58"/>
      <c r="B470" s="58"/>
      <c r="C470" s="59"/>
      <c r="D470" s="60"/>
      <c r="E470" s="60"/>
      <c r="F470" s="60"/>
      <c r="G470" s="60"/>
      <c r="H470" s="60"/>
      <c r="I470" s="60"/>
    </row>
    <row r="471" customFormat="false" ht="15" hidden="false" customHeight="true" outlineLevel="0" collapsed="false">
      <c r="A471" s="58"/>
      <c r="B471" s="58"/>
      <c r="C471" s="59"/>
      <c r="D471" s="60"/>
      <c r="E471" s="60"/>
      <c r="F471" s="60"/>
      <c r="G471" s="60"/>
      <c r="H471" s="60"/>
      <c r="I471" s="60"/>
    </row>
    <row r="472" customFormat="false" ht="15" hidden="false" customHeight="true" outlineLevel="0" collapsed="false">
      <c r="A472" s="58"/>
      <c r="B472" s="58"/>
      <c r="C472" s="59"/>
      <c r="D472" s="60"/>
      <c r="E472" s="60"/>
      <c r="F472" s="60"/>
      <c r="G472" s="60"/>
      <c r="H472" s="60"/>
      <c r="I472" s="60"/>
    </row>
    <row r="473" customFormat="false" ht="15" hidden="false" customHeight="true" outlineLevel="0" collapsed="false">
      <c r="A473" s="58"/>
      <c r="B473" s="58"/>
      <c r="C473" s="59"/>
      <c r="D473" s="60"/>
      <c r="E473" s="60"/>
      <c r="F473" s="60"/>
      <c r="G473" s="60"/>
      <c r="H473" s="60"/>
      <c r="I473" s="60"/>
    </row>
    <row r="474" customFormat="false" ht="15" hidden="false" customHeight="true" outlineLevel="0" collapsed="false">
      <c r="A474" s="58"/>
      <c r="B474" s="58"/>
      <c r="C474" s="59"/>
      <c r="D474" s="60"/>
      <c r="E474" s="60"/>
      <c r="F474" s="60"/>
      <c r="G474" s="60"/>
      <c r="H474" s="60"/>
      <c r="I474" s="60"/>
    </row>
    <row r="475" customFormat="false" ht="15" hidden="false" customHeight="true" outlineLevel="0" collapsed="false">
      <c r="A475" s="58"/>
      <c r="B475" s="58"/>
      <c r="C475" s="59"/>
      <c r="D475" s="60"/>
      <c r="E475" s="60"/>
      <c r="F475" s="60"/>
      <c r="G475" s="60"/>
      <c r="H475" s="60"/>
      <c r="I475" s="60"/>
    </row>
    <row r="476" customFormat="false" ht="15" hidden="false" customHeight="true" outlineLevel="0" collapsed="false">
      <c r="A476" s="58"/>
      <c r="B476" s="58"/>
      <c r="C476" s="59"/>
      <c r="D476" s="60"/>
      <c r="E476" s="60"/>
      <c r="F476" s="60"/>
      <c r="G476" s="60"/>
      <c r="H476" s="60"/>
      <c r="I476" s="60"/>
    </row>
    <row r="477" customFormat="false" ht="15" hidden="false" customHeight="true" outlineLevel="0" collapsed="false">
      <c r="A477" s="58"/>
      <c r="B477" s="58"/>
      <c r="C477" s="59"/>
      <c r="D477" s="60"/>
      <c r="E477" s="60"/>
      <c r="F477" s="60"/>
      <c r="G477" s="60"/>
      <c r="H477" s="60"/>
      <c r="I477" s="60"/>
    </row>
    <row r="478" customFormat="false" ht="15" hidden="false" customHeight="true" outlineLevel="0" collapsed="false">
      <c r="A478" s="58"/>
      <c r="B478" s="58"/>
      <c r="C478" s="59"/>
      <c r="D478" s="60"/>
      <c r="E478" s="60"/>
      <c r="F478" s="60"/>
      <c r="G478" s="60"/>
      <c r="H478" s="60"/>
      <c r="I478" s="60"/>
    </row>
    <row r="479" customFormat="false" ht="15" hidden="false" customHeight="true" outlineLevel="0" collapsed="false">
      <c r="A479" s="58"/>
      <c r="B479" s="58"/>
      <c r="C479" s="59"/>
      <c r="D479" s="60"/>
      <c r="E479" s="60"/>
      <c r="F479" s="60"/>
      <c r="G479" s="60"/>
      <c r="H479" s="60"/>
      <c r="I479" s="60"/>
    </row>
    <row r="480" customFormat="false" ht="15" hidden="false" customHeight="true" outlineLevel="0" collapsed="false">
      <c r="A480" s="58"/>
      <c r="B480" s="58"/>
      <c r="C480" s="59"/>
      <c r="D480" s="60"/>
      <c r="E480" s="60"/>
      <c r="F480" s="60"/>
      <c r="G480" s="60"/>
      <c r="H480" s="60"/>
      <c r="I480" s="60"/>
    </row>
    <row r="481" customFormat="false" ht="15" hidden="false" customHeight="true" outlineLevel="0" collapsed="false">
      <c r="A481" s="58"/>
      <c r="B481" s="58"/>
      <c r="C481" s="59"/>
      <c r="D481" s="60"/>
      <c r="E481" s="60"/>
      <c r="F481" s="60"/>
      <c r="G481" s="60"/>
      <c r="H481" s="60"/>
      <c r="I481" s="60"/>
    </row>
    <row r="482" customFormat="false" ht="15" hidden="false" customHeight="true" outlineLevel="0" collapsed="false">
      <c r="A482" s="58"/>
      <c r="B482" s="58"/>
      <c r="C482" s="59"/>
      <c r="D482" s="60"/>
      <c r="E482" s="60"/>
      <c r="F482" s="60"/>
      <c r="G482" s="60"/>
      <c r="H482" s="60"/>
      <c r="I482" s="60"/>
    </row>
    <row r="483" customFormat="false" ht="15" hidden="false" customHeight="true" outlineLevel="0" collapsed="false">
      <c r="A483" s="58"/>
      <c r="B483" s="58"/>
      <c r="C483" s="59"/>
      <c r="D483" s="60"/>
      <c r="E483" s="60"/>
      <c r="F483" s="60"/>
      <c r="G483" s="60"/>
      <c r="H483" s="60"/>
      <c r="I483" s="60"/>
    </row>
    <row r="484" customFormat="false" ht="15" hidden="false" customHeight="true" outlineLevel="0" collapsed="false">
      <c r="A484" s="58"/>
      <c r="B484" s="58"/>
      <c r="C484" s="59"/>
      <c r="D484" s="60"/>
      <c r="E484" s="60"/>
      <c r="F484" s="60"/>
      <c r="G484" s="60"/>
      <c r="H484" s="60"/>
      <c r="I484" s="60"/>
    </row>
    <row r="485" customFormat="false" ht="15" hidden="false" customHeight="true" outlineLevel="0" collapsed="false">
      <c r="A485" s="58"/>
      <c r="B485" s="58"/>
      <c r="C485" s="59"/>
      <c r="D485" s="60"/>
      <c r="E485" s="60"/>
      <c r="F485" s="60"/>
      <c r="G485" s="60"/>
      <c r="H485" s="60"/>
      <c r="I485" s="60"/>
    </row>
    <row r="486" customFormat="false" ht="15" hidden="false" customHeight="true" outlineLevel="0" collapsed="false">
      <c r="A486" s="58"/>
      <c r="B486" s="58"/>
      <c r="C486" s="59"/>
      <c r="D486" s="60"/>
      <c r="E486" s="60"/>
      <c r="F486" s="60"/>
      <c r="G486" s="60"/>
      <c r="H486" s="60"/>
      <c r="I486" s="60"/>
    </row>
    <row r="487" customFormat="false" ht="15" hidden="false" customHeight="true" outlineLevel="0" collapsed="false">
      <c r="A487" s="58"/>
      <c r="B487" s="58"/>
      <c r="C487" s="59"/>
      <c r="D487" s="60"/>
      <c r="E487" s="60"/>
      <c r="F487" s="60"/>
      <c r="G487" s="60"/>
      <c r="H487" s="60"/>
      <c r="I487" s="60"/>
    </row>
    <row r="488" customFormat="false" ht="15" hidden="false" customHeight="true" outlineLevel="0" collapsed="false">
      <c r="A488" s="58"/>
      <c r="B488" s="58"/>
      <c r="C488" s="59"/>
      <c r="D488" s="60"/>
      <c r="E488" s="60"/>
      <c r="F488" s="60"/>
      <c r="G488" s="60"/>
      <c r="H488" s="60"/>
      <c r="I488" s="60"/>
    </row>
    <row r="489" customFormat="false" ht="15" hidden="false" customHeight="true" outlineLevel="0" collapsed="false">
      <c r="A489" s="58"/>
      <c r="B489" s="58"/>
      <c r="C489" s="59"/>
      <c r="D489" s="60"/>
      <c r="E489" s="60"/>
      <c r="F489" s="60"/>
      <c r="G489" s="60"/>
      <c r="H489" s="60"/>
      <c r="I489" s="60"/>
    </row>
    <row r="490" customFormat="false" ht="15" hidden="false" customHeight="true" outlineLevel="0" collapsed="false">
      <c r="A490" s="58"/>
      <c r="B490" s="58"/>
      <c r="C490" s="59"/>
      <c r="D490" s="60"/>
      <c r="E490" s="60"/>
      <c r="F490" s="60"/>
      <c r="G490" s="60"/>
      <c r="H490" s="60"/>
      <c r="I490" s="60"/>
    </row>
    <row r="491" customFormat="false" ht="15" hidden="false" customHeight="true" outlineLevel="0" collapsed="false">
      <c r="A491" s="58"/>
      <c r="B491" s="58"/>
      <c r="C491" s="59"/>
      <c r="D491" s="60"/>
      <c r="E491" s="60"/>
      <c r="F491" s="60"/>
      <c r="G491" s="60"/>
      <c r="H491" s="60"/>
      <c r="I491" s="60"/>
    </row>
    <row r="492" customFormat="false" ht="15" hidden="false" customHeight="true" outlineLevel="0" collapsed="false">
      <c r="A492" s="58"/>
      <c r="B492" s="58"/>
      <c r="C492" s="59"/>
      <c r="D492" s="60"/>
      <c r="E492" s="60"/>
      <c r="F492" s="60"/>
      <c r="G492" s="60"/>
      <c r="H492" s="60"/>
      <c r="I492" s="60"/>
    </row>
    <row r="493" customFormat="false" ht="15" hidden="false" customHeight="true" outlineLevel="0" collapsed="false">
      <c r="A493" s="58"/>
      <c r="B493" s="58"/>
      <c r="C493" s="59"/>
      <c r="D493" s="60"/>
      <c r="E493" s="60"/>
      <c r="F493" s="60"/>
      <c r="G493" s="60"/>
      <c r="H493" s="60"/>
      <c r="I493" s="60"/>
    </row>
    <row r="494" customFormat="false" ht="15" hidden="false" customHeight="true" outlineLevel="0" collapsed="false">
      <c r="A494" s="58"/>
      <c r="B494" s="58"/>
      <c r="C494" s="59"/>
      <c r="D494" s="60"/>
      <c r="E494" s="60"/>
      <c r="F494" s="60"/>
      <c r="G494" s="60"/>
      <c r="H494" s="60"/>
      <c r="I494" s="60"/>
    </row>
    <row r="495" customFormat="false" ht="15" hidden="false" customHeight="true" outlineLevel="0" collapsed="false">
      <c r="A495" s="58"/>
      <c r="B495" s="58"/>
      <c r="C495" s="59"/>
      <c r="D495" s="60"/>
      <c r="E495" s="60"/>
      <c r="F495" s="60"/>
      <c r="G495" s="60"/>
      <c r="H495" s="60"/>
      <c r="I495" s="60"/>
    </row>
    <row r="496" customFormat="false" ht="15" hidden="false" customHeight="true" outlineLevel="0" collapsed="false">
      <c r="A496" s="58"/>
      <c r="B496" s="58"/>
      <c r="C496" s="59"/>
      <c r="D496" s="60"/>
      <c r="E496" s="60"/>
      <c r="F496" s="60"/>
      <c r="G496" s="60"/>
      <c r="H496" s="60"/>
      <c r="I496" s="60"/>
    </row>
    <row r="497" customFormat="false" ht="15" hidden="false" customHeight="true" outlineLevel="0" collapsed="false">
      <c r="A497" s="58"/>
      <c r="B497" s="58"/>
      <c r="C497" s="59"/>
      <c r="D497" s="60"/>
      <c r="E497" s="60"/>
      <c r="F497" s="60"/>
      <c r="G497" s="60"/>
      <c r="H497" s="60"/>
      <c r="I497" s="60"/>
    </row>
    <row r="498" customFormat="false" ht="15" hidden="false" customHeight="true" outlineLevel="0" collapsed="false">
      <c r="A498" s="58"/>
      <c r="B498" s="58"/>
      <c r="C498" s="59"/>
      <c r="D498" s="60"/>
      <c r="E498" s="60"/>
      <c r="F498" s="60"/>
      <c r="G498" s="60"/>
      <c r="H498" s="60"/>
      <c r="I498" s="60"/>
    </row>
    <row r="499" customFormat="false" ht="15" hidden="false" customHeight="true" outlineLevel="0" collapsed="false">
      <c r="A499" s="58"/>
      <c r="B499" s="58"/>
      <c r="C499" s="59"/>
      <c r="D499" s="60"/>
      <c r="E499" s="60"/>
      <c r="F499" s="60"/>
      <c r="G499" s="60"/>
      <c r="H499" s="60"/>
      <c r="I499" s="60"/>
    </row>
    <row r="500" customFormat="false" ht="15" hidden="false" customHeight="true" outlineLevel="0" collapsed="false">
      <c r="A500" s="58"/>
      <c r="B500" s="58"/>
      <c r="C500" s="59"/>
      <c r="D500" s="60"/>
      <c r="E500" s="60"/>
      <c r="F500" s="60"/>
      <c r="G500" s="60"/>
      <c r="H500" s="60"/>
      <c r="I500" s="60"/>
    </row>
    <row r="501" customFormat="false" ht="15" hidden="false" customHeight="true" outlineLevel="0" collapsed="false">
      <c r="A501" s="58"/>
      <c r="B501" s="58"/>
      <c r="C501" s="59"/>
      <c r="D501" s="60"/>
      <c r="E501" s="60"/>
      <c r="F501" s="60"/>
      <c r="G501" s="60"/>
      <c r="H501" s="60"/>
      <c r="I501" s="60"/>
    </row>
    <row r="502" customFormat="false" ht="15" hidden="false" customHeight="true" outlineLevel="0" collapsed="false">
      <c r="A502" s="58"/>
      <c r="B502" s="58"/>
      <c r="C502" s="59"/>
      <c r="D502" s="60"/>
      <c r="E502" s="60"/>
      <c r="F502" s="60"/>
      <c r="G502" s="60"/>
      <c r="H502" s="60"/>
      <c r="I502" s="60"/>
    </row>
    <row r="503" customFormat="false" ht="15" hidden="false" customHeight="true" outlineLevel="0" collapsed="false">
      <c r="A503" s="58"/>
      <c r="B503" s="58"/>
      <c r="C503" s="59"/>
      <c r="D503" s="60"/>
      <c r="E503" s="60"/>
      <c r="F503" s="60"/>
      <c r="G503" s="60"/>
      <c r="H503" s="60"/>
      <c r="I503" s="60"/>
    </row>
    <row r="504" customFormat="false" ht="15" hidden="false" customHeight="true" outlineLevel="0" collapsed="false">
      <c r="A504" s="58"/>
      <c r="B504" s="58"/>
      <c r="C504" s="59"/>
      <c r="D504" s="60"/>
      <c r="E504" s="60"/>
      <c r="F504" s="60"/>
      <c r="G504" s="60"/>
      <c r="H504" s="60"/>
      <c r="I504" s="60"/>
    </row>
    <row r="505" customFormat="false" ht="15" hidden="false" customHeight="true" outlineLevel="0" collapsed="false">
      <c r="A505" s="58"/>
      <c r="B505" s="58"/>
      <c r="C505" s="59"/>
      <c r="D505" s="60"/>
      <c r="E505" s="60"/>
      <c r="F505" s="60"/>
      <c r="G505" s="60"/>
      <c r="H505" s="60"/>
      <c r="I505" s="60"/>
    </row>
    <row r="506" customFormat="false" ht="15" hidden="false" customHeight="true" outlineLevel="0" collapsed="false">
      <c r="A506" s="58"/>
      <c r="B506" s="58"/>
      <c r="C506" s="59"/>
      <c r="D506" s="60"/>
      <c r="E506" s="60"/>
      <c r="F506" s="60"/>
      <c r="G506" s="60"/>
      <c r="H506" s="60"/>
      <c r="I506" s="60"/>
    </row>
    <row r="507" customFormat="false" ht="15" hidden="false" customHeight="true" outlineLevel="0" collapsed="false">
      <c r="A507" s="58"/>
      <c r="B507" s="58"/>
      <c r="C507" s="59"/>
      <c r="D507" s="60"/>
      <c r="E507" s="60"/>
      <c r="F507" s="60"/>
      <c r="G507" s="60"/>
      <c r="H507" s="60"/>
      <c r="I507" s="60"/>
    </row>
    <row r="508" customFormat="false" ht="15" hidden="false" customHeight="true" outlineLevel="0" collapsed="false">
      <c r="A508" s="58"/>
      <c r="B508" s="58"/>
      <c r="C508" s="59"/>
      <c r="D508" s="60"/>
      <c r="E508" s="60"/>
      <c r="F508" s="60"/>
      <c r="G508" s="60"/>
      <c r="H508" s="60"/>
      <c r="I508" s="60"/>
    </row>
    <row r="509" customFormat="false" ht="15" hidden="false" customHeight="true" outlineLevel="0" collapsed="false">
      <c r="A509" s="58"/>
      <c r="B509" s="58"/>
      <c r="C509" s="59"/>
      <c r="D509" s="60"/>
      <c r="E509" s="60"/>
      <c r="F509" s="60"/>
      <c r="G509" s="60"/>
      <c r="H509" s="60"/>
      <c r="I509" s="60"/>
    </row>
    <row r="510" customFormat="false" ht="15" hidden="false" customHeight="true" outlineLevel="0" collapsed="false">
      <c r="A510" s="58"/>
      <c r="B510" s="58"/>
      <c r="C510" s="59"/>
      <c r="D510" s="60"/>
      <c r="E510" s="60"/>
      <c r="F510" s="60"/>
      <c r="G510" s="60"/>
      <c r="H510" s="60"/>
      <c r="I510" s="60"/>
    </row>
    <row r="511" customFormat="false" ht="15" hidden="false" customHeight="true" outlineLevel="0" collapsed="false">
      <c r="A511" s="58"/>
      <c r="B511" s="58"/>
      <c r="C511" s="59"/>
      <c r="D511" s="60"/>
      <c r="E511" s="60"/>
      <c r="F511" s="60"/>
      <c r="G511" s="60"/>
      <c r="H511" s="60"/>
      <c r="I511" s="60"/>
    </row>
    <row r="512" customFormat="false" ht="15" hidden="false" customHeight="true" outlineLevel="0" collapsed="false">
      <c r="A512" s="58"/>
      <c r="B512" s="58"/>
      <c r="C512" s="59"/>
      <c r="D512" s="60"/>
      <c r="E512" s="60"/>
      <c r="F512" s="60"/>
      <c r="G512" s="60"/>
      <c r="H512" s="60"/>
      <c r="I512" s="60"/>
    </row>
    <row r="513" customFormat="false" ht="15" hidden="false" customHeight="true" outlineLevel="0" collapsed="false">
      <c r="A513" s="58"/>
      <c r="B513" s="58"/>
      <c r="C513" s="59"/>
      <c r="D513" s="60"/>
      <c r="E513" s="60"/>
      <c r="F513" s="60"/>
      <c r="G513" s="60"/>
      <c r="H513" s="60"/>
      <c r="I513" s="60"/>
    </row>
    <row r="514" customFormat="false" ht="15" hidden="false" customHeight="true" outlineLevel="0" collapsed="false">
      <c r="A514" s="58"/>
      <c r="B514" s="58"/>
      <c r="C514" s="59"/>
      <c r="D514" s="60"/>
      <c r="E514" s="60"/>
      <c r="F514" s="60"/>
      <c r="G514" s="60"/>
      <c r="H514" s="60"/>
      <c r="I514" s="60"/>
    </row>
    <row r="515" customFormat="false" ht="15" hidden="false" customHeight="true" outlineLevel="0" collapsed="false">
      <c r="A515" s="58"/>
      <c r="B515" s="58"/>
      <c r="C515" s="59"/>
      <c r="D515" s="60"/>
      <c r="E515" s="60"/>
      <c r="F515" s="60"/>
      <c r="G515" s="60"/>
      <c r="H515" s="60"/>
      <c r="I515" s="60"/>
    </row>
    <row r="516" customFormat="false" ht="15" hidden="false" customHeight="true" outlineLevel="0" collapsed="false">
      <c r="A516" s="58"/>
      <c r="B516" s="58"/>
      <c r="C516" s="59"/>
      <c r="D516" s="60"/>
      <c r="E516" s="60"/>
      <c r="F516" s="60"/>
      <c r="G516" s="60"/>
      <c r="H516" s="60"/>
      <c r="I516" s="60"/>
    </row>
    <row r="517" customFormat="false" ht="15" hidden="false" customHeight="true" outlineLevel="0" collapsed="false">
      <c r="A517" s="58"/>
      <c r="B517" s="58"/>
      <c r="C517" s="59"/>
      <c r="D517" s="60"/>
      <c r="E517" s="60"/>
      <c r="F517" s="60"/>
      <c r="G517" s="60"/>
      <c r="H517" s="60"/>
      <c r="I517" s="60"/>
    </row>
    <row r="518" customFormat="false" ht="15" hidden="false" customHeight="true" outlineLevel="0" collapsed="false">
      <c r="A518" s="58"/>
      <c r="B518" s="58"/>
      <c r="C518" s="59"/>
      <c r="D518" s="60"/>
      <c r="E518" s="60"/>
      <c r="F518" s="60"/>
      <c r="G518" s="60"/>
      <c r="H518" s="60"/>
      <c r="I518" s="60"/>
    </row>
    <row r="519" customFormat="false" ht="15" hidden="false" customHeight="true" outlineLevel="0" collapsed="false">
      <c r="A519" s="58"/>
      <c r="B519" s="58"/>
      <c r="C519" s="59"/>
      <c r="D519" s="60"/>
      <c r="E519" s="60"/>
      <c r="F519" s="60"/>
      <c r="G519" s="60"/>
      <c r="H519" s="60"/>
      <c r="I519" s="60"/>
    </row>
    <row r="520" customFormat="false" ht="15" hidden="false" customHeight="true" outlineLevel="0" collapsed="false">
      <c r="A520" s="58"/>
      <c r="B520" s="58"/>
      <c r="C520" s="59"/>
      <c r="D520" s="60"/>
      <c r="E520" s="60"/>
      <c r="F520" s="60"/>
      <c r="G520" s="60"/>
      <c r="H520" s="60"/>
      <c r="I520" s="60"/>
    </row>
    <row r="521" customFormat="false" ht="15" hidden="false" customHeight="true" outlineLevel="0" collapsed="false">
      <c r="A521" s="58"/>
      <c r="B521" s="58"/>
      <c r="C521" s="59"/>
      <c r="D521" s="60"/>
      <c r="E521" s="60"/>
      <c r="F521" s="60"/>
      <c r="G521" s="60"/>
      <c r="H521" s="60"/>
      <c r="I521" s="60"/>
    </row>
    <row r="522" customFormat="false" ht="15" hidden="false" customHeight="true" outlineLevel="0" collapsed="false">
      <c r="A522" s="58"/>
      <c r="B522" s="58"/>
      <c r="C522" s="59"/>
      <c r="D522" s="60"/>
      <c r="E522" s="60"/>
      <c r="F522" s="60"/>
      <c r="G522" s="60"/>
      <c r="H522" s="60"/>
      <c r="I522" s="60"/>
    </row>
    <row r="523" customFormat="false" ht="15" hidden="false" customHeight="true" outlineLevel="0" collapsed="false">
      <c r="A523" s="58"/>
      <c r="B523" s="58"/>
      <c r="C523" s="59"/>
      <c r="D523" s="60"/>
      <c r="E523" s="60"/>
      <c r="F523" s="60"/>
      <c r="G523" s="60"/>
      <c r="H523" s="60"/>
      <c r="I523" s="60"/>
    </row>
    <row r="524" customFormat="false" ht="15" hidden="false" customHeight="true" outlineLevel="0" collapsed="false">
      <c r="A524" s="58"/>
      <c r="B524" s="58"/>
      <c r="C524" s="59"/>
      <c r="D524" s="60"/>
      <c r="E524" s="60"/>
      <c r="F524" s="60"/>
      <c r="G524" s="60"/>
      <c r="H524" s="60"/>
      <c r="I524" s="60"/>
    </row>
    <row r="525" customFormat="false" ht="15" hidden="false" customHeight="true" outlineLevel="0" collapsed="false">
      <c r="A525" s="58"/>
      <c r="B525" s="58"/>
      <c r="C525" s="59"/>
      <c r="D525" s="60"/>
      <c r="E525" s="60"/>
      <c r="F525" s="60"/>
      <c r="G525" s="60"/>
      <c r="H525" s="60"/>
      <c r="I525" s="60"/>
    </row>
    <row r="526" customFormat="false" ht="15" hidden="false" customHeight="true" outlineLevel="0" collapsed="false">
      <c r="A526" s="58"/>
      <c r="B526" s="58"/>
      <c r="C526" s="59"/>
      <c r="D526" s="60"/>
      <c r="E526" s="60"/>
      <c r="F526" s="60"/>
      <c r="G526" s="60"/>
      <c r="H526" s="60"/>
      <c r="I526" s="60"/>
    </row>
    <row r="527" customFormat="false" ht="15" hidden="false" customHeight="true" outlineLevel="0" collapsed="false">
      <c r="A527" s="58"/>
      <c r="B527" s="58"/>
      <c r="C527" s="59"/>
      <c r="D527" s="60"/>
      <c r="E527" s="60"/>
      <c r="F527" s="60"/>
      <c r="G527" s="60"/>
      <c r="H527" s="60"/>
      <c r="I527" s="60"/>
    </row>
    <row r="528" customFormat="false" ht="15" hidden="false" customHeight="true" outlineLevel="0" collapsed="false">
      <c r="A528" s="58"/>
      <c r="B528" s="58"/>
      <c r="C528" s="59"/>
      <c r="D528" s="60"/>
      <c r="E528" s="60"/>
      <c r="F528" s="60"/>
      <c r="G528" s="60"/>
      <c r="H528" s="60"/>
      <c r="I528" s="60"/>
    </row>
    <row r="529" customFormat="false" ht="15" hidden="false" customHeight="true" outlineLevel="0" collapsed="false">
      <c r="A529" s="58"/>
      <c r="B529" s="58"/>
      <c r="C529" s="59"/>
      <c r="D529" s="60"/>
      <c r="E529" s="60"/>
      <c r="F529" s="60"/>
      <c r="G529" s="60"/>
      <c r="H529" s="60"/>
      <c r="I529" s="60"/>
    </row>
    <row r="530" customFormat="false" ht="15" hidden="false" customHeight="true" outlineLevel="0" collapsed="false">
      <c r="A530" s="58"/>
      <c r="B530" s="58"/>
      <c r="C530" s="59"/>
      <c r="D530" s="60"/>
      <c r="E530" s="60"/>
      <c r="F530" s="60"/>
      <c r="G530" s="60"/>
      <c r="H530" s="60"/>
      <c r="I530" s="60"/>
    </row>
    <row r="531" customFormat="false" ht="15" hidden="false" customHeight="true" outlineLevel="0" collapsed="false">
      <c r="A531" s="58"/>
      <c r="B531" s="58"/>
      <c r="C531" s="59"/>
      <c r="D531" s="60"/>
      <c r="E531" s="60"/>
      <c r="F531" s="60"/>
      <c r="G531" s="60"/>
      <c r="H531" s="60"/>
      <c r="I531" s="60"/>
    </row>
    <row r="532" customFormat="false" ht="15" hidden="false" customHeight="true" outlineLevel="0" collapsed="false">
      <c r="A532" s="58"/>
      <c r="B532" s="58"/>
      <c r="C532" s="59"/>
      <c r="D532" s="60"/>
      <c r="E532" s="60"/>
      <c r="F532" s="60"/>
      <c r="G532" s="60"/>
      <c r="H532" s="60"/>
      <c r="I532" s="60"/>
    </row>
    <row r="533" customFormat="false" ht="15" hidden="false" customHeight="true" outlineLevel="0" collapsed="false">
      <c r="A533" s="58"/>
      <c r="B533" s="58"/>
      <c r="C533" s="59"/>
      <c r="D533" s="60"/>
      <c r="E533" s="60"/>
      <c r="F533" s="60"/>
      <c r="G533" s="60"/>
      <c r="H533" s="60"/>
      <c r="I533" s="60"/>
    </row>
    <row r="534" customFormat="false" ht="15" hidden="false" customHeight="true" outlineLevel="0" collapsed="false">
      <c r="A534" s="58"/>
      <c r="B534" s="58"/>
      <c r="C534" s="59"/>
      <c r="D534" s="60"/>
      <c r="E534" s="60"/>
      <c r="F534" s="60"/>
      <c r="G534" s="60"/>
      <c r="H534" s="60"/>
      <c r="I534" s="60"/>
    </row>
    <row r="535" customFormat="false" ht="15" hidden="false" customHeight="true" outlineLevel="0" collapsed="false">
      <c r="A535" s="58"/>
      <c r="B535" s="58"/>
      <c r="C535" s="59"/>
      <c r="D535" s="60"/>
      <c r="E535" s="60"/>
      <c r="F535" s="60"/>
      <c r="G535" s="60"/>
      <c r="H535" s="60"/>
      <c r="I535" s="60"/>
    </row>
    <row r="536" customFormat="false" ht="15" hidden="false" customHeight="true" outlineLevel="0" collapsed="false">
      <c r="A536" s="58"/>
      <c r="B536" s="58"/>
      <c r="C536" s="59"/>
      <c r="D536" s="60"/>
      <c r="E536" s="60"/>
      <c r="F536" s="60"/>
      <c r="G536" s="60"/>
      <c r="H536" s="60"/>
      <c r="I536" s="60"/>
    </row>
    <row r="537" customFormat="false" ht="15" hidden="false" customHeight="true" outlineLevel="0" collapsed="false">
      <c r="A537" s="58"/>
      <c r="B537" s="58"/>
      <c r="C537" s="59"/>
      <c r="D537" s="60"/>
      <c r="E537" s="60"/>
      <c r="F537" s="60"/>
      <c r="G537" s="60"/>
      <c r="H537" s="60"/>
      <c r="I537" s="60"/>
    </row>
    <row r="538" customFormat="false" ht="15" hidden="false" customHeight="true" outlineLevel="0" collapsed="false">
      <c r="A538" s="58"/>
      <c r="B538" s="58"/>
      <c r="C538" s="59"/>
      <c r="D538" s="60"/>
      <c r="E538" s="60"/>
      <c r="F538" s="60"/>
      <c r="G538" s="60"/>
      <c r="H538" s="60"/>
      <c r="I538" s="60"/>
    </row>
    <row r="539" customFormat="false" ht="15" hidden="false" customHeight="true" outlineLevel="0" collapsed="false">
      <c r="A539" s="58"/>
      <c r="B539" s="58"/>
      <c r="C539" s="59"/>
      <c r="D539" s="60"/>
      <c r="E539" s="60"/>
      <c r="F539" s="60"/>
      <c r="G539" s="60"/>
      <c r="H539" s="60"/>
      <c r="I539" s="60"/>
    </row>
    <row r="540" customFormat="false" ht="15" hidden="false" customHeight="true" outlineLevel="0" collapsed="false">
      <c r="A540" s="58"/>
      <c r="B540" s="58"/>
      <c r="C540" s="59"/>
      <c r="D540" s="60"/>
      <c r="E540" s="60"/>
      <c r="F540" s="60"/>
      <c r="G540" s="60"/>
      <c r="H540" s="60"/>
      <c r="I540" s="60"/>
    </row>
    <row r="541" customFormat="false" ht="15" hidden="false" customHeight="true" outlineLevel="0" collapsed="false">
      <c r="A541" s="58"/>
      <c r="B541" s="58"/>
      <c r="C541" s="59"/>
      <c r="D541" s="60"/>
      <c r="E541" s="60"/>
      <c r="F541" s="60"/>
      <c r="G541" s="60"/>
      <c r="H541" s="60"/>
      <c r="I541" s="60"/>
    </row>
    <row r="542" customFormat="false" ht="15" hidden="false" customHeight="true" outlineLevel="0" collapsed="false">
      <c r="A542" s="58"/>
      <c r="B542" s="58"/>
      <c r="C542" s="59"/>
      <c r="D542" s="60"/>
      <c r="E542" s="60"/>
      <c r="F542" s="60"/>
      <c r="G542" s="60"/>
      <c r="H542" s="60"/>
      <c r="I542" s="60"/>
    </row>
    <row r="543" customFormat="false" ht="15" hidden="false" customHeight="true" outlineLevel="0" collapsed="false">
      <c r="A543" s="58"/>
      <c r="B543" s="58"/>
      <c r="C543" s="59"/>
      <c r="D543" s="60"/>
      <c r="E543" s="60"/>
      <c r="F543" s="60"/>
      <c r="G543" s="60"/>
      <c r="H543" s="60"/>
      <c r="I543" s="60"/>
    </row>
    <row r="544" customFormat="false" ht="15" hidden="false" customHeight="true" outlineLevel="0" collapsed="false">
      <c r="A544" s="58"/>
      <c r="B544" s="58"/>
      <c r="C544" s="59"/>
      <c r="D544" s="60"/>
      <c r="E544" s="60"/>
      <c r="F544" s="60"/>
      <c r="G544" s="60"/>
      <c r="H544" s="60"/>
      <c r="I544" s="60"/>
    </row>
    <row r="545" customFormat="false" ht="15" hidden="false" customHeight="true" outlineLevel="0" collapsed="false">
      <c r="A545" s="58"/>
      <c r="B545" s="58"/>
      <c r="C545" s="59"/>
      <c r="D545" s="60"/>
      <c r="E545" s="60"/>
      <c r="F545" s="60"/>
      <c r="G545" s="60"/>
      <c r="H545" s="60"/>
      <c r="I545" s="60"/>
    </row>
    <row r="546" customFormat="false" ht="15" hidden="false" customHeight="true" outlineLevel="0" collapsed="false">
      <c r="A546" s="58"/>
      <c r="B546" s="58"/>
      <c r="C546" s="59"/>
      <c r="D546" s="60"/>
      <c r="E546" s="60"/>
      <c r="F546" s="60"/>
      <c r="G546" s="60"/>
      <c r="H546" s="60"/>
      <c r="I546" s="60"/>
    </row>
    <row r="547" customFormat="false" ht="15" hidden="false" customHeight="true" outlineLevel="0" collapsed="false">
      <c r="A547" s="58"/>
      <c r="B547" s="58"/>
      <c r="C547" s="59"/>
      <c r="D547" s="60"/>
      <c r="E547" s="60"/>
      <c r="F547" s="60"/>
      <c r="G547" s="60"/>
      <c r="H547" s="60"/>
      <c r="I547" s="60"/>
    </row>
    <row r="548" customFormat="false" ht="15" hidden="false" customHeight="true" outlineLevel="0" collapsed="false">
      <c r="A548" s="58"/>
      <c r="B548" s="58"/>
      <c r="C548" s="59"/>
      <c r="D548" s="60"/>
      <c r="E548" s="60"/>
      <c r="F548" s="60"/>
      <c r="G548" s="60"/>
      <c r="H548" s="60"/>
      <c r="I548" s="60"/>
    </row>
    <row r="549" customFormat="false" ht="15" hidden="false" customHeight="true" outlineLevel="0" collapsed="false">
      <c r="A549" s="58"/>
      <c r="B549" s="58"/>
      <c r="C549" s="59"/>
      <c r="D549" s="60"/>
      <c r="E549" s="60"/>
      <c r="F549" s="60"/>
      <c r="G549" s="60"/>
      <c r="H549" s="60"/>
      <c r="I549" s="60"/>
    </row>
    <row r="550" customFormat="false" ht="15" hidden="false" customHeight="true" outlineLevel="0" collapsed="false">
      <c r="A550" s="58"/>
      <c r="B550" s="58"/>
      <c r="C550" s="59"/>
      <c r="D550" s="60"/>
      <c r="E550" s="60"/>
      <c r="F550" s="60"/>
      <c r="G550" s="60"/>
      <c r="H550" s="60"/>
      <c r="I550" s="60"/>
    </row>
    <row r="551" customFormat="false" ht="15" hidden="false" customHeight="true" outlineLevel="0" collapsed="false">
      <c r="A551" s="58"/>
      <c r="B551" s="58"/>
      <c r="C551" s="59"/>
      <c r="D551" s="60"/>
      <c r="E551" s="60"/>
      <c r="F551" s="60"/>
      <c r="G551" s="60"/>
      <c r="H551" s="60"/>
      <c r="I551" s="60"/>
    </row>
    <row r="552" customFormat="false" ht="15" hidden="false" customHeight="true" outlineLevel="0" collapsed="false">
      <c r="A552" s="58"/>
      <c r="B552" s="58"/>
      <c r="C552" s="59"/>
      <c r="D552" s="60"/>
      <c r="E552" s="60"/>
      <c r="F552" s="60"/>
      <c r="G552" s="60"/>
      <c r="H552" s="60"/>
      <c r="I552" s="60"/>
    </row>
    <row r="553" customFormat="false" ht="15" hidden="false" customHeight="true" outlineLevel="0" collapsed="false">
      <c r="A553" s="58"/>
      <c r="B553" s="58"/>
      <c r="C553" s="59"/>
      <c r="D553" s="60"/>
      <c r="E553" s="60"/>
      <c r="F553" s="60"/>
      <c r="G553" s="60"/>
      <c r="H553" s="60"/>
      <c r="I553" s="60"/>
    </row>
    <row r="554" customFormat="false" ht="15" hidden="false" customHeight="true" outlineLevel="0" collapsed="false">
      <c r="A554" s="58"/>
      <c r="B554" s="58"/>
      <c r="C554" s="59"/>
      <c r="D554" s="60"/>
      <c r="E554" s="60"/>
      <c r="F554" s="60"/>
      <c r="G554" s="60"/>
      <c r="H554" s="60"/>
      <c r="I554" s="60"/>
    </row>
    <row r="555" customFormat="false" ht="15" hidden="false" customHeight="true" outlineLevel="0" collapsed="false">
      <c r="A555" s="58"/>
      <c r="B555" s="58"/>
      <c r="C555" s="59"/>
      <c r="D555" s="60"/>
      <c r="E555" s="60"/>
      <c r="F555" s="60"/>
      <c r="G555" s="60"/>
      <c r="H555" s="60"/>
      <c r="I555" s="60"/>
    </row>
    <row r="556" customFormat="false" ht="15" hidden="false" customHeight="true" outlineLevel="0" collapsed="false">
      <c r="A556" s="58"/>
      <c r="B556" s="58"/>
      <c r="C556" s="59"/>
      <c r="D556" s="60"/>
      <c r="E556" s="60"/>
      <c r="F556" s="60"/>
      <c r="G556" s="60"/>
      <c r="H556" s="60"/>
      <c r="I556" s="60"/>
    </row>
    <row r="557" customFormat="false" ht="15" hidden="false" customHeight="true" outlineLevel="0" collapsed="false">
      <c r="A557" s="58"/>
      <c r="B557" s="58"/>
      <c r="C557" s="59"/>
      <c r="D557" s="60"/>
      <c r="E557" s="60"/>
      <c r="F557" s="60"/>
      <c r="G557" s="60"/>
      <c r="H557" s="60"/>
      <c r="I557" s="60"/>
    </row>
    <row r="558" customFormat="false" ht="15" hidden="false" customHeight="true" outlineLevel="0" collapsed="false">
      <c r="A558" s="58"/>
      <c r="B558" s="58"/>
      <c r="C558" s="59"/>
      <c r="D558" s="60"/>
      <c r="E558" s="60"/>
      <c r="F558" s="60"/>
      <c r="G558" s="60"/>
      <c r="H558" s="60"/>
      <c r="I558" s="60"/>
    </row>
    <row r="559" customFormat="false" ht="15" hidden="false" customHeight="true" outlineLevel="0" collapsed="false">
      <c r="A559" s="58"/>
      <c r="B559" s="58"/>
      <c r="C559" s="59"/>
      <c r="D559" s="60"/>
      <c r="E559" s="60"/>
      <c r="F559" s="60"/>
      <c r="G559" s="60"/>
      <c r="H559" s="60"/>
      <c r="I559" s="60"/>
    </row>
    <row r="560" customFormat="false" ht="15" hidden="false" customHeight="true" outlineLevel="0" collapsed="false">
      <c r="A560" s="58"/>
      <c r="B560" s="58"/>
      <c r="C560" s="59"/>
      <c r="D560" s="60"/>
      <c r="E560" s="60"/>
      <c r="F560" s="60"/>
      <c r="G560" s="60"/>
      <c r="H560" s="60"/>
      <c r="I560" s="60"/>
    </row>
    <row r="561" customFormat="false" ht="15" hidden="false" customHeight="true" outlineLevel="0" collapsed="false">
      <c r="A561" s="58"/>
      <c r="B561" s="58"/>
      <c r="C561" s="59"/>
      <c r="D561" s="60"/>
      <c r="E561" s="60"/>
      <c r="F561" s="60"/>
      <c r="G561" s="60"/>
      <c r="H561" s="60"/>
      <c r="I561" s="60"/>
    </row>
    <row r="562" customFormat="false" ht="15" hidden="false" customHeight="true" outlineLevel="0" collapsed="false">
      <c r="A562" s="58"/>
      <c r="B562" s="58"/>
      <c r="C562" s="59"/>
      <c r="D562" s="60"/>
      <c r="E562" s="60"/>
      <c r="F562" s="60"/>
      <c r="G562" s="60"/>
      <c r="H562" s="60"/>
      <c r="I562" s="60"/>
    </row>
    <row r="563" customFormat="false" ht="15" hidden="false" customHeight="true" outlineLevel="0" collapsed="false">
      <c r="A563" s="58"/>
      <c r="B563" s="58"/>
      <c r="C563" s="59"/>
      <c r="D563" s="60"/>
      <c r="E563" s="60"/>
      <c r="F563" s="60"/>
      <c r="G563" s="60"/>
      <c r="H563" s="60"/>
      <c r="I563" s="60"/>
    </row>
    <row r="564" customFormat="false" ht="15" hidden="false" customHeight="true" outlineLevel="0" collapsed="false">
      <c r="A564" s="58"/>
      <c r="B564" s="58"/>
      <c r="C564" s="59"/>
      <c r="D564" s="60"/>
      <c r="E564" s="60"/>
      <c r="F564" s="60"/>
      <c r="G564" s="60"/>
      <c r="H564" s="60"/>
      <c r="I564" s="60"/>
    </row>
    <row r="565" customFormat="false" ht="15" hidden="false" customHeight="true" outlineLevel="0" collapsed="false">
      <c r="A565" s="58"/>
      <c r="B565" s="58"/>
      <c r="C565" s="59"/>
      <c r="D565" s="60"/>
      <c r="E565" s="60"/>
      <c r="F565" s="60"/>
      <c r="G565" s="60"/>
      <c r="H565" s="60"/>
      <c r="I565" s="60"/>
    </row>
    <row r="566" customFormat="false" ht="15" hidden="false" customHeight="true" outlineLevel="0" collapsed="false">
      <c r="A566" s="58"/>
      <c r="B566" s="58"/>
      <c r="C566" s="59"/>
      <c r="D566" s="60"/>
      <c r="E566" s="60"/>
      <c r="F566" s="60"/>
      <c r="G566" s="60"/>
      <c r="H566" s="60"/>
      <c r="I566" s="60"/>
    </row>
    <row r="567" customFormat="false" ht="15" hidden="false" customHeight="true" outlineLevel="0" collapsed="false">
      <c r="A567" s="58"/>
      <c r="B567" s="58"/>
      <c r="C567" s="59"/>
      <c r="D567" s="60"/>
      <c r="E567" s="60"/>
      <c r="F567" s="60"/>
      <c r="G567" s="60"/>
      <c r="H567" s="60"/>
      <c r="I567" s="60"/>
    </row>
    <row r="568" customFormat="false" ht="15" hidden="false" customHeight="true" outlineLevel="0" collapsed="false">
      <c r="A568" s="58"/>
      <c r="B568" s="58"/>
      <c r="C568" s="59"/>
      <c r="D568" s="60"/>
      <c r="E568" s="60"/>
      <c r="F568" s="60"/>
      <c r="G568" s="60"/>
      <c r="H568" s="60"/>
      <c r="I568" s="60"/>
    </row>
    <row r="569" customFormat="false" ht="15" hidden="false" customHeight="true" outlineLevel="0" collapsed="false">
      <c r="A569" s="58"/>
      <c r="B569" s="58"/>
      <c r="C569" s="59"/>
      <c r="D569" s="60"/>
      <c r="E569" s="60"/>
      <c r="F569" s="60"/>
      <c r="G569" s="60"/>
      <c r="H569" s="60"/>
      <c r="I569" s="60"/>
    </row>
    <row r="570" customFormat="false" ht="15" hidden="false" customHeight="true" outlineLevel="0" collapsed="false">
      <c r="A570" s="58"/>
      <c r="B570" s="58"/>
      <c r="C570" s="59"/>
      <c r="D570" s="60"/>
      <c r="E570" s="60"/>
      <c r="F570" s="60"/>
      <c r="G570" s="60"/>
      <c r="H570" s="60"/>
      <c r="I570" s="60"/>
    </row>
    <row r="571" customFormat="false" ht="15" hidden="false" customHeight="true" outlineLevel="0" collapsed="false">
      <c r="A571" s="58"/>
      <c r="B571" s="58"/>
      <c r="C571" s="59"/>
      <c r="D571" s="60"/>
      <c r="E571" s="60"/>
      <c r="F571" s="60"/>
      <c r="G571" s="60"/>
      <c r="H571" s="60"/>
      <c r="I571" s="60"/>
    </row>
    <row r="572" customFormat="false" ht="15" hidden="false" customHeight="true" outlineLevel="0" collapsed="false">
      <c r="A572" s="58"/>
      <c r="B572" s="58"/>
      <c r="C572" s="59"/>
      <c r="D572" s="60"/>
      <c r="E572" s="60"/>
      <c r="F572" s="60"/>
      <c r="G572" s="60"/>
      <c r="H572" s="60"/>
      <c r="I572" s="60"/>
    </row>
    <row r="573" customFormat="false" ht="15" hidden="false" customHeight="true" outlineLevel="0" collapsed="false">
      <c r="A573" s="58"/>
      <c r="B573" s="58"/>
      <c r="C573" s="59"/>
      <c r="D573" s="60"/>
      <c r="E573" s="60"/>
      <c r="F573" s="60"/>
      <c r="G573" s="60"/>
      <c r="H573" s="60"/>
      <c r="I573" s="60"/>
    </row>
    <row r="574" customFormat="false" ht="15" hidden="false" customHeight="true" outlineLevel="0" collapsed="false">
      <c r="A574" s="58"/>
      <c r="B574" s="58"/>
      <c r="C574" s="59"/>
      <c r="D574" s="60"/>
      <c r="E574" s="60"/>
      <c r="F574" s="60"/>
      <c r="G574" s="60"/>
      <c r="H574" s="60"/>
      <c r="I574" s="60"/>
    </row>
    <row r="575" customFormat="false" ht="15" hidden="false" customHeight="true" outlineLevel="0" collapsed="false">
      <c r="A575" s="58"/>
      <c r="B575" s="58"/>
      <c r="C575" s="59"/>
      <c r="D575" s="60"/>
      <c r="E575" s="60"/>
      <c r="F575" s="60"/>
      <c r="G575" s="60"/>
      <c r="H575" s="60"/>
      <c r="I575" s="60"/>
    </row>
    <row r="576" customFormat="false" ht="15" hidden="false" customHeight="true" outlineLevel="0" collapsed="false">
      <c r="A576" s="58"/>
      <c r="B576" s="58"/>
      <c r="C576" s="59"/>
      <c r="D576" s="60"/>
      <c r="E576" s="60"/>
      <c r="F576" s="60"/>
      <c r="G576" s="60"/>
      <c r="H576" s="60"/>
      <c r="I576" s="60"/>
    </row>
    <row r="577" customFormat="false" ht="15" hidden="false" customHeight="true" outlineLevel="0" collapsed="false">
      <c r="A577" s="58"/>
      <c r="B577" s="58"/>
      <c r="C577" s="59"/>
      <c r="D577" s="60"/>
      <c r="E577" s="60"/>
      <c r="F577" s="60"/>
      <c r="G577" s="60"/>
      <c r="H577" s="60"/>
      <c r="I577" s="60"/>
    </row>
    <row r="578" customFormat="false" ht="15" hidden="false" customHeight="true" outlineLevel="0" collapsed="false">
      <c r="A578" s="58"/>
      <c r="B578" s="58"/>
      <c r="C578" s="59"/>
      <c r="D578" s="60"/>
      <c r="E578" s="60"/>
      <c r="F578" s="60"/>
      <c r="G578" s="60"/>
      <c r="H578" s="60"/>
      <c r="I578" s="60"/>
    </row>
    <row r="579" customFormat="false" ht="15" hidden="false" customHeight="true" outlineLevel="0" collapsed="false">
      <c r="A579" s="58"/>
      <c r="B579" s="58"/>
      <c r="C579" s="59"/>
      <c r="D579" s="60"/>
      <c r="E579" s="60"/>
      <c r="F579" s="60"/>
      <c r="G579" s="60"/>
      <c r="H579" s="60"/>
      <c r="I579" s="60"/>
    </row>
    <row r="580" customFormat="false" ht="15" hidden="false" customHeight="true" outlineLevel="0" collapsed="false">
      <c r="A580" s="58"/>
      <c r="B580" s="58"/>
      <c r="C580" s="59"/>
      <c r="D580" s="60"/>
      <c r="E580" s="60"/>
      <c r="F580" s="60"/>
      <c r="G580" s="60"/>
      <c r="H580" s="60"/>
      <c r="I580" s="60"/>
    </row>
    <row r="581" customFormat="false" ht="15" hidden="false" customHeight="true" outlineLevel="0" collapsed="false">
      <c r="A581" s="58"/>
      <c r="B581" s="58"/>
      <c r="C581" s="59"/>
      <c r="D581" s="60"/>
      <c r="E581" s="60"/>
      <c r="F581" s="60"/>
      <c r="G581" s="60"/>
      <c r="H581" s="60"/>
      <c r="I581" s="60"/>
    </row>
    <row r="582" customFormat="false" ht="15" hidden="false" customHeight="true" outlineLevel="0" collapsed="false">
      <c r="A582" s="58"/>
      <c r="B582" s="58"/>
      <c r="C582" s="59"/>
      <c r="D582" s="60"/>
      <c r="E582" s="60"/>
      <c r="F582" s="60"/>
      <c r="G582" s="60"/>
      <c r="H582" s="60"/>
      <c r="I582" s="60"/>
    </row>
    <row r="583" customFormat="false" ht="15" hidden="false" customHeight="true" outlineLevel="0" collapsed="false">
      <c r="A583" s="58"/>
      <c r="B583" s="58"/>
      <c r="C583" s="59"/>
      <c r="D583" s="60"/>
      <c r="E583" s="60"/>
      <c r="F583" s="60"/>
      <c r="G583" s="60"/>
      <c r="H583" s="60"/>
      <c r="I583" s="60"/>
    </row>
    <row r="584" customFormat="false" ht="15" hidden="false" customHeight="true" outlineLevel="0" collapsed="false">
      <c r="A584" s="58"/>
      <c r="B584" s="58"/>
      <c r="C584" s="59"/>
      <c r="D584" s="60"/>
      <c r="E584" s="60"/>
      <c r="F584" s="60"/>
      <c r="G584" s="60"/>
      <c r="H584" s="60"/>
      <c r="I584" s="60"/>
    </row>
    <row r="585" customFormat="false" ht="15" hidden="false" customHeight="true" outlineLevel="0" collapsed="false">
      <c r="A585" s="58"/>
      <c r="B585" s="58"/>
      <c r="C585" s="59"/>
      <c r="D585" s="60"/>
      <c r="E585" s="60"/>
      <c r="F585" s="60"/>
      <c r="G585" s="60"/>
      <c r="H585" s="60"/>
      <c r="I585" s="60"/>
    </row>
    <row r="586" customFormat="false" ht="15" hidden="false" customHeight="true" outlineLevel="0" collapsed="false">
      <c r="A586" s="58"/>
      <c r="B586" s="58"/>
      <c r="C586" s="59"/>
      <c r="D586" s="60"/>
      <c r="E586" s="60"/>
      <c r="F586" s="60"/>
      <c r="G586" s="60"/>
      <c r="H586" s="60"/>
      <c r="I586" s="60"/>
    </row>
    <row r="587" customFormat="false" ht="15" hidden="false" customHeight="true" outlineLevel="0" collapsed="false">
      <c r="A587" s="58"/>
      <c r="B587" s="58"/>
      <c r="C587" s="59"/>
      <c r="D587" s="60"/>
      <c r="E587" s="60"/>
      <c r="F587" s="60"/>
      <c r="G587" s="60"/>
      <c r="H587" s="60"/>
      <c r="I587" s="60"/>
    </row>
    <row r="588" customFormat="false" ht="15" hidden="false" customHeight="true" outlineLevel="0" collapsed="false">
      <c r="A588" s="58"/>
      <c r="B588" s="58"/>
      <c r="C588" s="59"/>
      <c r="D588" s="60"/>
      <c r="E588" s="60"/>
      <c r="F588" s="60"/>
      <c r="G588" s="60"/>
      <c r="H588" s="60"/>
      <c r="I588" s="60"/>
    </row>
    <row r="589" customFormat="false" ht="15" hidden="false" customHeight="true" outlineLevel="0" collapsed="false">
      <c r="A589" s="58"/>
      <c r="B589" s="58"/>
      <c r="C589" s="59"/>
      <c r="D589" s="60"/>
      <c r="E589" s="60"/>
      <c r="F589" s="60"/>
      <c r="G589" s="60"/>
      <c r="H589" s="60"/>
      <c r="I589" s="60"/>
    </row>
    <row r="590" customFormat="false" ht="15" hidden="false" customHeight="true" outlineLevel="0" collapsed="false">
      <c r="A590" s="58"/>
      <c r="B590" s="58"/>
      <c r="C590" s="59"/>
      <c r="D590" s="60"/>
      <c r="E590" s="60"/>
      <c r="F590" s="60"/>
      <c r="G590" s="60"/>
      <c r="H590" s="60"/>
      <c r="I590" s="60"/>
    </row>
    <row r="591" customFormat="false" ht="15" hidden="false" customHeight="true" outlineLevel="0" collapsed="false">
      <c r="A591" s="58"/>
      <c r="B591" s="58"/>
      <c r="C591" s="59"/>
      <c r="D591" s="60"/>
      <c r="E591" s="60"/>
      <c r="F591" s="60"/>
      <c r="G591" s="60"/>
      <c r="H591" s="60"/>
      <c r="I591" s="60"/>
    </row>
    <row r="592" customFormat="false" ht="15" hidden="false" customHeight="true" outlineLevel="0" collapsed="false">
      <c r="A592" s="58"/>
      <c r="B592" s="58"/>
      <c r="C592" s="59"/>
      <c r="D592" s="60"/>
      <c r="E592" s="60"/>
      <c r="F592" s="60"/>
      <c r="G592" s="60"/>
      <c r="H592" s="60"/>
      <c r="I592" s="60"/>
    </row>
    <row r="593" customFormat="false" ht="15" hidden="false" customHeight="true" outlineLevel="0" collapsed="false">
      <c r="A593" s="58"/>
      <c r="B593" s="58"/>
      <c r="C593" s="59"/>
      <c r="D593" s="60"/>
      <c r="E593" s="60"/>
      <c r="F593" s="60"/>
      <c r="G593" s="60"/>
      <c r="H593" s="60"/>
      <c r="I593" s="60"/>
    </row>
    <row r="594" customFormat="false" ht="15" hidden="false" customHeight="true" outlineLevel="0" collapsed="false">
      <c r="A594" s="58"/>
      <c r="B594" s="58"/>
      <c r="C594" s="59"/>
      <c r="D594" s="60"/>
      <c r="E594" s="60"/>
      <c r="F594" s="60"/>
      <c r="G594" s="60"/>
      <c r="H594" s="60"/>
      <c r="I594" s="60"/>
    </row>
    <row r="595" customFormat="false" ht="15" hidden="false" customHeight="true" outlineLevel="0" collapsed="false">
      <c r="A595" s="58"/>
      <c r="B595" s="58"/>
      <c r="C595" s="59"/>
      <c r="D595" s="60"/>
      <c r="E595" s="60"/>
      <c r="F595" s="60"/>
      <c r="G595" s="60"/>
      <c r="H595" s="60"/>
      <c r="I595" s="60"/>
    </row>
    <row r="596" customFormat="false" ht="15" hidden="false" customHeight="true" outlineLevel="0" collapsed="false">
      <c r="A596" s="58"/>
      <c r="B596" s="58"/>
      <c r="C596" s="59"/>
      <c r="D596" s="60"/>
      <c r="E596" s="60"/>
      <c r="F596" s="60"/>
      <c r="G596" s="60"/>
      <c r="H596" s="60"/>
      <c r="I596" s="60"/>
    </row>
    <row r="597" customFormat="false" ht="15" hidden="false" customHeight="true" outlineLevel="0" collapsed="false">
      <c r="A597" s="58"/>
      <c r="B597" s="58"/>
      <c r="C597" s="59"/>
      <c r="D597" s="60"/>
      <c r="E597" s="60"/>
      <c r="F597" s="60"/>
      <c r="G597" s="60"/>
      <c r="H597" s="60"/>
      <c r="I597" s="60"/>
    </row>
    <row r="598" customFormat="false" ht="15" hidden="false" customHeight="true" outlineLevel="0" collapsed="false">
      <c r="A598" s="58"/>
      <c r="B598" s="58"/>
      <c r="C598" s="59"/>
      <c r="D598" s="60"/>
      <c r="E598" s="60"/>
      <c r="F598" s="60"/>
      <c r="G598" s="60"/>
      <c r="H598" s="60"/>
      <c r="I598" s="60"/>
    </row>
    <row r="599" customFormat="false" ht="15" hidden="false" customHeight="true" outlineLevel="0" collapsed="false">
      <c r="A599" s="58"/>
      <c r="B599" s="58"/>
      <c r="C599" s="59"/>
      <c r="D599" s="60"/>
      <c r="E599" s="60"/>
      <c r="F599" s="60"/>
      <c r="G599" s="60"/>
      <c r="H599" s="60"/>
      <c r="I599" s="60"/>
    </row>
    <row r="600" customFormat="false" ht="15" hidden="false" customHeight="true" outlineLevel="0" collapsed="false">
      <c r="A600" s="58"/>
      <c r="B600" s="58"/>
      <c r="C600" s="59"/>
      <c r="D600" s="60"/>
      <c r="E600" s="60"/>
      <c r="F600" s="60"/>
      <c r="G600" s="60"/>
      <c r="H600" s="60"/>
      <c r="I600" s="60"/>
    </row>
    <row r="601" customFormat="false" ht="15" hidden="false" customHeight="true" outlineLevel="0" collapsed="false">
      <c r="A601" s="58"/>
      <c r="B601" s="58"/>
      <c r="C601" s="59"/>
      <c r="D601" s="60"/>
      <c r="E601" s="60"/>
      <c r="F601" s="60"/>
      <c r="G601" s="60"/>
      <c r="H601" s="60"/>
      <c r="I601" s="60"/>
    </row>
    <row r="602" customFormat="false" ht="15" hidden="false" customHeight="true" outlineLevel="0" collapsed="false">
      <c r="A602" s="58"/>
      <c r="B602" s="58"/>
      <c r="C602" s="59"/>
      <c r="D602" s="60"/>
      <c r="E602" s="60"/>
      <c r="F602" s="60"/>
      <c r="G602" s="60"/>
      <c r="H602" s="60"/>
      <c r="I602" s="60"/>
    </row>
    <row r="603" customFormat="false" ht="15" hidden="false" customHeight="true" outlineLevel="0" collapsed="false">
      <c r="A603" s="58"/>
      <c r="B603" s="58"/>
      <c r="C603" s="59"/>
      <c r="D603" s="60"/>
      <c r="E603" s="60"/>
      <c r="F603" s="60"/>
      <c r="G603" s="60"/>
      <c r="H603" s="60"/>
      <c r="I603" s="60"/>
    </row>
    <row r="604" customFormat="false" ht="15" hidden="false" customHeight="true" outlineLevel="0" collapsed="false">
      <c r="A604" s="58"/>
      <c r="B604" s="58"/>
      <c r="C604" s="59"/>
      <c r="D604" s="60"/>
      <c r="E604" s="60"/>
      <c r="F604" s="60"/>
      <c r="G604" s="60"/>
      <c r="H604" s="60"/>
      <c r="I604" s="60"/>
    </row>
    <row r="605" customFormat="false" ht="15" hidden="false" customHeight="true" outlineLevel="0" collapsed="false">
      <c r="A605" s="58"/>
      <c r="B605" s="58"/>
      <c r="C605" s="59"/>
      <c r="D605" s="60"/>
      <c r="E605" s="60"/>
      <c r="F605" s="60"/>
      <c r="G605" s="60"/>
      <c r="H605" s="60"/>
      <c r="I605" s="60"/>
    </row>
    <row r="606" customFormat="false" ht="15" hidden="false" customHeight="true" outlineLevel="0" collapsed="false">
      <c r="A606" s="58"/>
      <c r="B606" s="58"/>
      <c r="C606" s="59"/>
      <c r="D606" s="60"/>
      <c r="E606" s="60"/>
      <c r="F606" s="60"/>
      <c r="G606" s="60"/>
      <c r="H606" s="60"/>
      <c r="I606" s="60"/>
    </row>
    <row r="607" customFormat="false" ht="15" hidden="false" customHeight="true" outlineLevel="0" collapsed="false">
      <c r="A607" s="58"/>
      <c r="B607" s="58"/>
      <c r="C607" s="59"/>
      <c r="D607" s="60"/>
      <c r="E607" s="60"/>
      <c r="F607" s="60"/>
      <c r="G607" s="60"/>
      <c r="H607" s="60"/>
      <c r="I607" s="60"/>
    </row>
    <row r="608" customFormat="false" ht="15" hidden="false" customHeight="true" outlineLevel="0" collapsed="false">
      <c r="A608" s="58"/>
      <c r="B608" s="58"/>
      <c r="C608" s="59"/>
      <c r="D608" s="60"/>
      <c r="E608" s="60"/>
      <c r="F608" s="60"/>
      <c r="G608" s="60"/>
      <c r="H608" s="60"/>
      <c r="I608" s="60"/>
    </row>
    <row r="609" customFormat="false" ht="15" hidden="false" customHeight="true" outlineLevel="0" collapsed="false">
      <c r="A609" s="58"/>
      <c r="B609" s="58"/>
      <c r="C609" s="59"/>
      <c r="D609" s="60"/>
      <c r="E609" s="60"/>
      <c r="F609" s="60"/>
      <c r="G609" s="60"/>
      <c r="H609" s="60"/>
      <c r="I609" s="60"/>
    </row>
    <row r="610" customFormat="false" ht="15" hidden="false" customHeight="true" outlineLevel="0" collapsed="false">
      <c r="A610" s="58"/>
      <c r="B610" s="58"/>
      <c r="C610" s="59"/>
      <c r="D610" s="60"/>
      <c r="E610" s="60"/>
      <c r="F610" s="60"/>
      <c r="G610" s="60"/>
      <c r="H610" s="60"/>
      <c r="I610" s="60"/>
    </row>
    <row r="611" customFormat="false" ht="15" hidden="false" customHeight="true" outlineLevel="0" collapsed="false">
      <c r="A611" s="58"/>
      <c r="B611" s="58"/>
      <c r="C611" s="59"/>
      <c r="D611" s="60"/>
      <c r="E611" s="60"/>
      <c r="F611" s="60"/>
      <c r="G611" s="60"/>
      <c r="H611" s="60"/>
      <c r="I611" s="60"/>
    </row>
    <row r="612" customFormat="false" ht="15" hidden="false" customHeight="true" outlineLevel="0" collapsed="false">
      <c r="A612" s="58"/>
      <c r="B612" s="58"/>
      <c r="C612" s="59"/>
      <c r="D612" s="60"/>
      <c r="E612" s="60"/>
      <c r="F612" s="60"/>
      <c r="G612" s="60"/>
      <c r="H612" s="60"/>
      <c r="I612" s="60"/>
    </row>
    <row r="613" customFormat="false" ht="15" hidden="false" customHeight="true" outlineLevel="0" collapsed="false">
      <c r="A613" s="58"/>
      <c r="B613" s="58"/>
      <c r="C613" s="59"/>
      <c r="D613" s="60"/>
      <c r="E613" s="60"/>
      <c r="F613" s="60"/>
      <c r="G613" s="60"/>
      <c r="H613" s="60"/>
      <c r="I613" s="60"/>
    </row>
    <row r="614" customFormat="false" ht="15" hidden="false" customHeight="true" outlineLevel="0" collapsed="false">
      <c r="A614" s="58"/>
      <c r="B614" s="58"/>
      <c r="C614" s="59"/>
      <c r="D614" s="60"/>
      <c r="E614" s="60"/>
      <c r="F614" s="60"/>
      <c r="G614" s="60"/>
      <c r="H614" s="60"/>
      <c r="I614" s="60"/>
    </row>
    <row r="615" customFormat="false" ht="15" hidden="false" customHeight="true" outlineLevel="0" collapsed="false">
      <c r="A615" s="58"/>
      <c r="B615" s="58"/>
      <c r="C615" s="59"/>
      <c r="D615" s="60"/>
      <c r="E615" s="60"/>
      <c r="F615" s="60"/>
      <c r="G615" s="60"/>
      <c r="H615" s="60"/>
      <c r="I615" s="60"/>
    </row>
    <row r="616" customFormat="false" ht="15" hidden="false" customHeight="true" outlineLevel="0" collapsed="false">
      <c r="A616" s="58"/>
      <c r="B616" s="58"/>
      <c r="C616" s="59"/>
      <c r="D616" s="60"/>
      <c r="E616" s="60"/>
      <c r="F616" s="60"/>
      <c r="G616" s="60"/>
      <c r="H616" s="60"/>
      <c r="I616" s="60"/>
    </row>
    <row r="617" customFormat="false" ht="15" hidden="false" customHeight="true" outlineLevel="0" collapsed="false">
      <c r="A617" s="58"/>
      <c r="B617" s="58"/>
      <c r="C617" s="59"/>
      <c r="D617" s="60"/>
      <c r="E617" s="60"/>
      <c r="F617" s="60"/>
      <c r="G617" s="60"/>
      <c r="H617" s="60"/>
      <c r="I617" s="60"/>
    </row>
    <row r="618" customFormat="false" ht="15" hidden="false" customHeight="true" outlineLevel="0" collapsed="false">
      <c r="A618" s="58"/>
      <c r="B618" s="58"/>
      <c r="C618" s="59"/>
      <c r="D618" s="60"/>
      <c r="E618" s="60"/>
      <c r="F618" s="60"/>
      <c r="G618" s="60"/>
      <c r="H618" s="60"/>
      <c r="I618" s="60"/>
    </row>
    <row r="619" customFormat="false" ht="15" hidden="false" customHeight="true" outlineLevel="0" collapsed="false">
      <c r="A619" s="58"/>
      <c r="B619" s="58"/>
      <c r="C619" s="59"/>
      <c r="D619" s="60"/>
      <c r="E619" s="60"/>
      <c r="F619" s="60"/>
      <c r="G619" s="60"/>
      <c r="H619" s="60"/>
      <c r="I619" s="60"/>
    </row>
    <row r="620" customFormat="false" ht="15" hidden="false" customHeight="true" outlineLevel="0" collapsed="false">
      <c r="A620" s="58"/>
      <c r="B620" s="58"/>
      <c r="C620" s="59"/>
      <c r="D620" s="60"/>
      <c r="E620" s="60"/>
      <c r="F620" s="60"/>
      <c r="G620" s="60"/>
      <c r="H620" s="60"/>
      <c r="I620" s="60"/>
    </row>
    <row r="621" customFormat="false" ht="15" hidden="false" customHeight="true" outlineLevel="0" collapsed="false">
      <c r="A621" s="58"/>
      <c r="B621" s="58"/>
      <c r="C621" s="59"/>
      <c r="D621" s="60"/>
      <c r="E621" s="60"/>
      <c r="F621" s="60"/>
      <c r="G621" s="60"/>
      <c r="H621" s="60"/>
      <c r="I621" s="60"/>
    </row>
    <row r="622" customFormat="false" ht="15" hidden="false" customHeight="true" outlineLevel="0" collapsed="false">
      <c r="A622" s="58"/>
      <c r="B622" s="58"/>
      <c r="C622" s="59"/>
      <c r="D622" s="60"/>
      <c r="E622" s="60"/>
      <c r="F622" s="60"/>
      <c r="G622" s="60"/>
      <c r="H622" s="60"/>
      <c r="I622" s="60"/>
    </row>
    <row r="623" customFormat="false" ht="15" hidden="false" customHeight="true" outlineLevel="0" collapsed="false">
      <c r="A623" s="58"/>
      <c r="B623" s="58"/>
      <c r="C623" s="59"/>
      <c r="D623" s="60"/>
      <c r="E623" s="60"/>
      <c r="F623" s="60"/>
      <c r="G623" s="60"/>
      <c r="H623" s="60"/>
      <c r="I623" s="60"/>
    </row>
    <row r="624" customFormat="false" ht="15" hidden="false" customHeight="true" outlineLevel="0" collapsed="false">
      <c r="A624" s="58"/>
      <c r="B624" s="58"/>
      <c r="C624" s="59"/>
      <c r="D624" s="60"/>
      <c r="E624" s="60"/>
      <c r="F624" s="60"/>
      <c r="G624" s="60"/>
      <c r="H624" s="60"/>
      <c r="I624" s="60"/>
    </row>
    <row r="625" customFormat="false" ht="15" hidden="false" customHeight="true" outlineLevel="0" collapsed="false">
      <c r="A625" s="58"/>
      <c r="B625" s="58"/>
      <c r="C625" s="59"/>
      <c r="D625" s="60"/>
      <c r="E625" s="60"/>
      <c r="F625" s="60"/>
      <c r="G625" s="60"/>
      <c r="H625" s="60"/>
      <c r="I625" s="60"/>
    </row>
    <row r="626" customFormat="false" ht="15" hidden="false" customHeight="true" outlineLevel="0" collapsed="false">
      <c r="A626" s="58"/>
      <c r="B626" s="58"/>
      <c r="C626" s="59"/>
      <c r="D626" s="60"/>
      <c r="E626" s="60"/>
      <c r="F626" s="60"/>
      <c r="G626" s="60"/>
      <c r="H626" s="60"/>
      <c r="I626" s="60"/>
    </row>
    <row r="627" customFormat="false" ht="15" hidden="false" customHeight="true" outlineLevel="0" collapsed="false">
      <c r="A627" s="58"/>
      <c r="B627" s="58"/>
      <c r="C627" s="59"/>
      <c r="D627" s="60"/>
      <c r="E627" s="60"/>
      <c r="F627" s="60"/>
      <c r="G627" s="60"/>
      <c r="H627" s="60"/>
      <c r="I627" s="60"/>
    </row>
    <row r="628" customFormat="false" ht="15" hidden="false" customHeight="true" outlineLevel="0" collapsed="false">
      <c r="A628" s="58"/>
      <c r="B628" s="58"/>
      <c r="C628" s="59"/>
      <c r="D628" s="60"/>
      <c r="E628" s="60"/>
      <c r="F628" s="60"/>
      <c r="G628" s="60"/>
      <c r="H628" s="60"/>
      <c r="I628" s="60"/>
    </row>
    <row r="629" customFormat="false" ht="15" hidden="false" customHeight="true" outlineLevel="0" collapsed="false">
      <c r="A629" s="58"/>
      <c r="B629" s="58"/>
      <c r="C629" s="59"/>
      <c r="D629" s="60"/>
      <c r="E629" s="60"/>
      <c r="F629" s="60"/>
      <c r="G629" s="60"/>
      <c r="H629" s="60"/>
      <c r="I629" s="60"/>
    </row>
    <row r="630" customFormat="false" ht="15" hidden="false" customHeight="true" outlineLevel="0" collapsed="false">
      <c r="A630" s="58"/>
      <c r="B630" s="58"/>
      <c r="C630" s="59"/>
      <c r="D630" s="60"/>
      <c r="E630" s="60"/>
      <c r="F630" s="60"/>
      <c r="G630" s="60"/>
      <c r="H630" s="60"/>
      <c r="I630" s="60"/>
    </row>
    <row r="631" customFormat="false" ht="15" hidden="false" customHeight="true" outlineLevel="0" collapsed="false">
      <c r="A631" s="58"/>
      <c r="B631" s="58"/>
      <c r="C631" s="59"/>
      <c r="D631" s="60"/>
      <c r="E631" s="60"/>
      <c r="F631" s="60"/>
      <c r="G631" s="60"/>
      <c r="H631" s="60"/>
      <c r="I631" s="60"/>
    </row>
    <row r="632" customFormat="false" ht="15" hidden="false" customHeight="true" outlineLevel="0" collapsed="false">
      <c r="A632" s="58"/>
      <c r="B632" s="58"/>
      <c r="C632" s="59"/>
      <c r="D632" s="60"/>
      <c r="E632" s="60"/>
      <c r="F632" s="60"/>
      <c r="G632" s="60"/>
      <c r="H632" s="60"/>
      <c r="I632" s="60"/>
    </row>
    <row r="633" customFormat="false" ht="15" hidden="false" customHeight="true" outlineLevel="0" collapsed="false">
      <c r="A633" s="58"/>
      <c r="B633" s="58"/>
      <c r="C633" s="59"/>
      <c r="D633" s="60"/>
      <c r="E633" s="60"/>
      <c r="F633" s="60"/>
      <c r="G633" s="60"/>
      <c r="H633" s="60"/>
      <c r="I633" s="60"/>
    </row>
    <row r="634" customFormat="false" ht="15" hidden="false" customHeight="true" outlineLevel="0" collapsed="false">
      <c r="A634" s="58"/>
      <c r="B634" s="58"/>
      <c r="C634" s="59"/>
      <c r="D634" s="60"/>
      <c r="E634" s="60"/>
      <c r="F634" s="60"/>
      <c r="G634" s="60"/>
      <c r="H634" s="60"/>
      <c r="I634" s="60"/>
    </row>
    <row r="635" customFormat="false" ht="15" hidden="false" customHeight="true" outlineLevel="0" collapsed="false">
      <c r="A635" s="58"/>
      <c r="B635" s="58"/>
      <c r="C635" s="59"/>
      <c r="D635" s="60"/>
      <c r="E635" s="60"/>
      <c r="F635" s="60"/>
      <c r="G635" s="60"/>
      <c r="H635" s="60"/>
      <c r="I635" s="60"/>
    </row>
    <row r="636" customFormat="false" ht="15" hidden="false" customHeight="true" outlineLevel="0" collapsed="false">
      <c r="A636" s="58"/>
      <c r="B636" s="58"/>
      <c r="C636" s="59"/>
      <c r="D636" s="60"/>
      <c r="E636" s="60"/>
      <c r="F636" s="60"/>
      <c r="G636" s="60"/>
      <c r="H636" s="60"/>
      <c r="I636" s="60"/>
    </row>
    <row r="637" customFormat="false" ht="15" hidden="false" customHeight="true" outlineLevel="0" collapsed="false">
      <c r="A637" s="58"/>
      <c r="B637" s="58"/>
      <c r="C637" s="59"/>
      <c r="D637" s="60"/>
      <c r="E637" s="60"/>
      <c r="F637" s="60"/>
      <c r="G637" s="60"/>
      <c r="H637" s="60"/>
      <c r="I637" s="60"/>
    </row>
    <row r="638" customFormat="false" ht="15" hidden="false" customHeight="true" outlineLevel="0" collapsed="false">
      <c r="A638" s="58"/>
      <c r="B638" s="58"/>
      <c r="C638" s="59"/>
      <c r="D638" s="60"/>
      <c r="E638" s="60"/>
      <c r="F638" s="60"/>
      <c r="G638" s="60"/>
      <c r="H638" s="60"/>
      <c r="I638" s="60"/>
    </row>
    <row r="639" customFormat="false" ht="15" hidden="false" customHeight="true" outlineLevel="0" collapsed="false">
      <c r="A639" s="58"/>
      <c r="B639" s="58"/>
      <c r="C639" s="59"/>
      <c r="D639" s="60"/>
      <c r="E639" s="60"/>
      <c r="F639" s="60"/>
      <c r="G639" s="60"/>
      <c r="H639" s="60"/>
      <c r="I639" s="60"/>
    </row>
    <row r="640" customFormat="false" ht="15" hidden="false" customHeight="true" outlineLevel="0" collapsed="false">
      <c r="A640" s="58"/>
      <c r="B640" s="58"/>
      <c r="C640" s="59"/>
      <c r="D640" s="60"/>
      <c r="E640" s="60"/>
      <c r="F640" s="60"/>
      <c r="G640" s="60"/>
      <c r="H640" s="60"/>
      <c r="I640" s="60"/>
    </row>
    <row r="641" customFormat="false" ht="15" hidden="false" customHeight="true" outlineLevel="0" collapsed="false">
      <c r="A641" s="58"/>
      <c r="B641" s="58"/>
      <c r="C641" s="59"/>
      <c r="D641" s="60"/>
      <c r="E641" s="60"/>
      <c r="F641" s="60"/>
      <c r="G641" s="60"/>
      <c r="H641" s="60"/>
      <c r="I641" s="60"/>
    </row>
    <row r="642" customFormat="false" ht="15" hidden="false" customHeight="true" outlineLevel="0" collapsed="false">
      <c r="A642" s="58"/>
      <c r="B642" s="58"/>
      <c r="C642" s="59"/>
      <c r="D642" s="60"/>
      <c r="E642" s="60"/>
      <c r="F642" s="60"/>
      <c r="G642" s="60"/>
      <c r="H642" s="60"/>
      <c r="I642" s="60"/>
    </row>
    <row r="643" customFormat="false" ht="15" hidden="false" customHeight="true" outlineLevel="0" collapsed="false">
      <c r="A643" s="58"/>
      <c r="B643" s="58"/>
      <c r="C643" s="59"/>
      <c r="D643" s="60"/>
      <c r="E643" s="60"/>
      <c r="F643" s="60"/>
      <c r="G643" s="60"/>
      <c r="H643" s="60"/>
      <c r="I643" s="60"/>
    </row>
    <row r="644" customFormat="false" ht="15" hidden="false" customHeight="true" outlineLevel="0" collapsed="false">
      <c r="A644" s="58"/>
      <c r="B644" s="58"/>
      <c r="C644" s="59"/>
      <c r="D644" s="60"/>
      <c r="E644" s="60"/>
      <c r="F644" s="60"/>
      <c r="G644" s="60"/>
      <c r="H644" s="60"/>
      <c r="I644" s="60"/>
    </row>
    <row r="645" customFormat="false" ht="15" hidden="false" customHeight="true" outlineLevel="0" collapsed="false">
      <c r="A645" s="58"/>
      <c r="B645" s="58"/>
      <c r="C645" s="59"/>
      <c r="D645" s="60"/>
      <c r="E645" s="60"/>
      <c r="F645" s="60"/>
      <c r="G645" s="60"/>
      <c r="H645" s="60"/>
      <c r="I645" s="60"/>
    </row>
    <row r="646" customFormat="false" ht="15" hidden="false" customHeight="true" outlineLevel="0" collapsed="false">
      <c r="A646" s="58"/>
      <c r="B646" s="58"/>
      <c r="C646" s="59"/>
      <c r="D646" s="60"/>
      <c r="E646" s="60"/>
      <c r="F646" s="60"/>
      <c r="G646" s="60"/>
      <c r="H646" s="60"/>
      <c r="I646" s="60"/>
    </row>
    <row r="647" customFormat="false" ht="15" hidden="false" customHeight="true" outlineLevel="0" collapsed="false">
      <c r="A647" s="58"/>
      <c r="B647" s="58"/>
      <c r="C647" s="59"/>
      <c r="D647" s="60"/>
      <c r="E647" s="60"/>
      <c r="F647" s="60"/>
      <c r="G647" s="60"/>
      <c r="H647" s="60"/>
      <c r="I647" s="60"/>
    </row>
    <row r="648" customFormat="false" ht="15" hidden="false" customHeight="true" outlineLevel="0" collapsed="false">
      <c r="A648" s="58"/>
      <c r="B648" s="58"/>
      <c r="C648" s="59"/>
      <c r="D648" s="60"/>
      <c r="E648" s="60"/>
      <c r="F648" s="60"/>
      <c r="G648" s="60"/>
      <c r="H648" s="60"/>
      <c r="I648" s="60"/>
    </row>
    <row r="649" customFormat="false" ht="15" hidden="false" customHeight="true" outlineLevel="0" collapsed="false">
      <c r="A649" s="58"/>
      <c r="B649" s="58"/>
      <c r="C649" s="59"/>
      <c r="D649" s="60"/>
      <c r="E649" s="60"/>
      <c r="F649" s="60"/>
      <c r="G649" s="60"/>
      <c r="H649" s="60"/>
      <c r="I649" s="60"/>
    </row>
    <row r="650" customFormat="false" ht="15" hidden="false" customHeight="true" outlineLevel="0" collapsed="false">
      <c r="A650" s="58"/>
      <c r="B650" s="58"/>
      <c r="C650" s="59"/>
      <c r="D650" s="60"/>
      <c r="E650" s="60"/>
      <c r="F650" s="60"/>
      <c r="G650" s="60"/>
      <c r="H650" s="60"/>
      <c r="I650" s="60"/>
    </row>
    <row r="651" customFormat="false" ht="15" hidden="false" customHeight="true" outlineLevel="0" collapsed="false">
      <c r="A651" s="58"/>
      <c r="B651" s="58"/>
      <c r="C651" s="59"/>
      <c r="D651" s="60"/>
      <c r="E651" s="60"/>
      <c r="F651" s="60"/>
      <c r="G651" s="60"/>
      <c r="H651" s="60"/>
      <c r="I651" s="60"/>
    </row>
    <row r="652" customFormat="false" ht="15" hidden="false" customHeight="true" outlineLevel="0" collapsed="false">
      <c r="A652" s="58"/>
      <c r="B652" s="58"/>
      <c r="C652" s="59"/>
      <c r="D652" s="60"/>
      <c r="E652" s="60"/>
      <c r="F652" s="60"/>
      <c r="G652" s="60"/>
      <c r="H652" s="60"/>
      <c r="I652" s="60"/>
    </row>
    <row r="653" customFormat="false" ht="15" hidden="false" customHeight="true" outlineLevel="0" collapsed="false">
      <c r="A653" s="58"/>
      <c r="B653" s="58"/>
      <c r="C653" s="59"/>
      <c r="D653" s="60"/>
      <c r="E653" s="60"/>
      <c r="F653" s="60"/>
      <c r="G653" s="60"/>
      <c r="H653" s="60"/>
      <c r="I653" s="60"/>
    </row>
    <row r="654" customFormat="false" ht="15" hidden="false" customHeight="true" outlineLevel="0" collapsed="false">
      <c r="A654" s="58"/>
      <c r="B654" s="58"/>
      <c r="C654" s="59"/>
      <c r="D654" s="60"/>
      <c r="E654" s="60"/>
      <c r="F654" s="60"/>
      <c r="G654" s="60"/>
      <c r="H654" s="60"/>
      <c r="I654" s="60"/>
    </row>
    <row r="655" customFormat="false" ht="15" hidden="false" customHeight="true" outlineLevel="0" collapsed="false">
      <c r="A655" s="58"/>
      <c r="B655" s="58"/>
      <c r="C655" s="59"/>
      <c r="D655" s="60"/>
      <c r="E655" s="60"/>
      <c r="F655" s="60"/>
      <c r="G655" s="60"/>
      <c r="H655" s="60"/>
      <c r="I655" s="60"/>
    </row>
    <row r="656" customFormat="false" ht="15" hidden="false" customHeight="true" outlineLevel="0" collapsed="false">
      <c r="A656" s="58"/>
      <c r="B656" s="58"/>
      <c r="C656" s="59"/>
      <c r="D656" s="60"/>
      <c r="E656" s="60"/>
      <c r="F656" s="60"/>
      <c r="G656" s="60"/>
      <c r="H656" s="60"/>
      <c r="I656" s="60"/>
    </row>
    <row r="657" customFormat="false" ht="15" hidden="false" customHeight="true" outlineLevel="0" collapsed="false">
      <c r="A657" s="58"/>
      <c r="B657" s="58"/>
      <c r="C657" s="59"/>
      <c r="D657" s="60"/>
      <c r="E657" s="60"/>
      <c r="F657" s="60"/>
      <c r="G657" s="60"/>
      <c r="H657" s="60"/>
      <c r="I657" s="60"/>
    </row>
    <row r="658" customFormat="false" ht="15" hidden="false" customHeight="true" outlineLevel="0" collapsed="false">
      <c r="A658" s="58"/>
      <c r="B658" s="58"/>
      <c r="C658" s="59"/>
      <c r="D658" s="60"/>
      <c r="E658" s="60"/>
      <c r="F658" s="60"/>
      <c r="G658" s="60"/>
      <c r="H658" s="60"/>
      <c r="I658" s="60"/>
    </row>
    <row r="659" customFormat="false" ht="15" hidden="false" customHeight="true" outlineLevel="0" collapsed="false">
      <c r="A659" s="58"/>
      <c r="B659" s="58"/>
      <c r="C659" s="59"/>
      <c r="D659" s="60"/>
      <c r="E659" s="60"/>
      <c r="F659" s="60"/>
      <c r="G659" s="60"/>
      <c r="H659" s="60"/>
      <c r="I659" s="60"/>
    </row>
    <row r="660" customFormat="false" ht="15" hidden="false" customHeight="true" outlineLevel="0" collapsed="false">
      <c r="A660" s="58"/>
      <c r="B660" s="58"/>
      <c r="C660" s="59"/>
      <c r="D660" s="60"/>
      <c r="E660" s="60"/>
      <c r="F660" s="60"/>
      <c r="G660" s="60"/>
      <c r="H660" s="60"/>
      <c r="I660" s="60"/>
    </row>
    <row r="661" customFormat="false" ht="15" hidden="false" customHeight="true" outlineLevel="0" collapsed="false">
      <c r="A661" s="58"/>
      <c r="B661" s="58"/>
      <c r="C661" s="59"/>
      <c r="D661" s="60"/>
      <c r="E661" s="60"/>
      <c r="F661" s="60"/>
      <c r="G661" s="60"/>
      <c r="H661" s="60"/>
      <c r="I661" s="60"/>
    </row>
    <row r="662" customFormat="false" ht="15" hidden="false" customHeight="true" outlineLevel="0" collapsed="false">
      <c r="A662" s="58"/>
      <c r="B662" s="58"/>
      <c r="C662" s="59"/>
      <c r="D662" s="60"/>
      <c r="E662" s="60"/>
      <c r="F662" s="60"/>
      <c r="G662" s="60"/>
      <c r="H662" s="60"/>
      <c r="I662" s="60"/>
    </row>
    <row r="663" customFormat="false" ht="15" hidden="false" customHeight="true" outlineLevel="0" collapsed="false">
      <c r="A663" s="58"/>
      <c r="B663" s="58"/>
      <c r="C663" s="59"/>
      <c r="D663" s="60"/>
      <c r="E663" s="60"/>
      <c r="F663" s="60"/>
      <c r="G663" s="60"/>
      <c r="H663" s="60"/>
      <c r="I663" s="60"/>
    </row>
    <row r="664" customFormat="false" ht="15" hidden="false" customHeight="true" outlineLevel="0" collapsed="false">
      <c r="A664" s="58"/>
      <c r="B664" s="58"/>
      <c r="C664" s="59"/>
      <c r="D664" s="60"/>
      <c r="E664" s="60"/>
      <c r="F664" s="60"/>
      <c r="G664" s="60"/>
      <c r="H664" s="60"/>
      <c r="I664" s="60"/>
    </row>
    <row r="665" customFormat="false" ht="15" hidden="false" customHeight="true" outlineLevel="0" collapsed="false">
      <c r="A665" s="58"/>
      <c r="B665" s="58"/>
      <c r="C665" s="59"/>
      <c r="D665" s="60"/>
      <c r="E665" s="60"/>
      <c r="F665" s="60"/>
      <c r="G665" s="60"/>
      <c r="H665" s="60"/>
      <c r="I665" s="60"/>
    </row>
    <row r="666" customFormat="false" ht="15" hidden="false" customHeight="true" outlineLevel="0" collapsed="false">
      <c r="A666" s="58"/>
      <c r="B666" s="58"/>
      <c r="C666" s="59"/>
      <c r="D666" s="60"/>
      <c r="E666" s="60"/>
      <c r="F666" s="60"/>
      <c r="G666" s="60"/>
      <c r="H666" s="60"/>
      <c r="I666" s="60"/>
    </row>
    <row r="667" customFormat="false" ht="15" hidden="false" customHeight="true" outlineLevel="0" collapsed="false">
      <c r="A667" s="58"/>
      <c r="B667" s="58"/>
      <c r="C667" s="59"/>
      <c r="D667" s="60"/>
      <c r="E667" s="60"/>
      <c r="F667" s="60"/>
      <c r="G667" s="60"/>
      <c r="H667" s="60"/>
      <c r="I667" s="60"/>
    </row>
    <row r="668" customFormat="false" ht="15" hidden="false" customHeight="true" outlineLevel="0" collapsed="false">
      <c r="A668" s="58"/>
      <c r="B668" s="58"/>
      <c r="C668" s="59"/>
      <c r="D668" s="60"/>
      <c r="E668" s="60"/>
      <c r="F668" s="60"/>
      <c r="G668" s="60"/>
      <c r="H668" s="60"/>
      <c r="I668" s="60"/>
    </row>
    <row r="669" customFormat="false" ht="15" hidden="false" customHeight="true" outlineLevel="0" collapsed="false">
      <c r="A669" s="58"/>
      <c r="B669" s="58"/>
      <c r="C669" s="59"/>
      <c r="D669" s="60"/>
      <c r="E669" s="60"/>
      <c r="F669" s="60"/>
      <c r="G669" s="60"/>
      <c r="H669" s="60"/>
      <c r="I669" s="60"/>
    </row>
    <row r="670" customFormat="false" ht="15" hidden="false" customHeight="true" outlineLevel="0" collapsed="false">
      <c r="A670" s="58"/>
      <c r="B670" s="58"/>
      <c r="C670" s="59"/>
      <c r="D670" s="60"/>
      <c r="E670" s="60"/>
      <c r="F670" s="60"/>
      <c r="G670" s="60"/>
      <c r="H670" s="60"/>
      <c r="I670" s="60"/>
    </row>
    <row r="671" customFormat="false" ht="15" hidden="false" customHeight="true" outlineLevel="0" collapsed="false">
      <c r="A671" s="58"/>
      <c r="B671" s="58"/>
      <c r="C671" s="59"/>
      <c r="D671" s="60"/>
      <c r="E671" s="60"/>
      <c r="F671" s="60"/>
      <c r="G671" s="60"/>
      <c r="H671" s="60"/>
      <c r="I671" s="60"/>
    </row>
    <row r="672" customFormat="false" ht="15" hidden="false" customHeight="true" outlineLevel="0" collapsed="false">
      <c r="A672" s="58"/>
      <c r="B672" s="58"/>
      <c r="C672" s="59"/>
      <c r="D672" s="60"/>
      <c r="E672" s="60"/>
      <c r="F672" s="60"/>
      <c r="G672" s="60"/>
      <c r="H672" s="60"/>
      <c r="I672" s="60"/>
    </row>
    <row r="673" customFormat="false" ht="15" hidden="false" customHeight="true" outlineLevel="0" collapsed="false">
      <c r="A673" s="58"/>
      <c r="B673" s="58"/>
      <c r="C673" s="59"/>
      <c r="D673" s="60"/>
      <c r="E673" s="60"/>
      <c r="F673" s="60"/>
      <c r="G673" s="60"/>
      <c r="H673" s="60"/>
      <c r="I673" s="60"/>
    </row>
    <row r="674" customFormat="false" ht="15" hidden="false" customHeight="true" outlineLevel="0" collapsed="false">
      <c r="A674" s="58"/>
      <c r="B674" s="58"/>
      <c r="C674" s="59"/>
      <c r="D674" s="60"/>
      <c r="E674" s="60"/>
      <c r="F674" s="60"/>
      <c r="G674" s="60"/>
      <c r="H674" s="60"/>
      <c r="I674" s="60"/>
    </row>
    <row r="675" customFormat="false" ht="15" hidden="false" customHeight="true" outlineLevel="0" collapsed="false">
      <c r="A675" s="58"/>
      <c r="B675" s="58"/>
      <c r="C675" s="59"/>
      <c r="D675" s="60"/>
      <c r="E675" s="60"/>
      <c r="F675" s="60"/>
      <c r="G675" s="60"/>
      <c r="H675" s="60"/>
      <c r="I675" s="60"/>
    </row>
    <row r="676" customFormat="false" ht="15" hidden="false" customHeight="true" outlineLevel="0" collapsed="false">
      <c r="A676" s="58"/>
      <c r="B676" s="58"/>
      <c r="C676" s="59"/>
      <c r="D676" s="60"/>
      <c r="E676" s="60"/>
      <c r="F676" s="60"/>
      <c r="G676" s="60"/>
      <c r="H676" s="60"/>
      <c r="I676" s="60"/>
    </row>
    <row r="677" customFormat="false" ht="15" hidden="false" customHeight="true" outlineLevel="0" collapsed="false">
      <c r="A677" s="58"/>
      <c r="B677" s="58"/>
      <c r="C677" s="59"/>
      <c r="D677" s="60"/>
      <c r="E677" s="60"/>
      <c r="F677" s="60"/>
      <c r="G677" s="60"/>
      <c r="H677" s="60"/>
      <c r="I677" s="60"/>
    </row>
    <row r="678" customFormat="false" ht="15" hidden="false" customHeight="true" outlineLevel="0" collapsed="false">
      <c r="A678" s="58"/>
      <c r="B678" s="58"/>
      <c r="C678" s="59"/>
      <c r="D678" s="60"/>
      <c r="E678" s="60"/>
      <c r="F678" s="60"/>
      <c r="G678" s="60"/>
      <c r="H678" s="60"/>
      <c r="I678" s="60"/>
    </row>
    <row r="679" customFormat="false" ht="15" hidden="false" customHeight="true" outlineLevel="0" collapsed="false">
      <c r="A679" s="58"/>
      <c r="B679" s="58"/>
      <c r="C679" s="59"/>
      <c r="D679" s="60"/>
      <c r="E679" s="60"/>
      <c r="F679" s="60"/>
      <c r="G679" s="60"/>
      <c r="H679" s="60"/>
      <c r="I679" s="60"/>
    </row>
    <row r="680" customFormat="false" ht="15" hidden="false" customHeight="true" outlineLevel="0" collapsed="false">
      <c r="A680" s="58"/>
      <c r="B680" s="58"/>
      <c r="C680" s="59"/>
      <c r="D680" s="60"/>
      <c r="E680" s="60"/>
      <c r="F680" s="60"/>
      <c r="G680" s="60"/>
      <c r="H680" s="60"/>
      <c r="I680" s="60"/>
    </row>
    <row r="681" customFormat="false" ht="15" hidden="false" customHeight="true" outlineLevel="0" collapsed="false">
      <c r="A681" s="58"/>
      <c r="B681" s="58"/>
      <c r="C681" s="59"/>
      <c r="D681" s="60"/>
      <c r="E681" s="60"/>
      <c r="F681" s="60"/>
      <c r="G681" s="60"/>
      <c r="H681" s="60"/>
      <c r="I681" s="60"/>
    </row>
    <row r="682" customFormat="false" ht="15" hidden="false" customHeight="true" outlineLevel="0" collapsed="false">
      <c r="A682" s="58"/>
      <c r="B682" s="58"/>
      <c r="C682" s="59"/>
      <c r="D682" s="60"/>
      <c r="E682" s="60"/>
      <c r="F682" s="60"/>
      <c r="G682" s="60"/>
      <c r="H682" s="60"/>
      <c r="I682" s="60"/>
    </row>
    <row r="683" customFormat="false" ht="15" hidden="false" customHeight="true" outlineLevel="0" collapsed="false">
      <c r="A683" s="58"/>
      <c r="B683" s="58"/>
      <c r="C683" s="59"/>
      <c r="D683" s="60"/>
      <c r="E683" s="60"/>
      <c r="F683" s="60"/>
      <c r="G683" s="60"/>
      <c r="H683" s="60"/>
      <c r="I683" s="60"/>
    </row>
    <row r="684" customFormat="false" ht="15" hidden="false" customHeight="true" outlineLevel="0" collapsed="false">
      <c r="A684" s="58"/>
      <c r="B684" s="58"/>
      <c r="C684" s="59"/>
      <c r="D684" s="60"/>
      <c r="E684" s="60"/>
      <c r="F684" s="60"/>
      <c r="G684" s="60"/>
      <c r="H684" s="60"/>
      <c r="I684" s="60"/>
    </row>
    <row r="685" customFormat="false" ht="15" hidden="false" customHeight="true" outlineLevel="0" collapsed="false">
      <c r="A685" s="58"/>
      <c r="B685" s="58"/>
      <c r="C685" s="59"/>
      <c r="D685" s="60"/>
      <c r="E685" s="60"/>
      <c r="F685" s="60"/>
      <c r="G685" s="60"/>
      <c r="H685" s="60"/>
      <c r="I685" s="60"/>
    </row>
    <row r="686" customFormat="false" ht="15" hidden="false" customHeight="true" outlineLevel="0" collapsed="false">
      <c r="A686" s="58"/>
      <c r="B686" s="58"/>
      <c r="C686" s="59"/>
      <c r="D686" s="60"/>
      <c r="E686" s="60"/>
      <c r="F686" s="60"/>
      <c r="G686" s="60"/>
      <c r="H686" s="60"/>
      <c r="I686" s="60"/>
    </row>
    <row r="687" customFormat="false" ht="15" hidden="false" customHeight="true" outlineLevel="0" collapsed="false">
      <c r="A687" s="58"/>
      <c r="B687" s="58"/>
      <c r="C687" s="59"/>
      <c r="D687" s="60"/>
      <c r="E687" s="60"/>
      <c r="F687" s="60"/>
      <c r="G687" s="60"/>
      <c r="H687" s="60"/>
      <c r="I687" s="60"/>
    </row>
    <row r="688" customFormat="false" ht="15" hidden="false" customHeight="true" outlineLevel="0" collapsed="false">
      <c r="A688" s="58"/>
      <c r="B688" s="58"/>
      <c r="C688" s="59"/>
      <c r="D688" s="60"/>
      <c r="E688" s="60"/>
      <c r="F688" s="60"/>
      <c r="G688" s="60"/>
      <c r="H688" s="60"/>
      <c r="I688" s="60"/>
    </row>
    <row r="689" customFormat="false" ht="15" hidden="false" customHeight="true" outlineLevel="0" collapsed="false">
      <c r="A689" s="58"/>
      <c r="B689" s="58"/>
      <c r="C689" s="59"/>
      <c r="D689" s="60"/>
      <c r="E689" s="60"/>
      <c r="F689" s="60"/>
      <c r="G689" s="60"/>
      <c r="H689" s="60"/>
      <c r="I689" s="60"/>
    </row>
    <row r="690" customFormat="false" ht="15" hidden="false" customHeight="true" outlineLevel="0" collapsed="false">
      <c r="A690" s="58"/>
      <c r="B690" s="58"/>
      <c r="C690" s="59"/>
      <c r="D690" s="60"/>
      <c r="E690" s="60"/>
      <c r="F690" s="60"/>
      <c r="G690" s="60"/>
      <c r="H690" s="60"/>
      <c r="I690" s="60"/>
    </row>
    <row r="691" customFormat="false" ht="15" hidden="false" customHeight="true" outlineLevel="0" collapsed="false">
      <c r="A691" s="58"/>
      <c r="B691" s="58"/>
      <c r="C691" s="59"/>
      <c r="D691" s="60"/>
      <c r="E691" s="60"/>
      <c r="F691" s="60"/>
      <c r="G691" s="60"/>
      <c r="H691" s="60"/>
      <c r="I691" s="60"/>
    </row>
    <row r="692" customFormat="false" ht="15" hidden="false" customHeight="true" outlineLevel="0" collapsed="false">
      <c r="A692" s="58"/>
      <c r="B692" s="58"/>
      <c r="C692" s="59"/>
      <c r="D692" s="60"/>
      <c r="E692" s="60"/>
      <c r="F692" s="60"/>
      <c r="G692" s="60"/>
      <c r="H692" s="60"/>
      <c r="I692" s="60"/>
    </row>
    <row r="693" customFormat="false" ht="15" hidden="false" customHeight="true" outlineLevel="0" collapsed="false">
      <c r="A693" s="58"/>
      <c r="B693" s="58"/>
      <c r="C693" s="59"/>
      <c r="D693" s="60"/>
      <c r="E693" s="60"/>
      <c r="F693" s="60"/>
      <c r="G693" s="60"/>
      <c r="H693" s="60"/>
      <c r="I693" s="60"/>
    </row>
    <row r="694" customFormat="false" ht="15" hidden="false" customHeight="true" outlineLevel="0" collapsed="false">
      <c r="A694" s="58"/>
      <c r="B694" s="58"/>
      <c r="C694" s="59"/>
      <c r="D694" s="60"/>
      <c r="E694" s="60"/>
      <c r="F694" s="60"/>
      <c r="G694" s="60"/>
      <c r="H694" s="60"/>
      <c r="I694" s="60"/>
    </row>
    <row r="695" customFormat="false" ht="15" hidden="false" customHeight="true" outlineLevel="0" collapsed="false">
      <c r="A695" s="58"/>
      <c r="B695" s="58"/>
      <c r="C695" s="59"/>
      <c r="D695" s="60"/>
      <c r="E695" s="60"/>
      <c r="F695" s="60"/>
      <c r="G695" s="60"/>
      <c r="H695" s="60"/>
      <c r="I695" s="60"/>
    </row>
    <row r="696" customFormat="false" ht="15" hidden="false" customHeight="true" outlineLevel="0" collapsed="false">
      <c r="A696" s="58"/>
      <c r="B696" s="58"/>
      <c r="C696" s="59"/>
      <c r="D696" s="60"/>
      <c r="E696" s="60"/>
      <c r="F696" s="60"/>
      <c r="G696" s="60"/>
      <c r="H696" s="60"/>
      <c r="I696" s="60"/>
    </row>
    <row r="697" customFormat="false" ht="15" hidden="false" customHeight="true" outlineLevel="0" collapsed="false">
      <c r="A697" s="58"/>
      <c r="B697" s="58"/>
      <c r="C697" s="59"/>
      <c r="D697" s="60"/>
      <c r="E697" s="60"/>
      <c r="F697" s="60"/>
      <c r="G697" s="60"/>
      <c r="H697" s="60"/>
      <c r="I697" s="60"/>
    </row>
    <row r="698" customFormat="false" ht="15" hidden="false" customHeight="true" outlineLevel="0" collapsed="false">
      <c r="A698" s="58"/>
      <c r="B698" s="58"/>
      <c r="C698" s="59"/>
      <c r="D698" s="60"/>
      <c r="E698" s="60"/>
      <c r="F698" s="60"/>
      <c r="G698" s="60"/>
      <c r="H698" s="60"/>
      <c r="I698" s="60"/>
    </row>
    <row r="699" customFormat="false" ht="15" hidden="false" customHeight="true" outlineLevel="0" collapsed="false">
      <c r="A699" s="58"/>
      <c r="B699" s="58"/>
      <c r="C699" s="59"/>
      <c r="D699" s="60"/>
      <c r="E699" s="60"/>
      <c r="F699" s="60"/>
      <c r="G699" s="60"/>
      <c r="H699" s="60"/>
      <c r="I699" s="60"/>
    </row>
    <row r="700" customFormat="false" ht="15" hidden="false" customHeight="true" outlineLevel="0" collapsed="false">
      <c r="A700" s="58"/>
      <c r="B700" s="58"/>
      <c r="C700" s="59"/>
      <c r="D700" s="60"/>
      <c r="E700" s="60"/>
      <c r="F700" s="60"/>
      <c r="G700" s="60"/>
      <c r="H700" s="60"/>
      <c r="I700" s="60"/>
    </row>
    <row r="701" customFormat="false" ht="15" hidden="false" customHeight="true" outlineLevel="0" collapsed="false">
      <c r="A701" s="58"/>
      <c r="B701" s="58"/>
      <c r="C701" s="59"/>
      <c r="D701" s="60"/>
      <c r="E701" s="60"/>
      <c r="F701" s="60"/>
      <c r="G701" s="60"/>
      <c r="H701" s="60"/>
      <c r="I701" s="60"/>
    </row>
    <row r="702" customFormat="false" ht="15" hidden="false" customHeight="true" outlineLevel="0" collapsed="false">
      <c r="A702" s="58"/>
      <c r="B702" s="58"/>
      <c r="C702" s="59"/>
      <c r="D702" s="60"/>
      <c r="E702" s="60"/>
      <c r="F702" s="60"/>
      <c r="G702" s="60"/>
      <c r="H702" s="60"/>
      <c r="I702" s="60"/>
    </row>
    <row r="703" customFormat="false" ht="15" hidden="false" customHeight="true" outlineLevel="0" collapsed="false">
      <c r="A703" s="58"/>
      <c r="B703" s="58"/>
      <c r="C703" s="59"/>
      <c r="D703" s="60"/>
      <c r="E703" s="60"/>
      <c r="F703" s="60"/>
      <c r="G703" s="60"/>
      <c r="H703" s="60"/>
      <c r="I703" s="60"/>
    </row>
    <row r="704" customFormat="false" ht="15" hidden="false" customHeight="true" outlineLevel="0" collapsed="false">
      <c r="A704" s="58"/>
      <c r="B704" s="58"/>
      <c r="C704" s="59"/>
      <c r="D704" s="60"/>
      <c r="E704" s="60"/>
      <c r="F704" s="60"/>
      <c r="G704" s="60"/>
      <c r="H704" s="60"/>
      <c r="I704" s="60"/>
    </row>
    <row r="705" customFormat="false" ht="15" hidden="false" customHeight="true" outlineLevel="0" collapsed="false">
      <c r="A705" s="58"/>
      <c r="B705" s="58"/>
      <c r="C705" s="59"/>
      <c r="D705" s="60"/>
      <c r="E705" s="60"/>
      <c r="F705" s="60"/>
      <c r="G705" s="60"/>
      <c r="H705" s="60"/>
      <c r="I705" s="60"/>
    </row>
    <row r="706" customFormat="false" ht="15" hidden="false" customHeight="true" outlineLevel="0" collapsed="false">
      <c r="A706" s="58"/>
      <c r="B706" s="58"/>
      <c r="C706" s="59"/>
      <c r="D706" s="60"/>
      <c r="E706" s="60"/>
      <c r="F706" s="60"/>
      <c r="G706" s="60"/>
      <c r="H706" s="60"/>
      <c r="I706" s="60"/>
    </row>
    <row r="707" customFormat="false" ht="15" hidden="false" customHeight="true" outlineLevel="0" collapsed="false">
      <c r="A707" s="58"/>
      <c r="B707" s="58"/>
      <c r="C707" s="59"/>
      <c r="D707" s="60"/>
      <c r="E707" s="60"/>
      <c r="F707" s="60"/>
      <c r="G707" s="60"/>
      <c r="H707" s="60"/>
      <c r="I707" s="60"/>
    </row>
    <row r="708" customFormat="false" ht="15" hidden="false" customHeight="true" outlineLevel="0" collapsed="false">
      <c r="A708" s="58"/>
      <c r="B708" s="58"/>
      <c r="C708" s="59"/>
      <c r="D708" s="60"/>
      <c r="E708" s="60"/>
      <c r="F708" s="60"/>
      <c r="G708" s="60"/>
      <c r="H708" s="60"/>
      <c r="I708" s="60"/>
    </row>
    <row r="709" customFormat="false" ht="15" hidden="false" customHeight="true" outlineLevel="0" collapsed="false">
      <c r="A709" s="58"/>
      <c r="B709" s="58"/>
      <c r="C709" s="59"/>
      <c r="D709" s="60"/>
      <c r="E709" s="60"/>
      <c r="F709" s="60"/>
      <c r="G709" s="60"/>
      <c r="H709" s="60"/>
      <c r="I709" s="60"/>
    </row>
    <row r="710" customFormat="false" ht="15" hidden="false" customHeight="true" outlineLevel="0" collapsed="false">
      <c r="A710" s="58"/>
      <c r="B710" s="58"/>
      <c r="C710" s="59"/>
      <c r="D710" s="60"/>
      <c r="E710" s="60"/>
      <c r="F710" s="60"/>
      <c r="G710" s="60"/>
      <c r="H710" s="60"/>
      <c r="I710" s="60"/>
    </row>
    <row r="711" customFormat="false" ht="15" hidden="false" customHeight="true" outlineLevel="0" collapsed="false">
      <c r="A711" s="58"/>
      <c r="B711" s="58"/>
      <c r="C711" s="59"/>
      <c r="D711" s="60"/>
      <c r="E711" s="60"/>
      <c r="F711" s="60"/>
      <c r="G711" s="60"/>
      <c r="H711" s="60"/>
      <c r="I711" s="60"/>
    </row>
    <row r="712" customFormat="false" ht="15" hidden="false" customHeight="true" outlineLevel="0" collapsed="false">
      <c r="A712" s="58"/>
      <c r="B712" s="58"/>
      <c r="C712" s="59"/>
      <c r="D712" s="60"/>
      <c r="E712" s="60"/>
      <c r="F712" s="60"/>
      <c r="G712" s="60"/>
      <c r="H712" s="60"/>
      <c r="I712" s="60"/>
    </row>
    <row r="713" customFormat="false" ht="15" hidden="false" customHeight="true" outlineLevel="0" collapsed="false">
      <c r="A713" s="58"/>
      <c r="B713" s="58"/>
      <c r="C713" s="59"/>
      <c r="D713" s="60"/>
      <c r="E713" s="60"/>
      <c r="F713" s="60"/>
      <c r="G713" s="60"/>
      <c r="H713" s="60"/>
      <c r="I713" s="60"/>
    </row>
    <row r="714" customFormat="false" ht="15" hidden="false" customHeight="true" outlineLevel="0" collapsed="false">
      <c r="A714" s="58"/>
      <c r="B714" s="58"/>
      <c r="C714" s="59"/>
      <c r="D714" s="60"/>
      <c r="E714" s="60"/>
      <c r="F714" s="60"/>
      <c r="G714" s="60"/>
      <c r="H714" s="60"/>
      <c r="I714" s="60"/>
    </row>
    <row r="715" customFormat="false" ht="15" hidden="false" customHeight="true" outlineLevel="0" collapsed="false">
      <c r="A715" s="58"/>
      <c r="B715" s="58"/>
      <c r="C715" s="59"/>
      <c r="D715" s="60"/>
      <c r="E715" s="60"/>
      <c r="F715" s="60"/>
      <c r="G715" s="60"/>
      <c r="H715" s="60"/>
      <c r="I715" s="60"/>
    </row>
    <row r="716" customFormat="false" ht="15" hidden="false" customHeight="true" outlineLevel="0" collapsed="false">
      <c r="A716" s="58"/>
      <c r="B716" s="58"/>
      <c r="C716" s="59"/>
      <c r="D716" s="60"/>
      <c r="E716" s="60"/>
      <c r="F716" s="60"/>
      <c r="G716" s="60"/>
      <c r="H716" s="60"/>
      <c r="I716" s="60"/>
    </row>
    <row r="717" customFormat="false" ht="15" hidden="false" customHeight="true" outlineLevel="0" collapsed="false">
      <c r="A717" s="58"/>
      <c r="B717" s="58"/>
      <c r="C717" s="59"/>
      <c r="D717" s="60"/>
      <c r="E717" s="60"/>
      <c r="F717" s="60"/>
      <c r="G717" s="60"/>
      <c r="H717" s="60"/>
      <c r="I717" s="60"/>
    </row>
    <row r="718" customFormat="false" ht="15" hidden="false" customHeight="true" outlineLevel="0" collapsed="false">
      <c r="A718" s="58"/>
      <c r="B718" s="58"/>
      <c r="C718" s="59"/>
      <c r="D718" s="60"/>
      <c r="E718" s="60"/>
      <c r="F718" s="60"/>
      <c r="G718" s="60"/>
      <c r="H718" s="60"/>
      <c r="I718" s="60"/>
    </row>
    <row r="719" customFormat="false" ht="15" hidden="false" customHeight="true" outlineLevel="0" collapsed="false">
      <c r="A719" s="58"/>
      <c r="B719" s="58"/>
      <c r="C719" s="59"/>
      <c r="D719" s="60"/>
      <c r="E719" s="60"/>
      <c r="F719" s="60"/>
      <c r="G719" s="60"/>
      <c r="H719" s="60"/>
      <c r="I719" s="60"/>
    </row>
    <row r="720" customFormat="false" ht="15" hidden="false" customHeight="true" outlineLevel="0" collapsed="false">
      <c r="A720" s="58"/>
      <c r="B720" s="58"/>
      <c r="C720" s="59"/>
      <c r="D720" s="60"/>
      <c r="E720" s="60"/>
      <c r="F720" s="60"/>
      <c r="G720" s="60"/>
      <c r="H720" s="60"/>
      <c r="I720" s="60"/>
    </row>
    <row r="721" customFormat="false" ht="15" hidden="false" customHeight="true" outlineLevel="0" collapsed="false">
      <c r="A721" s="58"/>
      <c r="B721" s="58"/>
      <c r="C721" s="59"/>
      <c r="D721" s="60"/>
      <c r="E721" s="60"/>
      <c r="F721" s="60"/>
      <c r="G721" s="60"/>
      <c r="H721" s="60"/>
      <c r="I721" s="60"/>
    </row>
    <row r="722" customFormat="false" ht="15" hidden="false" customHeight="true" outlineLevel="0" collapsed="false">
      <c r="A722" s="58"/>
      <c r="B722" s="58"/>
      <c r="C722" s="59"/>
      <c r="D722" s="60"/>
      <c r="E722" s="60"/>
      <c r="F722" s="60"/>
      <c r="G722" s="60"/>
      <c r="H722" s="60"/>
      <c r="I722" s="60"/>
    </row>
    <row r="723" customFormat="false" ht="15" hidden="false" customHeight="true" outlineLevel="0" collapsed="false">
      <c r="A723" s="58"/>
      <c r="B723" s="58"/>
      <c r="C723" s="59"/>
      <c r="D723" s="60"/>
      <c r="E723" s="60"/>
      <c r="F723" s="60"/>
      <c r="G723" s="60"/>
      <c r="H723" s="60"/>
      <c r="I723" s="60"/>
    </row>
    <row r="724" customFormat="false" ht="15" hidden="false" customHeight="true" outlineLevel="0" collapsed="false">
      <c r="A724" s="58"/>
      <c r="B724" s="58"/>
      <c r="C724" s="59"/>
      <c r="D724" s="60"/>
      <c r="E724" s="60"/>
      <c r="F724" s="60"/>
      <c r="G724" s="60"/>
      <c r="H724" s="60"/>
      <c r="I724" s="60"/>
    </row>
    <row r="725" customFormat="false" ht="15" hidden="false" customHeight="true" outlineLevel="0" collapsed="false">
      <c r="A725" s="58"/>
      <c r="B725" s="58"/>
      <c r="C725" s="59"/>
      <c r="D725" s="60"/>
      <c r="E725" s="60"/>
      <c r="F725" s="60"/>
      <c r="G725" s="60"/>
      <c r="H725" s="60"/>
      <c r="I725" s="60"/>
    </row>
    <row r="726" customFormat="false" ht="15" hidden="false" customHeight="true" outlineLevel="0" collapsed="false">
      <c r="A726" s="58"/>
      <c r="B726" s="58"/>
      <c r="C726" s="59"/>
      <c r="D726" s="60"/>
      <c r="E726" s="60"/>
      <c r="F726" s="60"/>
      <c r="G726" s="60"/>
      <c r="H726" s="60"/>
      <c r="I726" s="60"/>
    </row>
    <row r="727" customFormat="false" ht="15" hidden="false" customHeight="true" outlineLevel="0" collapsed="false">
      <c r="A727" s="58"/>
      <c r="B727" s="58"/>
      <c r="C727" s="59"/>
      <c r="D727" s="60"/>
      <c r="E727" s="60"/>
      <c r="F727" s="60"/>
      <c r="G727" s="60"/>
      <c r="H727" s="60"/>
      <c r="I727" s="60"/>
    </row>
    <row r="728" customFormat="false" ht="15" hidden="false" customHeight="true" outlineLevel="0" collapsed="false">
      <c r="A728" s="58"/>
      <c r="B728" s="58"/>
      <c r="C728" s="59"/>
      <c r="D728" s="60"/>
      <c r="E728" s="60"/>
      <c r="F728" s="60"/>
      <c r="G728" s="60"/>
      <c r="H728" s="60"/>
      <c r="I728" s="60"/>
    </row>
    <row r="729" customFormat="false" ht="15" hidden="false" customHeight="true" outlineLevel="0" collapsed="false">
      <c r="A729" s="58"/>
      <c r="B729" s="58"/>
      <c r="C729" s="59"/>
      <c r="D729" s="60"/>
      <c r="E729" s="60"/>
      <c r="F729" s="60"/>
      <c r="G729" s="60"/>
      <c r="H729" s="60"/>
      <c r="I729" s="60"/>
    </row>
    <row r="730" customFormat="false" ht="15" hidden="false" customHeight="true" outlineLevel="0" collapsed="false">
      <c r="A730" s="58"/>
      <c r="B730" s="58"/>
      <c r="C730" s="59"/>
      <c r="D730" s="60"/>
      <c r="E730" s="60"/>
      <c r="F730" s="60"/>
      <c r="G730" s="60"/>
      <c r="H730" s="60"/>
      <c r="I730" s="60"/>
    </row>
    <row r="731" customFormat="false" ht="15" hidden="false" customHeight="true" outlineLevel="0" collapsed="false">
      <c r="A731" s="58"/>
      <c r="B731" s="58"/>
      <c r="C731" s="59"/>
      <c r="D731" s="60"/>
      <c r="E731" s="60"/>
      <c r="F731" s="60"/>
      <c r="G731" s="60"/>
      <c r="H731" s="60"/>
      <c r="I731" s="60"/>
    </row>
    <row r="732" customFormat="false" ht="15" hidden="false" customHeight="true" outlineLevel="0" collapsed="false">
      <c r="A732" s="58"/>
      <c r="B732" s="58"/>
      <c r="C732" s="59"/>
      <c r="D732" s="60"/>
      <c r="E732" s="60"/>
      <c r="F732" s="60"/>
      <c r="G732" s="60"/>
      <c r="H732" s="60"/>
      <c r="I732" s="60"/>
    </row>
    <row r="733" customFormat="false" ht="15" hidden="false" customHeight="true" outlineLevel="0" collapsed="false">
      <c r="A733" s="58"/>
      <c r="B733" s="58"/>
      <c r="C733" s="59"/>
      <c r="D733" s="60"/>
      <c r="E733" s="60"/>
      <c r="F733" s="60"/>
      <c r="G733" s="60"/>
      <c r="H733" s="60"/>
      <c r="I733" s="60"/>
    </row>
    <row r="734" customFormat="false" ht="15" hidden="false" customHeight="true" outlineLevel="0" collapsed="false">
      <c r="A734" s="58"/>
      <c r="B734" s="58"/>
      <c r="C734" s="59"/>
      <c r="D734" s="60"/>
      <c r="E734" s="60"/>
      <c r="F734" s="60"/>
      <c r="G734" s="60"/>
      <c r="H734" s="60"/>
      <c r="I734" s="60"/>
    </row>
    <row r="735" customFormat="false" ht="15" hidden="false" customHeight="true" outlineLevel="0" collapsed="false">
      <c r="A735" s="58"/>
      <c r="B735" s="58"/>
      <c r="C735" s="59"/>
      <c r="D735" s="60"/>
      <c r="E735" s="60"/>
      <c r="F735" s="60"/>
      <c r="G735" s="60"/>
      <c r="H735" s="60"/>
      <c r="I735" s="60"/>
    </row>
    <row r="736" customFormat="false" ht="15" hidden="false" customHeight="true" outlineLevel="0" collapsed="false">
      <c r="A736" s="58"/>
      <c r="B736" s="58"/>
      <c r="C736" s="59"/>
      <c r="D736" s="60"/>
      <c r="E736" s="60"/>
      <c r="F736" s="60"/>
      <c r="G736" s="60"/>
      <c r="H736" s="60"/>
      <c r="I736" s="60"/>
    </row>
    <row r="737" customFormat="false" ht="15" hidden="false" customHeight="true" outlineLevel="0" collapsed="false">
      <c r="A737" s="58"/>
      <c r="B737" s="58"/>
      <c r="C737" s="59"/>
      <c r="D737" s="60"/>
      <c r="E737" s="60"/>
      <c r="F737" s="60"/>
      <c r="G737" s="60"/>
      <c r="H737" s="60"/>
      <c r="I737" s="60"/>
    </row>
    <row r="738" customFormat="false" ht="15" hidden="false" customHeight="true" outlineLevel="0" collapsed="false">
      <c r="A738" s="58"/>
      <c r="B738" s="58"/>
      <c r="C738" s="59"/>
      <c r="D738" s="60"/>
      <c r="E738" s="60"/>
      <c r="F738" s="60"/>
      <c r="G738" s="60"/>
      <c r="H738" s="60"/>
      <c r="I738" s="60"/>
    </row>
    <row r="739" customFormat="false" ht="15" hidden="false" customHeight="true" outlineLevel="0" collapsed="false">
      <c r="A739" s="58"/>
      <c r="B739" s="58"/>
      <c r="C739" s="59"/>
      <c r="D739" s="60"/>
      <c r="E739" s="60"/>
      <c r="F739" s="60"/>
      <c r="G739" s="60"/>
      <c r="H739" s="60"/>
      <c r="I739" s="60"/>
    </row>
    <row r="740" customFormat="false" ht="15" hidden="false" customHeight="true" outlineLevel="0" collapsed="false">
      <c r="A740" s="58"/>
      <c r="B740" s="58"/>
      <c r="C740" s="59"/>
      <c r="D740" s="60"/>
      <c r="E740" s="60"/>
      <c r="F740" s="60"/>
      <c r="G740" s="60"/>
      <c r="H740" s="60"/>
      <c r="I740" s="60"/>
    </row>
    <row r="741" customFormat="false" ht="15" hidden="false" customHeight="true" outlineLevel="0" collapsed="false">
      <c r="A741" s="58"/>
      <c r="B741" s="58"/>
      <c r="C741" s="59"/>
      <c r="D741" s="60"/>
      <c r="E741" s="60"/>
      <c r="F741" s="60"/>
      <c r="G741" s="60"/>
      <c r="H741" s="60"/>
      <c r="I741" s="60"/>
    </row>
    <row r="742" customFormat="false" ht="15" hidden="false" customHeight="true" outlineLevel="0" collapsed="false">
      <c r="A742" s="58"/>
      <c r="B742" s="58"/>
      <c r="C742" s="59"/>
      <c r="D742" s="60"/>
      <c r="E742" s="60"/>
      <c r="F742" s="60"/>
      <c r="G742" s="60"/>
      <c r="H742" s="60"/>
      <c r="I742" s="60"/>
    </row>
    <row r="743" customFormat="false" ht="15" hidden="false" customHeight="true" outlineLevel="0" collapsed="false">
      <c r="A743" s="58"/>
      <c r="B743" s="58"/>
      <c r="C743" s="59"/>
      <c r="D743" s="60"/>
      <c r="E743" s="60"/>
      <c r="F743" s="60"/>
      <c r="G743" s="60"/>
      <c r="H743" s="60"/>
      <c r="I743" s="60"/>
    </row>
    <row r="744" customFormat="false" ht="15" hidden="false" customHeight="true" outlineLevel="0" collapsed="false">
      <c r="A744" s="58"/>
      <c r="B744" s="58"/>
      <c r="C744" s="59"/>
      <c r="D744" s="60"/>
      <c r="E744" s="60"/>
      <c r="F744" s="60"/>
      <c r="G744" s="60"/>
      <c r="H744" s="60"/>
      <c r="I744" s="60"/>
    </row>
    <row r="745" customFormat="false" ht="15" hidden="false" customHeight="true" outlineLevel="0" collapsed="false">
      <c r="A745" s="58"/>
      <c r="B745" s="58"/>
      <c r="C745" s="59"/>
      <c r="D745" s="60"/>
      <c r="E745" s="60"/>
      <c r="F745" s="60"/>
      <c r="G745" s="60"/>
      <c r="H745" s="60"/>
      <c r="I745" s="60"/>
    </row>
    <row r="746" customFormat="false" ht="15" hidden="false" customHeight="true" outlineLevel="0" collapsed="false">
      <c r="A746" s="58"/>
      <c r="B746" s="58"/>
      <c r="C746" s="59"/>
      <c r="D746" s="60"/>
      <c r="E746" s="60"/>
      <c r="F746" s="60"/>
      <c r="G746" s="60"/>
      <c r="H746" s="60"/>
      <c r="I746" s="60"/>
    </row>
    <row r="747" customFormat="false" ht="15" hidden="false" customHeight="true" outlineLevel="0" collapsed="false">
      <c r="A747" s="58"/>
      <c r="B747" s="58"/>
      <c r="C747" s="59"/>
      <c r="D747" s="60"/>
      <c r="E747" s="60"/>
      <c r="F747" s="60"/>
      <c r="G747" s="60"/>
      <c r="H747" s="60"/>
      <c r="I747" s="60"/>
    </row>
    <row r="748" customFormat="false" ht="15" hidden="false" customHeight="true" outlineLevel="0" collapsed="false">
      <c r="A748" s="58"/>
      <c r="B748" s="58"/>
      <c r="C748" s="59"/>
      <c r="D748" s="60"/>
      <c r="E748" s="60"/>
      <c r="F748" s="60"/>
      <c r="G748" s="60"/>
      <c r="H748" s="60"/>
      <c r="I748" s="60"/>
    </row>
    <row r="749" customFormat="false" ht="15" hidden="false" customHeight="true" outlineLevel="0" collapsed="false">
      <c r="A749" s="58"/>
      <c r="B749" s="58"/>
      <c r="C749" s="59"/>
      <c r="D749" s="60"/>
      <c r="E749" s="60"/>
      <c r="F749" s="60"/>
      <c r="G749" s="60"/>
      <c r="H749" s="60"/>
      <c r="I749" s="60"/>
    </row>
    <row r="750" customFormat="false" ht="15" hidden="false" customHeight="true" outlineLevel="0" collapsed="false">
      <c r="A750" s="58"/>
      <c r="B750" s="58"/>
      <c r="C750" s="59"/>
      <c r="D750" s="60"/>
      <c r="E750" s="60"/>
      <c r="F750" s="60"/>
      <c r="G750" s="60"/>
      <c r="H750" s="60"/>
      <c r="I750" s="60"/>
    </row>
    <row r="751" customFormat="false" ht="15" hidden="false" customHeight="true" outlineLevel="0" collapsed="false">
      <c r="A751" s="58"/>
      <c r="B751" s="58"/>
      <c r="C751" s="59"/>
      <c r="D751" s="60"/>
      <c r="E751" s="60"/>
      <c r="F751" s="60"/>
      <c r="G751" s="60"/>
      <c r="H751" s="60"/>
      <c r="I751" s="60"/>
    </row>
    <row r="752" customFormat="false" ht="15" hidden="false" customHeight="true" outlineLevel="0" collapsed="false">
      <c r="A752" s="58"/>
      <c r="B752" s="58"/>
      <c r="C752" s="59"/>
      <c r="D752" s="60"/>
      <c r="E752" s="60"/>
      <c r="F752" s="60"/>
      <c r="G752" s="60"/>
      <c r="H752" s="60"/>
      <c r="I752" s="60"/>
    </row>
    <row r="753" customFormat="false" ht="15" hidden="false" customHeight="true" outlineLevel="0" collapsed="false">
      <c r="A753" s="58"/>
      <c r="B753" s="58"/>
      <c r="C753" s="59"/>
      <c r="D753" s="60"/>
      <c r="E753" s="60"/>
      <c r="F753" s="60"/>
      <c r="G753" s="60"/>
      <c r="H753" s="60"/>
      <c r="I753" s="60"/>
    </row>
    <row r="754" customFormat="false" ht="15" hidden="false" customHeight="true" outlineLevel="0" collapsed="false">
      <c r="A754" s="58"/>
      <c r="B754" s="58"/>
      <c r="C754" s="59"/>
      <c r="D754" s="60"/>
      <c r="E754" s="60"/>
      <c r="F754" s="60"/>
      <c r="G754" s="60"/>
      <c r="H754" s="60"/>
      <c r="I754" s="60"/>
    </row>
    <row r="755" customFormat="false" ht="15" hidden="false" customHeight="true" outlineLevel="0" collapsed="false">
      <c r="A755" s="58"/>
      <c r="B755" s="58"/>
      <c r="C755" s="59"/>
      <c r="D755" s="60"/>
      <c r="E755" s="60"/>
      <c r="F755" s="60"/>
      <c r="G755" s="60"/>
      <c r="H755" s="60"/>
      <c r="I755" s="60"/>
    </row>
    <row r="756" customFormat="false" ht="15" hidden="false" customHeight="true" outlineLevel="0" collapsed="false">
      <c r="A756" s="58"/>
      <c r="B756" s="58"/>
      <c r="C756" s="59"/>
      <c r="D756" s="60"/>
      <c r="E756" s="60"/>
      <c r="F756" s="60"/>
      <c r="G756" s="60"/>
      <c r="H756" s="60"/>
      <c r="I756" s="60"/>
    </row>
    <row r="757" customFormat="false" ht="15" hidden="false" customHeight="true" outlineLevel="0" collapsed="false">
      <c r="A757" s="58"/>
      <c r="B757" s="58"/>
      <c r="C757" s="59"/>
      <c r="D757" s="60"/>
      <c r="E757" s="60"/>
      <c r="F757" s="60"/>
      <c r="G757" s="60"/>
      <c r="H757" s="60"/>
      <c r="I757" s="60"/>
    </row>
    <row r="758" customFormat="false" ht="15" hidden="false" customHeight="true" outlineLevel="0" collapsed="false">
      <c r="A758" s="58"/>
      <c r="B758" s="58"/>
      <c r="C758" s="59"/>
      <c r="D758" s="60"/>
      <c r="E758" s="60"/>
      <c r="F758" s="60"/>
      <c r="G758" s="60"/>
      <c r="H758" s="60"/>
      <c r="I758" s="60"/>
    </row>
    <row r="759" customFormat="false" ht="15" hidden="false" customHeight="true" outlineLevel="0" collapsed="false">
      <c r="A759" s="58"/>
      <c r="B759" s="58"/>
      <c r="C759" s="59"/>
      <c r="D759" s="60"/>
      <c r="E759" s="60"/>
      <c r="F759" s="60"/>
      <c r="G759" s="60"/>
      <c r="H759" s="60"/>
      <c r="I759" s="60"/>
    </row>
    <row r="760" customFormat="false" ht="15" hidden="false" customHeight="true" outlineLevel="0" collapsed="false">
      <c r="A760" s="58"/>
      <c r="B760" s="58"/>
      <c r="C760" s="59"/>
      <c r="D760" s="60"/>
      <c r="E760" s="60"/>
      <c r="F760" s="60"/>
      <c r="G760" s="60"/>
      <c r="H760" s="60"/>
      <c r="I760" s="60"/>
    </row>
    <row r="761" customFormat="false" ht="15" hidden="false" customHeight="true" outlineLevel="0" collapsed="false">
      <c r="A761" s="58"/>
      <c r="B761" s="58"/>
      <c r="C761" s="59"/>
      <c r="D761" s="60"/>
      <c r="E761" s="60"/>
      <c r="F761" s="60"/>
      <c r="G761" s="60"/>
      <c r="H761" s="60"/>
      <c r="I761" s="60"/>
    </row>
    <row r="762" customFormat="false" ht="15" hidden="false" customHeight="true" outlineLevel="0" collapsed="false">
      <c r="A762" s="58"/>
      <c r="B762" s="58"/>
      <c r="C762" s="59"/>
      <c r="D762" s="60"/>
      <c r="E762" s="60"/>
      <c r="F762" s="60"/>
      <c r="G762" s="60"/>
      <c r="H762" s="60"/>
      <c r="I762" s="60"/>
    </row>
    <row r="763" customFormat="false" ht="15" hidden="false" customHeight="true" outlineLevel="0" collapsed="false">
      <c r="A763" s="58"/>
      <c r="B763" s="58"/>
      <c r="C763" s="59"/>
      <c r="D763" s="60"/>
      <c r="E763" s="60"/>
      <c r="F763" s="60"/>
      <c r="G763" s="60"/>
      <c r="H763" s="60"/>
      <c r="I763" s="60"/>
    </row>
    <row r="764" customFormat="false" ht="15" hidden="false" customHeight="true" outlineLevel="0" collapsed="false">
      <c r="A764" s="58"/>
      <c r="B764" s="58"/>
      <c r="C764" s="59"/>
      <c r="D764" s="60"/>
      <c r="E764" s="60"/>
      <c r="F764" s="60"/>
      <c r="G764" s="60"/>
      <c r="H764" s="60"/>
      <c r="I764" s="60"/>
    </row>
    <row r="765" customFormat="false" ht="15" hidden="false" customHeight="true" outlineLevel="0" collapsed="false">
      <c r="A765" s="58"/>
      <c r="B765" s="58"/>
      <c r="C765" s="59"/>
      <c r="D765" s="60"/>
      <c r="E765" s="60"/>
      <c r="F765" s="60"/>
      <c r="G765" s="60"/>
      <c r="H765" s="60"/>
      <c r="I765" s="60"/>
    </row>
    <row r="766" customFormat="false" ht="15" hidden="false" customHeight="true" outlineLevel="0" collapsed="false">
      <c r="A766" s="58"/>
      <c r="B766" s="58"/>
      <c r="C766" s="59"/>
      <c r="D766" s="60"/>
      <c r="E766" s="60"/>
      <c r="F766" s="60"/>
      <c r="G766" s="60"/>
      <c r="H766" s="60"/>
      <c r="I766" s="60"/>
    </row>
    <row r="767" customFormat="false" ht="15" hidden="false" customHeight="true" outlineLevel="0" collapsed="false">
      <c r="A767" s="58"/>
      <c r="B767" s="58"/>
      <c r="C767" s="59"/>
      <c r="D767" s="60"/>
      <c r="E767" s="60"/>
      <c r="F767" s="60"/>
      <c r="G767" s="60"/>
      <c r="H767" s="60"/>
      <c r="I767" s="60"/>
    </row>
    <row r="768" customFormat="false" ht="15" hidden="false" customHeight="true" outlineLevel="0" collapsed="false">
      <c r="A768" s="58"/>
      <c r="B768" s="58"/>
      <c r="C768" s="59"/>
      <c r="D768" s="60"/>
      <c r="E768" s="60"/>
      <c r="F768" s="60"/>
      <c r="G768" s="60"/>
      <c r="H768" s="60"/>
      <c r="I768" s="60"/>
    </row>
    <row r="769" customFormat="false" ht="15" hidden="false" customHeight="true" outlineLevel="0" collapsed="false">
      <c r="A769" s="58"/>
      <c r="B769" s="58"/>
      <c r="C769" s="59"/>
      <c r="D769" s="60"/>
      <c r="E769" s="60"/>
      <c r="F769" s="60"/>
      <c r="G769" s="60"/>
      <c r="H769" s="60"/>
      <c r="I769" s="60"/>
    </row>
    <row r="770" customFormat="false" ht="15" hidden="false" customHeight="true" outlineLevel="0" collapsed="false">
      <c r="A770" s="58"/>
      <c r="B770" s="58"/>
      <c r="C770" s="59"/>
      <c r="D770" s="60"/>
      <c r="E770" s="60"/>
      <c r="F770" s="60"/>
      <c r="G770" s="60"/>
      <c r="H770" s="60"/>
      <c r="I770" s="60"/>
    </row>
    <row r="771" customFormat="false" ht="15" hidden="false" customHeight="true" outlineLevel="0" collapsed="false">
      <c r="A771" s="58"/>
      <c r="B771" s="58"/>
      <c r="C771" s="59"/>
      <c r="D771" s="60"/>
      <c r="E771" s="60"/>
      <c r="F771" s="60"/>
      <c r="G771" s="60"/>
      <c r="H771" s="60"/>
      <c r="I771" s="60"/>
    </row>
    <row r="772" customFormat="false" ht="15" hidden="false" customHeight="true" outlineLevel="0" collapsed="false">
      <c r="A772" s="58"/>
      <c r="B772" s="58"/>
      <c r="C772" s="59"/>
      <c r="D772" s="60"/>
      <c r="E772" s="60"/>
      <c r="F772" s="60"/>
      <c r="G772" s="60"/>
      <c r="H772" s="60"/>
      <c r="I772" s="60"/>
    </row>
    <row r="773" customFormat="false" ht="15" hidden="false" customHeight="true" outlineLevel="0" collapsed="false">
      <c r="A773" s="58"/>
      <c r="B773" s="58"/>
      <c r="C773" s="59"/>
      <c r="D773" s="60"/>
      <c r="E773" s="60"/>
      <c r="F773" s="60"/>
      <c r="G773" s="60"/>
      <c r="H773" s="60"/>
      <c r="I773" s="60"/>
    </row>
    <row r="774" customFormat="false" ht="15" hidden="false" customHeight="true" outlineLevel="0" collapsed="false">
      <c r="A774" s="58"/>
      <c r="B774" s="58"/>
      <c r="C774" s="59"/>
      <c r="D774" s="60"/>
      <c r="E774" s="60"/>
      <c r="F774" s="60"/>
      <c r="G774" s="60"/>
      <c r="H774" s="60"/>
      <c r="I774" s="60"/>
    </row>
    <row r="775" customFormat="false" ht="15" hidden="false" customHeight="true" outlineLevel="0" collapsed="false">
      <c r="A775" s="58"/>
      <c r="B775" s="58"/>
      <c r="C775" s="59"/>
      <c r="D775" s="60"/>
      <c r="E775" s="60"/>
      <c r="F775" s="60"/>
      <c r="G775" s="60"/>
      <c r="H775" s="60"/>
      <c r="I775" s="60"/>
    </row>
    <row r="776" customFormat="false" ht="15" hidden="false" customHeight="true" outlineLevel="0" collapsed="false">
      <c r="A776" s="58"/>
      <c r="B776" s="58"/>
      <c r="C776" s="59"/>
      <c r="D776" s="60"/>
      <c r="E776" s="60"/>
      <c r="F776" s="60"/>
      <c r="G776" s="60"/>
      <c r="H776" s="60"/>
      <c r="I776" s="60"/>
    </row>
    <row r="777" customFormat="false" ht="15" hidden="false" customHeight="true" outlineLevel="0" collapsed="false">
      <c r="A777" s="58"/>
      <c r="B777" s="58"/>
      <c r="C777" s="59"/>
      <c r="D777" s="60"/>
      <c r="E777" s="60"/>
      <c r="F777" s="60"/>
      <c r="G777" s="60"/>
      <c r="H777" s="60"/>
      <c r="I777" s="60"/>
    </row>
    <row r="778" customFormat="false" ht="15" hidden="false" customHeight="true" outlineLevel="0" collapsed="false">
      <c r="A778" s="58"/>
      <c r="B778" s="58"/>
      <c r="C778" s="59"/>
      <c r="D778" s="60"/>
      <c r="E778" s="60"/>
      <c r="F778" s="60"/>
      <c r="G778" s="60"/>
      <c r="H778" s="60"/>
      <c r="I778" s="60"/>
    </row>
    <row r="779" customFormat="false" ht="15" hidden="false" customHeight="true" outlineLevel="0" collapsed="false">
      <c r="A779" s="58"/>
      <c r="B779" s="58"/>
      <c r="C779" s="59"/>
      <c r="D779" s="60"/>
      <c r="E779" s="60"/>
      <c r="F779" s="60"/>
      <c r="G779" s="60"/>
      <c r="H779" s="60"/>
      <c r="I779" s="60"/>
    </row>
    <row r="780" customFormat="false" ht="15" hidden="false" customHeight="true" outlineLevel="0" collapsed="false">
      <c r="A780" s="58"/>
      <c r="B780" s="58"/>
      <c r="C780" s="59"/>
      <c r="D780" s="60"/>
      <c r="E780" s="60"/>
      <c r="F780" s="60"/>
      <c r="G780" s="60"/>
      <c r="H780" s="60"/>
      <c r="I780" s="60"/>
    </row>
    <row r="781" customFormat="false" ht="15" hidden="false" customHeight="true" outlineLevel="0" collapsed="false">
      <c r="A781" s="58"/>
      <c r="B781" s="58"/>
      <c r="C781" s="59"/>
      <c r="D781" s="60"/>
      <c r="E781" s="60"/>
      <c r="F781" s="60"/>
      <c r="G781" s="60"/>
      <c r="H781" s="60"/>
      <c r="I781" s="60"/>
    </row>
    <row r="782" customFormat="false" ht="15" hidden="false" customHeight="true" outlineLevel="0" collapsed="false">
      <c r="A782" s="58"/>
      <c r="B782" s="58"/>
      <c r="C782" s="59"/>
      <c r="D782" s="60"/>
      <c r="E782" s="60"/>
      <c r="F782" s="60"/>
      <c r="G782" s="60"/>
      <c r="H782" s="60"/>
      <c r="I782" s="60"/>
    </row>
    <row r="783" customFormat="false" ht="15" hidden="false" customHeight="true" outlineLevel="0" collapsed="false">
      <c r="A783" s="58"/>
      <c r="B783" s="58"/>
      <c r="C783" s="59"/>
      <c r="D783" s="60"/>
      <c r="E783" s="60"/>
      <c r="F783" s="60"/>
      <c r="G783" s="60"/>
      <c r="H783" s="60"/>
      <c r="I783" s="60"/>
    </row>
    <row r="784" customFormat="false" ht="15" hidden="false" customHeight="true" outlineLevel="0" collapsed="false">
      <c r="A784" s="58"/>
      <c r="B784" s="58"/>
      <c r="C784" s="59"/>
      <c r="D784" s="60"/>
      <c r="E784" s="60"/>
      <c r="F784" s="60"/>
      <c r="G784" s="60"/>
      <c r="H784" s="60"/>
      <c r="I784" s="60"/>
    </row>
    <row r="785" customFormat="false" ht="15" hidden="false" customHeight="true" outlineLevel="0" collapsed="false">
      <c r="A785" s="58"/>
      <c r="B785" s="58"/>
      <c r="C785" s="59"/>
      <c r="D785" s="60"/>
      <c r="E785" s="60"/>
      <c r="F785" s="60"/>
      <c r="G785" s="60"/>
      <c r="H785" s="60"/>
      <c r="I785" s="60"/>
    </row>
    <row r="786" customFormat="false" ht="15" hidden="false" customHeight="true" outlineLevel="0" collapsed="false">
      <c r="A786" s="58"/>
      <c r="B786" s="58"/>
      <c r="C786" s="59"/>
      <c r="D786" s="60"/>
      <c r="E786" s="60"/>
      <c r="F786" s="60"/>
      <c r="G786" s="60"/>
      <c r="H786" s="60"/>
      <c r="I786" s="60"/>
    </row>
    <row r="787" customFormat="false" ht="15" hidden="false" customHeight="true" outlineLevel="0" collapsed="false">
      <c r="A787" s="58"/>
      <c r="B787" s="58"/>
      <c r="C787" s="59"/>
      <c r="D787" s="60"/>
      <c r="E787" s="60"/>
      <c r="F787" s="60"/>
      <c r="G787" s="60"/>
      <c r="H787" s="60"/>
      <c r="I787" s="60"/>
    </row>
    <row r="788" customFormat="false" ht="15" hidden="false" customHeight="true" outlineLevel="0" collapsed="false">
      <c r="A788" s="58"/>
      <c r="B788" s="58"/>
      <c r="C788" s="59"/>
      <c r="D788" s="60"/>
      <c r="E788" s="60"/>
      <c r="F788" s="60"/>
      <c r="G788" s="60"/>
      <c r="H788" s="60"/>
      <c r="I788" s="60"/>
    </row>
    <row r="789" customFormat="false" ht="15" hidden="false" customHeight="true" outlineLevel="0" collapsed="false">
      <c r="A789" s="58"/>
      <c r="B789" s="58"/>
      <c r="C789" s="59"/>
      <c r="D789" s="60"/>
      <c r="E789" s="60"/>
      <c r="F789" s="60"/>
      <c r="G789" s="60"/>
      <c r="H789" s="60"/>
      <c r="I789" s="60"/>
    </row>
    <row r="790" customFormat="false" ht="15" hidden="false" customHeight="true" outlineLevel="0" collapsed="false">
      <c r="A790" s="58"/>
      <c r="B790" s="58"/>
      <c r="C790" s="59"/>
      <c r="D790" s="60"/>
      <c r="E790" s="60"/>
      <c r="F790" s="60"/>
      <c r="G790" s="60"/>
      <c r="H790" s="60"/>
      <c r="I790" s="60"/>
    </row>
    <row r="791" customFormat="false" ht="15" hidden="false" customHeight="true" outlineLevel="0" collapsed="false">
      <c r="A791" s="58"/>
      <c r="B791" s="58"/>
      <c r="C791" s="59"/>
      <c r="D791" s="60"/>
      <c r="E791" s="60"/>
      <c r="F791" s="60"/>
      <c r="G791" s="60"/>
      <c r="H791" s="60"/>
      <c r="I791" s="60"/>
    </row>
    <row r="792" customFormat="false" ht="15" hidden="false" customHeight="true" outlineLevel="0" collapsed="false">
      <c r="A792" s="58"/>
      <c r="B792" s="58"/>
      <c r="C792" s="59"/>
      <c r="D792" s="60"/>
      <c r="E792" s="60"/>
      <c r="F792" s="60"/>
      <c r="G792" s="60"/>
      <c r="H792" s="60"/>
      <c r="I792" s="60"/>
    </row>
    <row r="793" customFormat="false" ht="15" hidden="false" customHeight="true" outlineLevel="0" collapsed="false">
      <c r="A793" s="58"/>
      <c r="B793" s="58"/>
      <c r="C793" s="59"/>
      <c r="D793" s="60"/>
      <c r="E793" s="60"/>
      <c r="F793" s="60"/>
      <c r="G793" s="60"/>
      <c r="H793" s="60"/>
      <c r="I793" s="60"/>
    </row>
    <row r="794" customFormat="false" ht="15" hidden="false" customHeight="true" outlineLevel="0" collapsed="false">
      <c r="A794" s="58"/>
      <c r="B794" s="58"/>
      <c r="C794" s="59"/>
      <c r="D794" s="60"/>
      <c r="E794" s="60"/>
      <c r="F794" s="60"/>
      <c r="G794" s="60"/>
      <c r="H794" s="60"/>
      <c r="I794" s="60"/>
    </row>
    <row r="795" customFormat="false" ht="15" hidden="false" customHeight="true" outlineLevel="0" collapsed="false">
      <c r="A795" s="58"/>
      <c r="B795" s="58"/>
      <c r="C795" s="59"/>
      <c r="D795" s="60"/>
      <c r="E795" s="60"/>
      <c r="F795" s="60"/>
      <c r="G795" s="60"/>
      <c r="H795" s="60"/>
      <c r="I795" s="60"/>
    </row>
    <row r="796" customFormat="false" ht="15" hidden="false" customHeight="true" outlineLevel="0" collapsed="false">
      <c r="A796" s="58"/>
      <c r="B796" s="58"/>
      <c r="C796" s="59"/>
      <c r="D796" s="60"/>
      <c r="E796" s="60"/>
      <c r="F796" s="60"/>
      <c r="G796" s="60"/>
      <c r="H796" s="60"/>
      <c r="I796" s="60"/>
    </row>
    <row r="797" customFormat="false" ht="15" hidden="false" customHeight="true" outlineLevel="0" collapsed="false">
      <c r="A797" s="58"/>
      <c r="B797" s="58"/>
      <c r="C797" s="59"/>
      <c r="D797" s="60"/>
      <c r="E797" s="60"/>
      <c r="F797" s="60"/>
      <c r="G797" s="60"/>
      <c r="H797" s="60"/>
      <c r="I797" s="60"/>
    </row>
    <row r="798" customFormat="false" ht="15" hidden="false" customHeight="true" outlineLevel="0" collapsed="false">
      <c r="A798" s="58"/>
      <c r="B798" s="58"/>
      <c r="C798" s="59"/>
      <c r="D798" s="60"/>
      <c r="E798" s="60"/>
      <c r="F798" s="60"/>
      <c r="G798" s="60"/>
      <c r="H798" s="60"/>
      <c r="I798" s="60"/>
    </row>
    <row r="799" customFormat="false" ht="15" hidden="false" customHeight="true" outlineLevel="0" collapsed="false">
      <c r="A799" s="58"/>
      <c r="B799" s="58"/>
      <c r="C799" s="59"/>
      <c r="D799" s="60"/>
      <c r="E799" s="60"/>
      <c r="F799" s="60"/>
      <c r="G799" s="60"/>
      <c r="H799" s="60"/>
      <c r="I799" s="60"/>
    </row>
    <row r="800" customFormat="false" ht="15" hidden="false" customHeight="true" outlineLevel="0" collapsed="false">
      <c r="A800" s="58"/>
      <c r="B800" s="58"/>
      <c r="C800" s="59"/>
      <c r="D800" s="60"/>
      <c r="E800" s="60"/>
      <c r="F800" s="60"/>
      <c r="G800" s="60"/>
      <c r="H800" s="60"/>
      <c r="I800" s="60"/>
    </row>
    <row r="801" customFormat="false" ht="15" hidden="false" customHeight="true" outlineLevel="0" collapsed="false">
      <c r="A801" s="58"/>
      <c r="B801" s="58"/>
      <c r="C801" s="59"/>
      <c r="D801" s="60"/>
      <c r="E801" s="60"/>
      <c r="F801" s="60"/>
      <c r="G801" s="60"/>
      <c r="H801" s="60"/>
      <c r="I801" s="60"/>
    </row>
    <row r="802" customFormat="false" ht="15" hidden="false" customHeight="true" outlineLevel="0" collapsed="false">
      <c r="A802" s="58"/>
      <c r="B802" s="58"/>
      <c r="C802" s="59"/>
      <c r="D802" s="60"/>
      <c r="E802" s="60"/>
      <c r="F802" s="60"/>
      <c r="G802" s="60"/>
      <c r="H802" s="60"/>
      <c r="I802" s="60"/>
    </row>
    <row r="803" customFormat="false" ht="15" hidden="false" customHeight="true" outlineLevel="0" collapsed="false">
      <c r="A803" s="58"/>
      <c r="B803" s="58"/>
      <c r="C803" s="59"/>
      <c r="D803" s="60"/>
      <c r="E803" s="60"/>
      <c r="F803" s="60"/>
      <c r="G803" s="60"/>
      <c r="H803" s="60"/>
      <c r="I803" s="60"/>
    </row>
    <row r="804" customFormat="false" ht="15" hidden="false" customHeight="true" outlineLevel="0" collapsed="false">
      <c r="A804" s="58"/>
      <c r="B804" s="58"/>
      <c r="C804" s="59"/>
      <c r="D804" s="60"/>
      <c r="E804" s="60"/>
      <c r="F804" s="60"/>
      <c r="G804" s="60"/>
      <c r="H804" s="60"/>
      <c r="I804" s="60"/>
    </row>
    <row r="805" customFormat="false" ht="15" hidden="false" customHeight="true" outlineLevel="0" collapsed="false">
      <c r="A805" s="58"/>
      <c r="B805" s="58"/>
      <c r="C805" s="59"/>
      <c r="D805" s="60"/>
      <c r="E805" s="60"/>
      <c r="F805" s="60"/>
      <c r="G805" s="60"/>
      <c r="H805" s="60"/>
      <c r="I805" s="60"/>
    </row>
    <row r="806" customFormat="false" ht="15" hidden="false" customHeight="true" outlineLevel="0" collapsed="false">
      <c r="A806" s="58"/>
      <c r="B806" s="58"/>
      <c r="C806" s="59"/>
      <c r="D806" s="60"/>
      <c r="E806" s="60"/>
      <c r="F806" s="60"/>
      <c r="G806" s="60"/>
      <c r="H806" s="60"/>
      <c r="I806" s="60"/>
    </row>
    <row r="807" customFormat="false" ht="15" hidden="false" customHeight="true" outlineLevel="0" collapsed="false">
      <c r="A807" s="58"/>
      <c r="B807" s="58"/>
      <c r="C807" s="59"/>
      <c r="D807" s="60"/>
      <c r="E807" s="60"/>
      <c r="F807" s="60"/>
      <c r="G807" s="60"/>
      <c r="H807" s="60"/>
      <c r="I807" s="60"/>
    </row>
    <row r="808" customFormat="false" ht="15" hidden="false" customHeight="true" outlineLevel="0" collapsed="false">
      <c r="A808" s="58"/>
      <c r="B808" s="58"/>
      <c r="C808" s="59"/>
      <c r="D808" s="60"/>
      <c r="E808" s="60"/>
      <c r="F808" s="60"/>
      <c r="G808" s="60"/>
      <c r="H808" s="60"/>
      <c r="I808" s="60"/>
    </row>
    <row r="809" customFormat="false" ht="15" hidden="false" customHeight="true" outlineLevel="0" collapsed="false">
      <c r="A809" s="58"/>
      <c r="B809" s="58"/>
      <c r="C809" s="59"/>
      <c r="D809" s="60"/>
      <c r="E809" s="60"/>
      <c r="F809" s="60"/>
      <c r="G809" s="60"/>
      <c r="H809" s="60"/>
      <c r="I809" s="60"/>
    </row>
    <row r="810" customFormat="false" ht="15" hidden="false" customHeight="true" outlineLevel="0" collapsed="false">
      <c r="A810" s="58"/>
      <c r="B810" s="58"/>
      <c r="C810" s="59"/>
      <c r="D810" s="60"/>
      <c r="E810" s="60"/>
      <c r="F810" s="60"/>
      <c r="G810" s="60"/>
      <c r="H810" s="60"/>
      <c r="I810" s="60"/>
    </row>
    <row r="811" customFormat="false" ht="15" hidden="false" customHeight="true" outlineLevel="0" collapsed="false">
      <c r="A811" s="58"/>
      <c r="B811" s="58"/>
      <c r="C811" s="59"/>
      <c r="D811" s="60"/>
      <c r="E811" s="60"/>
      <c r="F811" s="60"/>
      <c r="G811" s="60"/>
      <c r="H811" s="60"/>
      <c r="I811" s="60"/>
    </row>
    <row r="812" customFormat="false" ht="15" hidden="false" customHeight="true" outlineLevel="0" collapsed="false">
      <c r="A812" s="58"/>
      <c r="B812" s="58"/>
      <c r="C812" s="59"/>
      <c r="D812" s="60"/>
      <c r="E812" s="60"/>
      <c r="F812" s="60"/>
      <c r="G812" s="60"/>
      <c r="H812" s="60"/>
      <c r="I812" s="60"/>
    </row>
    <row r="813" customFormat="false" ht="15" hidden="false" customHeight="true" outlineLevel="0" collapsed="false">
      <c r="A813" s="58"/>
      <c r="B813" s="58"/>
      <c r="C813" s="59"/>
      <c r="D813" s="60"/>
      <c r="E813" s="60"/>
      <c r="F813" s="60"/>
      <c r="G813" s="60"/>
      <c r="H813" s="60"/>
      <c r="I813" s="60"/>
    </row>
    <row r="814" customFormat="false" ht="15" hidden="false" customHeight="true" outlineLevel="0" collapsed="false">
      <c r="A814" s="58"/>
      <c r="B814" s="58"/>
      <c r="C814" s="59"/>
      <c r="D814" s="60"/>
      <c r="E814" s="60"/>
      <c r="F814" s="60"/>
      <c r="G814" s="60"/>
      <c r="H814" s="60"/>
      <c r="I814" s="60"/>
    </row>
    <row r="815" customFormat="false" ht="15" hidden="false" customHeight="true" outlineLevel="0" collapsed="false">
      <c r="A815" s="58"/>
      <c r="B815" s="58"/>
      <c r="C815" s="59"/>
      <c r="D815" s="60"/>
      <c r="E815" s="60"/>
      <c r="F815" s="60"/>
      <c r="G815" s="60"/>
      <c r="H815" s="60"/>
      <c r="I815" s="60"/>
    </row>
    <row r="816" customFormat="false" ht="15" hidden="false" customHeight="true" outlineLevel="0" collapsed="false">
      <c r="A816" s="58"/>
      <c r="B816" s="58"/>
      <c r="C816" s="59"/>
      <c r="D816" s="60"/>
      <c r="E816" s="60"/>
      <c r="F816" s="60"/>
      <c r="G816" s="60"/>
      <c r="H816" s="60"/>
      <c r="I816" s="60"/>
    </row>
    <row r="817" customFormat="false" ht="15" hidden="false" customHeight="true" outlineLevel="0" collapsed="false">
      <c r="A817" s="58"/>
      <c r="B817" s="58"/>
      <c r="C817" s="59"/>
      <c r="D817" s="60"/>
      <c r="E817" s="60"/>
      <c r="F817" s="60"/>
      <c r="G817" s="60"/>
      <c r="H817" s="60"/>
      <c r="I817" s="60"/>
    </row>
    <row r="818" customFormat="false" ht="15" hidden="false" customHeight="true" outlineLevel="0" collapsed="false">
      <c r="A818" s="58"/>
      <c r="B818" s="58"/>
      <c r="C818" s="59"/>
      <c r="D818" s="60"/>
      <c r="E818" s="60"/>
      <c r="F818" s="60"/>
      <c r="G818" s="60"/>
      <c r="H818" s="60"/>
      <c r="I818" s="60"/>
    </row>
    <row r="819" customFormat="false" ht="15" hidden="false" customHeight="true" outlineLevel="0" collapsed="false">
      <c r="A819" s="58"/>
      <c r="B819" s="58"/>
      <c r="C819" s="59"/>
      <c r="D819" s="60"/>
      <c r="E819" s="60"/>
      <c r="F819" s="60"/>
      <c r="G819" s="60"/>
      <c r="H819" s="60"/>
      <c r="I819" s="60"/>
    </row>
    <row r="820" customFormat="false" ht="15" hidden="false" customHeight="true" outlineLevel="0" collapsed="false">
      <c r="A820" s="58"/>
      <c r="B820" s="58"/>
      <c r="C820" s="59"/>
      <c r="D820" s="60"/>
      <c r="E820" s="60"/>
      <c r="F820" s="60"/>
      <c r="G820" s="60"/>
      <c r="H820" s="60"/>
      <c r="I820" s="60"/>
    </row>
    <row r="821" customFormat="false" ht="15" hidden="false" customHeight="true" outlineLevel="0" collapsed="false">
      <c r="A821" s="58"/>
      <c r="B821" s="58"/>
      <c r="C821" s="59"/>
      <c r="D821" s="60"/>
      <c r="E821" s="60"/>
      <c r="F821" s="60"/>
      <c r="G821" s="60"/>
      <c r="H821" s="60"/>
      <c r="I821" s="60"/>
    </row>
    <row r="822" customFormat="false" ht="15" hidden="false" customHeight="true" outlineLevel="0" collapsed="false">
      <c r="A822" s="58"/>
      <c r="B822" s="58"/>
      <c r="C822" s="59"/>
      <c r="D822" s="60"/>
      <c r="E822" s="60"/>
      <c r="F822" s="60"/>
      <c r="G822" s="60"/>
      <c r="H822" s="60"/>
      <c r="I822" s="60"/>
    </row>
    <row r="823" customFormat="false" ht="15" hidden="false" customHeight="true" outlineLevel="0" collapsed="false">
      <c r="A823" s="58"/>
      <c r="B823" s="58"/>
      <c r="C823" s="59"/>
      <c r="D823" s="60"/>
      <c r="E823" s="60"/>
      <c r="F823" s="60"/>
      <c r="G823" s="60"/>
      <c r="H823" s="60"/>
      <c r="I823" s="60"/>
    </row>
    <row r="824" customFormat="false" ht="15" hidden="false" customHeight="true" outlineLevel="0" collapsed="false">
      <c r="A824" s="58"/>
      <c r="B824" s="58"/>
      <c r="C824" s="59"/>
      <c r="D824" s="60"/>
      <c r="E824" s="60"/>
      <c r="F824" s="60"/>
      <c r="G824" s="60"/>
      <c r="H824" s="60"/>
      <c r="I824" s="60"/>
    </row>
    <row r="825" customFormat="false" ht="15" hidden="false" customHeight="true" outlineLevel="0" collapsed="false">
      <c r="A825" s="58"/>
      <c r="B825" s="58"/>
      <c r="C825" s="59"/>
      <c r="D825" s="60"/>
      <c r="E825" s="60"/>
      <c r="F825" s="60"/>
      <c r="G825" s="60"/>
      <c r="H825" s="60"/>
      <c r="I825" s="60"/>
    </row>
    <row r="826" customFormat="false" ht="15" hidden="false" customHeight="true" outlineLevel="0" collapsed="false">
      <c r="A826" s="58"/>
      <c r="B826" s="58"/>
      <c r="C826" s="59"/>
      <c r="D826" s="60"/>
      <c r="E826" s="60"/>
      <c r="F826" s="60"/>
      <c r="G826" s="60"/>
      <c r="H826" s="60"/>
      <c r="I826" s="60"/>
    </row>
    <row r="827" customFormat="false" ht="15" hidden="false" customHeight="true" outlineLevel="0" collapsed="false">
      <c r="A827" s="58"/>
      <c r="B827" s="58"/>
      <c r="C827" s="59"/>
      <c r="D827" s="60"/>
      <c r="E827" s="60"/>
      <c r="F827" s="60"/>
      <c r="G827" s="60"/>
      <c r="H827" s="60"/>
      <c r="I827" s="60"/>
    </row>
    <row r="828" customFormat="false" ht="15" hidden="false" customHeight="true" outlineLevel="0" collapsed="false">
      <c r="A828" s="58"/>
      <c r="B828" s="58"/>
      <c r="C828" s="59"/>
      <c r="D828" s="60"/>
      <c r="E828" s="60"/>
      <c r="F828" s="60"/>
      <c r="G828" s="60"/>
      <c r="H828" s="60"/>
      <c r="I828" s="60"/>
    </row>
    <row r="829" customFormat="false" ht="15" hidden="false" customHeight="true" outlineLevel="0" collapsed="false">
      <c r="A829" s="58"/>
      <c r="B829" s="58"/>
      <c r="C829" s="59"/>
      <c r="D829" s="60"/>
      <c r="E829" s="60"/>
      <c r="F829" s="60"/>
      <c r="G829" s="60"/>
      <c r="H829" s="60"/>
      <c r="I829" s="60"/>
    </row>
    <row r="830" customFormat="false" ht="15" hidden="false" customHeight="true" outlineLevel="0" collapsed="false">
      <c r="A830" s="58"/>
      <c r="B830" s="58"/>
      <c r="C830" s="59"/>
      <c r="D830" s="60"/>
      <c r="E830" s="60"/>
      <c r="F830" s="60"/>
      <c r="G830" s="60"/>
      <c r="H830" s="60"/>
      <c r="I830" s="60"/>
    </row>
    <row r="831" customFormat="false" ht="15" hidden="false" customHeight="true" outlineLevel="0" collapsed="false">
      <c r="A831" s="58"/>
      <c r="B831" s="58"/>
      <c r="C831" s="59"/>
      <c r="D831" s="60"/>
      <c r="E831" s="60"/>
      <c r="F831" s="60"/>
      <c r="G831" s="60"/>
      <c r="H831" s="60"/>
      <c r="I831" s="60"/>
    </row>
    <row r="832" customFormat="false" ht="15" hidden="false" customHeight="true" outlineLevel="0" collapsed="false">
      <c r="A832" s="58"/>
      <c r="B832" s="58"/>
      <c r="C832" s="59"/>
      <c r="D832" s="60"/>
      <c r="E832" s="60"/>
      <c r="F832" s="60"/>
      <c r="G832" s="60"/>
      <c r="H832" s="60"/>
      <c r="I832" s="60"/>
    </row>
    <row r="833" customFormat="false" ht="15" hidden="false" customHeight="true" outlineLevel="0" collapsed="false">
      <c r="A833" s="58"/>
      <c r="B833" s="58"/>
      <c r="C833" s="59"/>
      <c r="D833" s="60"/>
      <c r="E833" s="60"/>
      <c r="F833" s="60"/>
      <c r="G833" s="60"/>
      <c r="H833" s="60"/>
      <c r="I833" s="60"/>
    </row>
    <row r="834" customFormat="false" ht="15" hidden="false" customHeight="true" outlineLevel="0" collapsed="false">
      <c r="A834" s="58"/>
      <c r="B834" s="58"/>
      <c r="C834" s="59"/>
      <c r="D834" s="60"/>
      <c r="E834" s="60"/>
      <c r="F834" s="60"/>
      <c r="G834" s="60"/>
      <c r="H834" s="60"/>
      <c r="I834" s="60"/>
    </row>
    <row r="835" customFormat="false" ht="15" hidden="false" customHeight="true" outlineLevel="0" collapsed="false">
      <c r="A835" s="58"/>
      <c r="B835" s="58"/>
      <c r="C835" s="59"/>
      <c r="D835" s="60"/>
      <c r="E835" s="60"/>
      <c r="F835" s="60"/>
      <c r="G835" s="60"/>
      <c r="H835" s="60"/>
      <c r="I835" s="60"/>
    </row>
    <row r="836" customFormat="false" ht="15" hidden="false" customHeight="true" outlineLevel="0" collapsed="false">
      <c r="A836" s="58"/>
      <c r="B836" s="58"/>
      <c r="C836" s="59"/>
      <c r="D836" s="60"/>
      <c r="E836" s="60"/>
      <c r="F836" s="60"/>
      <c r="G836" s="60"/>
      <c r="H836" s="60"/>
      <c r="I836" s="60"/>
    </row>
    <row r="837" customFormat="false" ht="15" hidden="false" customHeight="true" outlineLevel="0" collapsed="false">
      <c r="A837" s="58"/>
      <c r="B837" s="58"/>
      <c r="C837" s="59"/>
      <c r="D837" s="60"/>
      <c r="E837" s="60"/>
      <c r="F837" s="60"/>
      <c r="G837" s="60"/>
      <c r="H837" s="60"/>
      <c r="I837" s="60"/>
    </row>
    <row r="838" customFormat="false" ht="15" hidden="false" customHeight="true" outlineLevel="0" collapsed="false">
      <c r="A838" s="58"/>
      <c r="B838" s="58"/>
      <c r="C838" s="59"/>
      <c r="D838" s="60"/>
      <c r="E838" s="60"/>
      <c r="F838" s="60"/>
      <c r="G838" s="60"/>
      <c r="H838" s="60"/>
      <c r="I838" s="60"/>
    </row>
    <row r="839" customFormat="false" ht="15" hidden="false" customHeight="true" outlineLevel="0" collapsed="false">
      <c r="A839" s="58"/>
      <c r="B839" s="58"/>
      <c r="C839" s="59"/>
      <c r="D839" s="60"/>
      <c r="E839" s="60"/>
      <c r="F839" s="60"/>
      <c r="G839" s="60"/>
      <c r="H839" s="60"/>
      <c r="I839" s="60"/>
    </row>
    <row r="840" customFormat="false" ht="15" hidden="false" customHeight="true" outlineLevel="0" collapsed="false">
      <c r="A840" s="58"/>
      <c r="B840" s="58"/>
      <c r="C840" s="59"/>
      <c r="D840" s="60"/>
      <c r="E840" s="60"/>
      <c r="F840" s="60"/>
      <c r="G840" s="60"/>
      <c r="H840" s="60"/>
      <c r="I840" s="60"/>
    </row>
    <row r="841" customFormat="false" ht="15" hidden="false" customHeight="true" outlineLevel="0" collapsed="false">
      <c r="A841" s="58"/>
      <c r="B841" s="58"/>
      <c r="C841" s="59"/>
      <c r="D841" s="60"/>
      <c r="E841" s="60"/>
      <c r="F841" s="60"/>
      <c r="G841" s="60"/>
      <c r="H841" s="60"/>
      <c r="I841" s="60"/>
    </row>
    <row r="842" customFormat="false" ht="15" hidden="false" customHeight="true" outlineLevel="0" collapsed="false">
      <c r="A842" s="58"/>
      <c r="B842" s="58"/>
      <c r="C842" s="59"/>
      <c r="D842" s="60"/>
      <c r="E842" s="60"/>
      <c r="F842" s="60"/>
      <c r="G842" s="60"/>
      <c r="H842" s="60"/>
      <c r="I842" s="60"/>
    </row>
    <row r="843" customFormat="false" ht="15" hidden="false" customHeight="true" outlineLevel="0" collapsed="false">
      <c r="A843" s="58"/>
      <c r="B843" s="58"/>
      <c r="C843" s="59"/>
      <c r="D843" s="60"/>
      <c r="E843" s="60"/>
      <c r="F843" s="60"/>
      <c r="G843" s="60"/>
      <c r="H843" s="60"/>
      <c r="I843" s="60"/>
    </row>
    <row r="844" customFormat="false" ht="15" hidden="false" customHeight="true" outlineLevel="0" collapsed="false">
      <c r="A844" s="58"/>
      <c r="B844" s="58"/>
      <c r="C844" s="59"/>
      <c r="D844" s="60"/>
      <c r="E844" s="60"/>
      <c r="F844" s="60"/>
      <c r="G844" s="60"/>
      <c r="H844" s="60"/>
      <c r="I844" s="60"/>
    </row>
    <row r="845" customFormat="false" ht="15" hidden="false" customHeight="true" outlineLevel="0" collapsed="false">
      <c r="A845" s="58"/>
      <c r="B845" s="58"/>
      <c r="C845" s="59"/>
      <c r="D845" s="60"/>
      <c r="E845" s="60"/>
      <c r="F845" s="60"/>
      <c r="G845" s="60"/>
      <c r="H845" s="60"/>
      <c r="I845" s="60"/>
    </row>
    <row r="846" customFormat="false" ht="15" hidden="false" customHeight="true" outlineLevel="0" collapsed="false">
      <c r="A846" s="58"/>
      <c r="B846" s="58"/>
      <c r="C846" s="59"/>
      <c r="D846" s="60"/>
      <c r="E846" s="60"/>
      <c r="F846" s="60"/>
      <c r="G846" s="60"/>
      <c r="H846" s="60"/>
      <c r="I846" s="60"/>
    </row>
    <row r="847" customFormat="false" ht="15" hidden="false" customHeight="true" outlineLevel="0" collapsed="false">
      <c r="A847" s="58"/>
      <c r="B847" s="58"/>
      <c r="C847" s="59"/>
      <c r="D847" s="60"/>
      <c r="E847" s="60"/>
      <c r="F847" s="60"/>
      <c r="G847" s="60"/>
      <c r="H847" s="60"/>
      <c r="I847" s="60"/>
    </row>
    <row r="848" customFormat="false" ht="15" hidden="false" customHeight="true" outlineLevel="0" collapsed="false">
      <c r="A848" s="58"/>
      <c r="B848" s="58"/>
      <c r="C848" s="59"/>
      <c r="D848" s="60"/>
      <c r="E848" s="60"/>
      <c r="F848" s="60"/>
      <c r="G848" s="60"/>
      <c r="H848" s="60"/>
      <c r="I848" s="60"/>
    </row>
    <row r="849" customFormat="false" ht="15" hidden="false" customHeight="true" outlineLevel="0" collapsed="false">
      <c r="A849" s="58"/>
      <c r="B849" s="58"/>
      <c r="C849" s="59"/>
      <c r="D849" s="60"/>
      <c r="E849" s="60"/>
      <c r="F849" s="60"/>
      <c r="G849" s="60"/>
      <c r="H849" s="60"/>
      <c r="I849" s="60"/>
    </row>
    <row r="850" customFormat="false" ht="15" hidden="false" customHeight="true" outlineLevel="0" collapsed="false">
      <c r="A850" s="58"/>
      <c r="B850" s="58"/>
      <c r="C850" s="59"/>
      <c r="D850" s="60"/>
      <c r="E850" s="60"/>
      <c r="F850" s="60"/>
      <c r="G850" s="60"/>
      <c r="H850" s="60"/>
      <c r="I850" s="60"/>
    </row>
    <row r="851" customFormat="false" ht="15" hidden="false" customHeight="true" outlineLevel="0" collapsed="false">
      <c r="A851" s="58"/>
      <c r="B851" s="58"/>
      <c r="C851" s="59"/>
      <c r="D851" s="60"/>
      <c r="E851" s="60"/>
      <c r="F851" s="60"/>
      <c r="G851" s="60"/>
      <c r="H851" s="60"/>
      <c r="I851" s="60"/>
    </row>
    <row r="852" customFormat="false" ht="15" hidden="false" customHeight="true" outlineLevel="0" collapsed="false">
      <c r="A852" s="58"/>
      <c r="B852" s="58"/>
      <c r="C852" s="59"/>
      <c r="D852" s="60"/>
      <c r="E852" s="60"/>
      <c r="F852" s="60"/>
      <c r="G852" s="60"/>
      <c r="H852" s="60"/>
      <c r="I852" s="60"/>
    </row>
    <row r="853" customFormat="false" ht="15" hidden="false" customHeight="true" outlineLevel="0" collapsed="false">
      <c r="A853" s="58"/>
      <c r="B853" s="58"/>
      <c r="C853" s="59"/>
      <c r="D853" s="60"/>
      <c r="E853" s="60"/>
      <c r="F853" s="60"/>
      <c r="G853" s="60"/>
      <c r="H853" s="60"/>
      <c r="I853" s="60"/>
    </row>
    <row r="854" customFormat="false" ht="15" hidden="false" customHeight="true" outlineLevel="0" collapsed="false">
      <c r="A854" s="58"/>
      <c r="B854" s="58"/>
      <c r="C854" s="59"/>
      <c r="D854" s="60"/>
      <c r="E854" s="60"/>
      <c r="F854" s="60"/>
      <c r="G854" s="60"/>
      <c r="H854" s="60"/>
      <c r="I854" s="60"/>
    </row>
    <row r="855" customFormat="false" ht="15" hidden="false" customHeight="true" outlineLevel="0" collapsed="false">
      <c r="A855" s="58"/>
      <c r="B855" s="58"/>
      <c r="C855" s="59"/>
      <c r="D855" s="60"/>
      <c r="E855" s="60"/>
      <c r="F855" s="60"/>
      <c r="G855" s="60"/>
      <c r="H855" s="60"/>
      <c r="I855" s="60"/>
    </row>
    <row r="856" customFormat="false" ht="15" hidden="false" customHeight="true" outlineLevel="0" collapsed="false">
      <c r="A856" s="58"/>
      <c r="B856" s="58"/>
      <c r="C856" s="59"/>
      <c r="D856" s="60"/>
      <c r="E856" s="60"/>
      <c r="F856" s="60"/>
      <c r="G856" s="60"/>
      <c r="H856" s="60"/>
      <c r="I856" s="60"/>
    </row>
  </sheetData>
  <conditionalFormatting sqref="K3:DK3">
    <cfRule type="cellIs" priority="2" operator="equal" aboveAverage="0" equalAverage="0" bottom="0" percent="0" rank="0" text="" dxfId="5">
      <formula>"Post-forecast"</formula>
    </cfRule>
  </conditionalFormatting>
  <conditionalFormatting sqref="K3:DK3">
    <cfRule type="cellIs" priority="3" operator="equal" aboveAverage="0" equalAverage="0" bottom="0" percent="0" rank="0" text="" dxfId="6">
      <formula>"Forecast"</formula>
    </cfRule>
  </conditionalFormatting>
  <conditionalFormatting sqref="K3:DK3">
    <cfRule type="cellIs" priority="4" operator="equal" aboveAverage="0" equalAverage="0" bottom="0" percent="0" rank="0" text="" dxfId="7">
      <formula>"Pre-forecast"</formula>
    </cfRule>
  </conditionalFormatting>
  <conditionalFormatting sqref="J3:DK3">
    <cfRule type="cellIs" priority="5" operator="equal" aboveAverage="0" equalAverage="0" bottom="0" percent="0" rank="0" text="" dxfId="8">
      <formula>"Post-forecast"</formula>
    </cfRule>
  </conditionalFormatting>
  <conditionalFormatting sqref="J3:DK3">
    <cfRule type="cellIs" priority="6" operator="equal" aboveAverage="0" equalAverage="0" bottom="0" percent="0" rank="0" text="" dxfId="9">
      <formula>"Forecast"</formula>
    </cfRule>
  </conditionalFormatting>
  <conditionalFormatting sqref="J3:DK3">
    <cfRule type="cellIs" priority="7" operator="equal" aboveAverage="0" equalAverage="0" bottom="0" percent="0" rank="0" text="" dxfId="10">
      <formula>"Pre-forecast"</formula>
    </cfRule>
  </conditionalFormatting>
  <conditionalFormatting sqref="F2">
    <cfRule type="cellIs" priority="8" operator="notEqual" aboveAverage="0" equalAverage="0" bottom="0" percent="0" rank="0" text="" dxfId="11">
      <formula>0</formula>
    </cfRule>
    <cfRule type="cellIs" priority="9" operator="equal" aboveAverage="0" equalAverage="0" bottom="0" percent="0" rank="0" text="" dxfId="12">
      <formula>""</formula>
    </cfRule>
  </conditionalFormatting>
  <conditionalFormatting sqref="F3">
    <cfRule type="cellIs" priority="10" operator="notEqual" aboveAverage="0" equalAverage="0" bottom="0" percent="0" rank="0" text="" dxfId="13">
      <formula>0</formula>
    </cfRule>
    <cfRule type="cellIs" priority="11" operator="equal" aboveAverage="0" equalAverage="0" bottom="0" percent="0" rank="0" text="" dxfId="14">
      <formula>""</formula>
    </cfRule>
  </conditionalFormatting>
  <hyperlinks>
    <hyperlink ref="H34" r:id="rId1" display="Benefit Cost Analysis Guidance 2022 (Revised).pdf (transportation.gov)"/>
    <hyperlink ref="H35" r:id="rId2" display="Benefit Cost Analysis Guidance 2022 (Revised).pdf (transportation.gov)"/>
    <hyperlink ref="H36" r:id="rId3" display="Benefit Cost Analysis Guidance 2022 (Revised).pdf (transportation.gov)"/>
    <hyperlink ref="H37" r:id="rId4" display="Benefit Cost Analysis Guidance 2022 (Revised).pdf (transportation.gov)"/>
  </hyperlink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DK993"/>
  <sheetViews>
    <sheetView showFormulas="false" showGridLines="true" showRowColHeaders="true" showZeros="true" rightToLeft="false" tabSelected="false" showOutlineSymbols="true" defaultGridColor="true" view="normal" topLeftCell="A1" colorId="64" zoomScale="100" zoomScaleNormal="100" zoomScalePageLayoutView="60" workbookViewId="0">
      <selection pane="topLeft" activeCell="A1" activeCellId="0" sqref="A1"/>
    </sheetView>
  </sheetViews>
  <sheetFormatPr defaultColWidth="14.4453125" defaultRowHeight="15" zeroHeight="false" outlineLevelRow="0" outlineLevelCol="0"/>
  <cols>
    <col collapsed="false" customWidth="true" hidden="false" outlineLevel="0" max="2" min="1" style="53" width="2.71"/>
    <col collapsed="false" customWidth="true" hidden="false" outlineLevel="0" max="3" min="3" style="54" width="2.71"/>
    <col collapsed="false" customWidth="true" hidden="false" outlineLevel="0" max="4" min="4" style="55" width="2.71"/>
    <col collapsed="false" customWidth="true" hidden="false" outlineLevel="0" max="5" min="5" style="55" width="90.7"/>
    <col collapsed="false" customWidth="true" hidden="false" outlineLevel="0" max="8" min="6" style="55" width="15.71"/>
    <col collapsed="false" customWidth="true" hidden="false" outlineLevel="0" max="9" min="9" style="55" width="3.71"/>
    <col collapsed="false" customWidth="true" hidden="false" outlineLevel="0" max="115" min="10" style="55" width="14.7"/>
    <col collapsed="false" customWidth="false" hidden="true" outlineLevel="0" max="1024" min="116" style="55" width="14.43"/>
  </cols>
  <sheetData>
    <row r="1" customFormat="false" ht="26.25" hidden="false" customHeight="false" outlineLevel="0" collapsed="false">
      <c r="A1" s="57" t="s">
        <v>231</v>
      </c>
      <c r="B1" s="58"/>
      <c r="C1" s="59"/>
      <c r="D1" s="60"/>
      <c r="E1" s="60"/>
      <c r="F1" s="61" t="str">
        <f aca="false">InpC!$F$9</f>
        <v>Base Case</v>
      </c>
      <c r="H1" s="60"/>
      <c r="I1" s="60"/>
    </row>
    <row r="2" customFormat="false" ht="15" hidden="false" customHeight="true" outlineLevel="0" collapsed="false">
      <c r="A2" s="58"/>
      <c r="B2" s="58"/>
      <c r="C2" s="59"/>
      <c r="D2" s="60"/>
      <c r="E2" s="53" t="s">
        <v>200</v>
      </c>
      <c r="F2" s="63" t="n">
        <f aca="false">Check_Alert!F$2</f>
        <v>0</v>
      </c>
      <c r="G2" s="64" t="str">
        <f aca="false">Check_Alert!G$2</f>
        <v>Error Checks</v>
      </c>
      <c r="H2" s="60"/>
      <c r="I2" s="60"/>
      <c r="J2" s="149" t="n">
        <f aca="false">J$19</f>
        <v>42369</v>
      </c>
      <c r="K2" s="149" t="n">
        <f aca="false">K$19</f>
        <v>42735</v>
      </c>
      <c r="L2" s="149" t="n">
        <f aca="false">L$19</f>
        <v>43100</v>
      </c>
      <c r="M2" s="149" t="n">
        <f aca="false">M$19</f>
        <v>43465</v>
      </c>
      <c r="N2" s="149" t="n">
        <f aca="false">N$19</f>
        <v>43830</v>
      </c>
      <c r="O2" s="149" t="n">
        <f aca="false">O$19</f>
        <v>44196</v>
      </c>
      <c r="P2" s="149" t="n">
        <f aca="false">P$19</f>
        <v>44561</v>
      </c>
      <c r="Q2" s="149" t="n">
        <f aca="false">Q$19</f>
        <v>44926</v>
      </c>
      <c r="R2" s="149" t="n">
        <f aca="false">R$19</f>
        <v>45291</v>
      </c>
      <c r="S2" s="149" t="n">
        <f aca="false">S$19</f>
        <v>45657</v>
      </c>
      <c r="T2" s="149" t="n">
        <f aca="false">T$19</f>
        <v>46022</v>
      </c>
      <c r="U2" s="149" t="n">
        <f aca="false">U$19</f>
        <v>46387</v>
      </c>
      <c r="V2" s="149" t="n">
        <f aca="false">V$19</f>
        <v>46752</v>
      </c>
      <c r="W2" s="149" t="n">
        <f aca="false">W$19</f>
        <v>47118</v>
      </c>
      <c r="X2" s="149" t="n">
        <f aca="false">X$19</f>
        <v>47483</v>
      </c>
      <c r="Y2" s="149" t="n">
        <f aca="false">Y$19</f>
        <v>47848</v>
      </c>
      <c r="Z2" s="149" t="n">
        <f aca="false">Z$19</f>
        <v>48213</v>
      </c>
      <c r="AA2" s="149" t="n">
        <f aca="false">AA$19</f>
        <v>48579</v>
      </c>
      <c r="AB2" s="149" t="n">
        <f aca="false">AB$19</f>
        <v>48944</v>
      </c>
      <c r="AC2" s="149" t="n">
        <f aca="false">AC$19</f>
        <v>49309</v>
      </c>
      <c r="AD2" s="149" t="n">
        <f aca="false">AD$19</f>
        <v>49674</v>
      </c>
      <c r="AE2" s="149" t="n">
        <f aca="false">AE$19</f>
        <v>50040</v>
      </c>
      <c r="AF2" s="149" t="n">
        <f aca="false">AF$19</f>
        <v>50405</v>
      </c>
      <c r="AG2" s="149" t="n">
        <f aca="false">AG$19</f>
        <v>50770</v>
      </c>
      <c r="AH2" s="149" t="n">
        <f aca="false">AH$19</f>
        <v>51135</v>
      </c>
      <c r="AI2" s="149" t="n">
        <f aca="false">AI$19</f>
        <v>51501</v>
      </c>
      <c r="AJ2" s="149" t="n">
        <f aca="false">AJ$19</f>
        <v>51866</v>
      </c>
      <c r="AK2" s="149" t="n">
        <f aca="false">AK$19</f>
        <v>52231</v>
      </c>
      <c r="AL2" s="149" t="n">
        <f aca="false">AL$19</f>
        <v>52596</v>
      </c>
      <c r="AM2" s="149" t="n">
        <f aca="false">AM$19</f>
        <v>52962</v>
      </c>
      <c r="AN2" s="149" t="n">
        <f aca="false">AN$19</f>
        <v>53327</v>
      </c>
      <c r="AO2" s="149" t="n">
        <f aca="false">AO$19</f>
        <v>53692</v>
      </c>
      <c r="AP2" s="149" t="n">
        <f aca="false">AP$19</f>
        <v>54057</v>
      </c>
      <c r="AQ2" s="149" t="n">
        <f aca="false">AQ$19</f>
        <v>54423</v>
      </c>
      <c r="AR2" s="149" t="n">
        <f aca="false">AR$19</f>
        <v>54788</v>
      </c>
      <c r="AS2" s="149" t="n">
        <f aca="false">AS$19</f>
        <v>55153</v>
      </c>
      <c r="AT2" s="149" t="n">
        <f aca="false">AT$19</f>
        <v>55518</v>
      </c>
      <c r="AU2" s="149" t="n">
        <f aca="false">AU$19</f>
        <v>55884</v>
      </c>
      <c r="AV2" s="149" t="n">
        <f aca="false">AV$19</f>
        <v>56249</v>
      </c>
      <c r="AW2" s="149" t="n">
        <f aca="false">AW$19</f>
        <v>56614</v>
      </c>
      <c r="AX2" s="149" t="n">
        <f aca="false">AX$19</f>
        <v>56979</v>
      </c>
      <c r="AY2" s="149" t="n">
        <f aca="false">AY$19</f>
        <v>57345</v>
      </c>
      <c r="AZ2" s="149" t="n">
        <f aca="false">AZ$19</f>
        <v>57710</v>
      </c>
      <c r="BA2" s="149" t="n">
        <f aca="false">BA$19</f>
        <v>58075</v>
      </c>
      <c r="BB2" s="149" t="n">
        <f aca="false">BB$19</f>
        <v>58440</v>
      </c>
      <c r="BC2" s="149" t="n">
        <f aca="false">BC$19</f>
        <v>58806</v>
      </c>
      <c r="BD2" s="149" t="n">
        <f aca="false">BD$19</f>
        <v>59171</v>
      </c>
      <c r="BE2" s="149" t="n">
        <f aca="false">BE$19</f>
        <v>59536</v>
      </c>
      <c r="BF2" s="149" t="n">
        <f aca="false">BF$19</f>
        <v>59901</v>
      </c>
      <c r="BG2" s="149" t="n">
        <f aca="false">BG$19</f>
        <v>60267</v>
      </c>
      <c r="BH2" s="149" t="n">
        <f aca="false">BH$19</f>
        <v>60632</v>
      </c>
      <c r="BI2" s="149" t="n">
        <f aca="false">BI$19</f>
        <v>60997</v>
      </c>
      <c r="BJ2" s="149" t="n">
        <f aca="false">BJ$19</f>
        <v>61362</v>
      </c>
      <c r="BK2" s="149" t="n">
        <f aca="false">BK$19</f>
        <v>61728</v>
      </c>
      <c r="BL2" s="149" t="n">
        <f aca="false">BL$19</f>
        <v>62093</v>
      </c>
      <c r="BM2" s="149" t="n">
        <f aca="false">BM$19</f>
        <v>62458</v>
      </c>
      <c r="BN2" s="149" t="n">
        <f aca="false">BN$19</f>
        <v>62823</v>
      </c>
      <c r="BO2" s="149" t="n">
        <f aca="false">BO$19</f>
        <v>63189</v>
      </c>
      <c r="BP2" s="149" t="n">
        <f aca="false">BP$19</f>
        <v>63554</v>
      </c>
      <c r="BQ2" s="149" t="n">
        <f aca="false">BQ$19</f>
        <v>63919</v>
      </c>
      <c r="BR2" s="149" t="n">
        <f aca="false">BR$19</f>
        <v>64284</v>
      </c>
      <c r="BS2" s="149" t="n">
        <f aca="false">BS$19</f>
        <v>64650</v>
      </c>
      <c r="BT2" s="149" t="n">
        <f aca="false">BT$19</f>
        <v>65015</v>
      </c>
      <c r="BU2" s="149" t="n">
        <f aca="false">BU$19</f>
        <v>65380</v>
      </c>
      <c r="BV2" s="149" t="n">
        <f aca="false">BV$19</f>
        <v>65745</v>
      </c>
      <c r="BW2" s="149" t="n">
        <f aca="false">BW$19</f>
        <v>66111</v>
      </c>
      <c r="BX2" s="149" t="n">
        <f aca="false">BX$19</f>
        <v>66476</v>
      </c>
      <c r="BY2" s="149" t="n">
        <f aca="false">BY$19</f>
        <v>66841</v>
      </c>
      <c r="BZ2" s="149" t="n">
        <f aca="false">BZ$19</f>
        <v>67206</v>
      </c>
      <c r="CA2" s="149" t="n">
        <f aca="false">CA$19</f>
        <v>67572</v>
      </c>
      <c r="CB2" s="149" t="n">
        <f aca="false">CB$19</f>
        <v>67937</v>
      </c>
      <c r="CC2" s="149" t="n">
        <f aca="false">CC$19</f>
        <v>68302</v>
      </c>
      <c r="CD2" s="149" t="n">
        <f aca="false">CD$19</f>
        <v>68667</v>
      </c>
      <c r="CE2" s="149" t="n">
        <f aca="false">CE$19</f>
        <v>69033</v>
      </c>
      <c r="CF2" s="149" t="n">
        <f aca="false">CF$19</f>
        <v>69398</v>
      </c>
      <c r="CG2" s="149" t="n">
        <f aca="false">CG$19</f>
        <v>69763</v>
      </c>
      <c r="CH2" s="149" t="n">
        <f aca="false">CH$19</f>
        <v>70128</v>
      </c>
      <c r="CI2" s="149" t="n">
        <f aca="false">CI$19</f>
        <v>70494</v>
      </c>
      <c r="CJ2" s="149" t="n">
        <f aca="false">CJ$19</f>
        <v>70859</v>
      </c>
      <c r="CK2" s="149" t="n">
        <f aca="false">CK$19</f>
        <v>71224</v>
      </c>
      <c r="CL2" s="149" t="n">
        <f aca="false">CL$19</f>
        <v>71589</v>
      </c>
      <c r="CM2" s="149" t="n">
        <f aca="false">CM$19</f>
        <v>71955</v>
      </c>
      <c r="CN2" s="149" t="n">
        <f aca="false">CN$19</f>
        <v>72320</v>
      </c>
      <c r="CO2" s="149" t="n">
        <f aca="false">CO$19</f>
        <v>72685</v>
      </c>
      <c r="CP2" s="149" t="n">
        <f aca="false">CP$19</f>
        <v>73050</v>
      </c>
      <c r="CQ2" s="149" t="n">
        <f aca="false">CQ$19</f>
        <v>73415</v>
      </c>
      <c r="CR2" s="149" t="n">
        <f aca="false">CR$19</f>
        <v>73780</v>
      </c>
      <c r="CS2" s="149" t="n">
        <f aca="false">CS$19</f>
        <v>74145</v>
      </c>
      <c r="CT2" s="149" t="n">
        <f aca="false">CT$19</f>
        <v>74510</v>
      </c>
      <c r="CU2" s="149" t="n">
        <f aca="false">CU$19</f>
        <v>74876</v>
      </c>
      <c r="CV2" s="149" t="n">
        <f aca="false">CV$19</f>
        <v>75241</v>
      </c>
      <c r="CW2" s="149" t="n">
        <f aca="false">CW$19</f>
        <v>75606</v>
      </c>
      <c r="CX2" s="149" t="n">
        <f aca="false">CX$19</f>
        <v>75971</v>
      </c>
      <c r="CY2" s="149" t="n">
        <f aca="false">CY$19</f>
        <v>76337</v>
      </c>
      <c r="CZ2" s="149" t="n">
        <f aca="false">CZ$19</f>
        <v>76702</v>
      </c>
      <c r="DA2" s="149" t="n">
        <f aca="false">DA$19</f>
        <v>77067</v>
      </c>
      <c r="DB2" s="149" t="n">
        <f aca="false">DB$19</f>
        <v>77432</v>
      </c>
      <c r="DC2" s="149" t="n">
        <f aca="false">DC$19</f>
        <v>77798</v>
      </c>
      <c r="DD2" s="149" t="n">
        <f aca="false">DD$19</f>
        <v>78163</v>
      </c>
      <c r="DE2" s="149" t="n">
        <f aca="false">DE$19</f>
        <v>78528</v>
      </c>
      <c r="DF2" s="149" t="n">
        <f aca="false">DF$19</f>
        <v>78893</v>
      </c>
      <c r="DG2" s="149" t="n">
        <f aca="false">DG$19</f>
        <v>79259</v>
      </c>
      <c r="DH2" s="149" t="n">
        <f aca="false">DH$19</f>
        <v>79624</v>
      </c>
      <c r="DI2" s="149" t="n">
        <f aca="false">DI$19</f>
        <v>79989</v>
      </c>
      <c r="DJ2" s="149" t="n">
        <f aca="false">DJ$19</f>
        <v>80354</v>
      </c>
      <c r="DK2" s="149" t="n">
        <f aca="false">DK$19</f>
        <v>80720</v>
      </c>
    </row>
    <row r="3" customFormat="false" ht="15" hidden="false" customHeight="true" outlineLevel="0" collapsed="false">
      <c r="A3" s="58"/>
      <c r="B3" s="58"/>
      <c r="C3" s="59"/>
      <c r="D3" s="60"/>
      <c r="E3" s="55" t="s">
        <v>201</v>
      </c>
      <c r="F3" s="63" t="n">
        <f aca="false">Check_Alert!F$3</f>
        <v>0</v>
      </c>
      <c r="G3" s="64" t="str">
        <f aca="false">Check_Alert!G$3</f>
        <v>Alerts</v>
      </c>
      <c r="H3" s="60"/>
      <c r="I3" s="60"/>
      <c r="J3" s="55" t="str">
        <f aca="false">J$54</f>
        <v>Pre-forecast</v>
      </c>
      <c r="K3" s="55" t="str">
        <f aca="false">K$54</f>
        <v>Pre-forecast</v>
      </c>
      <c r="L3" s="55" t="str">
        <f aca="false">L$54</f>
        <v>Pre-forecast</v>
      </c>
      <c r="M3" s="55" t="str">
        <f aca="false">M$54</f>
        <v>Pre-forecast</v>
      </c>
      <c r="N3" s="55" t="str">
        <f aca="false">N$54</f>
        <v>Pre-forecast</v>
      </c>
      <c r="O3" s="55" t="str">
        <f aca="false">O$54</f>
        <v>Pre-forecast</v>
      </c>
      <c r="P3" s="55" t="str">
        <f aca="false">P$54</f>
        <v>Pre-forecast</v>
      </c>
      <c r="Q3" s="55" t="str">
        <f aca="false">Q$54</f>
        <v>Pre-forecast</v>
      </c>
      <c r="R3" s="55" t="str">
        <f aca="false">R$54</f>
        <v>Forecast</v>
      </c>
      <c r="S3" s="55" t="str">
        <f aca="false">S$54</f>
        <v>Forecast</v>
      </c>
      <c r="T3" s="55" t="str">
        <f aca="false">T$54</f>
        <v>Forecast</v>
      </c>
      <c r="U3" s="55" t="str">
        <f aca="false">U$54</f>
        <v>Forecast</v>
      </c>
      <c r="V3" s="55" t="str">
        <f aca="false">V$54</f>
        <v>Forecast</v>
      </c>
      <c r="W3" s="55" t="str">
        <f aca="false">W$54</f>
        <v>Forecast</v>
      </c>
      <c r="X3" s="55" t="str">
        <f aca="false">X$54</f>
        <v>Forecast</v>
      </c>
      <c r="Y3" s="55" t="str">
        <f aca="false">Y$54</f>
        <v>Forecast</v>
      </c>
      <c r="Z3" s="55" t="str">
        <f aca="false">Z$54</f>
        <v>Forecast</v>
      </c>
      <c r="AA3" s="55" t="str">
        <f aca="false">AA$54</f>
        <v>Forecast</v>
      </c>
      <c r="AB3" s="55" t="str">
        <f aca="false">AB$54</f>
        <v>Forecast</v>
      </c>
      <c r="AC3" s="55" t="str">
        <f aca="false">AC$54</f>
        <v>Forecast</v>
      </c>
      <c r="AD3" s="55" t="str">
        <f aca="false">AD$54</f>
        <v>Forecast</v>
      </c>
      <c r="AE3" s="55" t="str">
        <f aca="false">AE$54</f>
        <v>Forecast</v>
      </c>
      <c r="AF3" s="55" t="str">
        <f aca="false">AF$54</f>
        <v>Forecast</v>
      </c>
      <c r="AG3" s="55" t="str">
        <f aca="false">AG$54</f>
        <v>Forecast</v>
      </c>
      <c r="AH3" s="55" t="str">
        <f aca="false">AH$54</f>
        <v>Forecast</v>
      </c>
      <c r="AI3" s="55" t="str">
        <f aca="false">AI$54</f>
        <v>Forecast</v>
      </c>
      <c r="AJ3" s="55" t="str">
        <f aca="false">AJ$54</f>
        <v>Forecast</v>
      </c>
      <c r="AK3" s="55" t="str">
        <f aca="false">AK$54</f>
        <v>Forecast</v>
      </c>
      <c r="AL3" s="55" t="str">
        <f aca="false">AL$54</f>
        <v>Forecast</v>
      </c>
      <c r="AM3" s="55" t="str">
        <f aca="false">AM$54</f>
        <v>Forecast</v>
      </c>
      <c r="AN3" s="55" t="str">
        <f aca="false">AN$54</f>
        <v>Post-forecast</v>
      </c>
      <c r="AO3" s="55" t="str">
        <f aca="false">AO$54</f>
        <v>Post-forecast</v>
      </c>
      <c r="AP3" s="55" t="str">
        <f aca="false">AP$54</f>
        <v>Post-forecast</v>
      </c>
      <c r="AQ3" s="55" t="str">
        <f aca="false">AQ$54</f>
        <v>Post-forecast</v>
      </c>
      <c r="AR3" s="55" t="str">
        <f aca="false">AR$54</f>
        <v>Post-forecast</v>
      </c>
      <c r="AS3" s="55" t="str">
        <f aca="false">AS$54</f>
        <v>Post-forecast</v>
      </c>
      <c r="AT3" s="55" t="str">
        <f aca="false">AT$54</f>
        <v>Post-forecast</v>
      </c>
      <c r="AU3" s="55" t="str">
        <f aca="false">AU$54</f>
        <v>Post-forecast</v>
      </c>
      <c r="AV3" s="55" t="str">
        <f aca="false">AV$54</f>
        <v>Post-forecast</v>
      </c>
      <c r="AW3" s="55" t="str">
        <f aca="false">AW$54</f>
        <v>Post-forecast</v>
      </c>
      <c r="AX3" s="55" t="str">
        <f aca="false">AX$54</f>
        <v>Post-forecast</v>
      </c>
      <c r="AY3" s="55" t="str">
        <f aca="false">AY$54</f>
        <v>Post-forecast</v>
      </c>
      <c r="AZ3" s="55" t="str">
        <f aca="false">AZ$54</f>
        <v>Post-forecast</v>
      </c>
      <c r="BA3" s="55" t="str">
        <f aca="false">BA$54</f>
        <v>Post-forecast</v>
      </c>
      <c r="BB3" s="55" t="str">
        <f aca="false">BB$54</f>
        <v>Post-forecast</v>
      </c>
      <c r="BC3" s="55" t="str">
        <f aca="false">BC$54</f>
        <v>Post-forecast</v>
      </c>
      <c r="BD3" s="55" t="str">
        <f aca="false">BD$54</f>
        <v>Post-forecast</v>
      </c>
      <c r="BE3" s="55" t="str">
        <f aca="false">BE$54</f>
        <v>Post-forecast</v>
      </c>
      <c r="BF3" s="55" t="str">
        <f aca="false">BF$54</f>
        <v>Post-forecast</v>
      </c>
      <c r="BG3" s="55" t="str">
        <f aca="false">BG$54</f>
        <v>Post-forecast</v>
      </c>
      <c r="BH3" s="55" t="str">
        <f aca="false">BH$54</f>
        <v>Post-forecast</v>
      </c>
      <c r="BI3" s="55" t="str">
        <f aca="false">BI$54</f>
        <v>Post-forecast</v>
      </c>
      <c r="BJ3" s="55" t="str">
        <f aca="false">BJ$54</f>
        <v>Post-forecast</v>
      </c>
      <c r="BK3" s="55" t="str">
        <f aca="false">BK$54</f>
        <v>Post-forecast</v>
      </c>
      <c r="BL3" s="55" t="str">
        <f aca="false">BL$54</f>
        <v>Post-forecast</v>
      </c>
      <c r="BM3" s="55" t="str">
        <f aca="false">BM$54</f>
        <v>Post-forecast</v>
      </c>
      <c r="BN3" s="55" t="str">
        <f aca="false">BN$54</f>
        <v>Post-forecast</v>
      </c>
      <c r="BO3" s="55" t="str">
        <f aca="false">BO$54</f>
        <v>Post-forecast</v>
      </c>
      <c r="BP3" s="55" t="str">
        <f aca="false">BP$54</f>
        <v>Post-forecast</v>
      </c>
      <c r="BQ3" s="55" t="str">
        <f aca="false">BQ$54</f>
        <v>Post-forecast</v>
      </c>
      <c r="BR3" s="55" t="str">
        <f aca="false">BR$54</f>
        <v>Post-forecast</v>
      </c>
      <c r="BS3" s="55" t="str">
        <f aca="false">BS$54</f>
        <v>Post-forecast</v>
      </c>
      <c r="BT3" s="55" t="str">
        <f aca="false">BT$54</f>
        <v>Post-forecast</v>
      </c>
      <c r="BU3" s="55" t="str">
        <f aca="false">BU$54</f>
        <v>Post-forecast</v>
      </c>
      <c r="BV3" s="55" t="str">
        <f aca="false">BV$54</f>
        <v>Post-forecast</v>
      </c>
      <c r="BW3" s="55" t="str">
        <f aca="false">BW$54</f>
        <v>Post-forecast</v>
      </c>
      <c r="BX3" s="55" t="str">
        <f aca="false">BX$54</f>
        <v>Post-forecast</v>
      </c>
      <c r="BY3" s="55" t="str">
        <f aca="false">BY$54</f>
        <v>Post-forecast</v>
      </c>
      <c r="BZ3" s="55" t="str">
        <f aca="false">BZ$54</f>
        <v>Post-forecast</v>
      </c>
      <c r="CA3" s="55" t="str">
        <f aca="false">CA$54</f>
        <v>Post-forecast</v>
      </c>
      <c r="CB3" s="55" t="str">
        <f aca="false">CB$54</f>
        <v>Post-forecast</v>
      </c>
      <c r="CC3" s="55" t="str">
        <f aca="false">CC$54</f>
        <v>Post-forecast</v>
      </c>
      <c r="CD3" s="55" t="str">
        <f aca="false">CD$54</f>
        <v>Post-forecast</v>
      </c>
      <c r="CE3" s="55" t="str">
        <f aca="false">CE$54</f>
        <v>Post-forecast</v>
      </c>
      <c r="CF3" s="55" t="str">
        <f aca="false">CF$54</f>
        <v>Post-forecast</v>
      </c>
      <c r="CG3" s="55" t="str">
        <f aca="false">CG$54</f>
        <v>Post-forecast</v>
      </c>
      <c r="CH3" s="55" t="str">
        <f aca="false">CH$54</f>
        <v>Post-forecast</v>
      </c>
      <c r="CI3" s="55" t="str">
        <f aca="false">CI$54</f>
        <v>Post-forecast</v>
      </c>
      <c r="CJ3" s="55" t="str">
        <f aca="false">CJ$54</f>
        <v>Post-forecast</v>
      </c>
      <c r="CK3" s="55" t="str">
        <f aca="false">CK$54</f>
        <v>Post-forecast</v>
      </c>
      <c r="CL3" s="55" t="str">
        <f aca="false">CL$54</f>
        <v>Post-forecast</v>
      </c>
      <c r="CM3" s="55" t="str">
        <f aca="false">CM$54</f>
        <v>Post-forecast</v>
      </c>
      <c r="CN3" s="55" t="str">
        <f aca="false">CN$54</f>
        <v>Post-forecast</v>
      </c>
      <c r="CO3" s="55" t="str">
        <f aca="false">CO$54</f>
        <v>Post-forecast</v>
      </c>
      <c r="CP3" s="55" t="str">
        <f aca="false">CP$54</f>
        <v>Post-forecast</v>
      </c>
      <c r="CQ3" s="55" t="str">
        <f aca="false">CQ$54</f>
        <v>Post-forecast</v>
      </c>
      <c r="CR3" s="55" t="str">
        <f aca="false">CR$54</f>
        <v>Post-forecast</v>
      </c>
      <c r="CS3" s="55" t="str">
        <f aca="false">CS$54</f>
        <v>Post-forecast</v>
      </c>
      <c r="CT3" s="55" t="str">
        <f aca="false">CT$54</f>
        <v>Post-forecast</v>
      </c>
      <c r="CU3" s="55" t="str">
        <f aca="false">CU$54</f>
        <v>Post-forecast</v>
      </c>
      <c r="CV3" s="55" t="str">
        <f aca="false">CV$54</f>
        <v>Post-forecast</v>
      </c>
      <c r="CW3" s="55" t="str">
        <f aca="false">CW$54</f>
        <v>Post-forecast</v>
      </c>
      <c r="CX3" s="55" t="str">
        <f aca="false">CX$54</f>
        <v>Post-forecast</v>
      </c>
      <c r="CY3" s="55" t="str">
        <f aca="false">CY$54</f>
        <v>Post-forecast</v>
      </c>
      <c r="CZ3" s="55" t="str">
        <f aca="false">CZ$54</f>
        <v>Post-forecast</v>
      </c>
      <c r="DA3" s="55" t="str">
        <f aca="false">DA$54</f>
        <v>Post-forecast</v>
      </c>
      <c r="DB3" s="55" t="str">
        <f aca="false">DB$54</f>
        <v>Post-forecast</v>
      </c>
      <c r="DC3" s="55" t="str">
        <f aca="false">DC$54</f>
        <v>Post-forecast</v>
      </c>
      <c r="DD3" s="55" t="str">
        <f aca="false">DD$54</f>
        <v>Post-forecast</v>
      </c>
      <c r="DE3" s="55" t="str">
        <f aca="false">DE$54</f>
        <v>Post-forecast</v>
      </c>
      <c r="DF3" s="55" t="str">
        <f aca="false">DF$54</f>
        <v>Post-forecast</v>
      </c>
      <c r="DG3" s="55" t="str">
        <f aca="false">DG$54</f>
        <v>Post-forecast</v>
      </c>
      <c r="DH3" s="55" t="str">
        <f aca="false">DH$54</f>
        <v>Post-forecast</v>
      </c>
      <c r="DI3" s="55" t="str">
        <f aca="false">DI$54</f>
        <v>Post-forecast</v>
      </c>
      <c r="DJ3" s="55" t="str">
        <f aca="false">DJ$54</f>
        <v>Post-forecast</v>
      </c>
      <c r="DK3" s="55" t="str">
        <f aca="false">DK$54</f>
        <v>Post-forecast</v>
      </c>
    </row>
    <row r="4" customFormat="false" ht="15" hidden="false" customHeight="true" outlineLevel="0" collapsed="false">
      <c r="A4" s="58"/>
      <c r="B4" s="58"/>
      <c r="C4" s="59"/>
      <c r="D4" s="60"/>
      <c r="E4" s="55" t="s">
        <v>202</v>
      </c>
      <c r="F4" s="65"/>
      <c r="G4" s="64"/>
      <c r="H4" s="60"/>
      <c r="I4" s="60"/>
      <c r="J4" s="82" t="n">
        <f aca="false">J$28</f>
        <v>2015</v>
      </c>
      <c r="K4" s="82" t="n">
        <f aca="false">K$28</f>
        <v>2016</v>
      </c>
      <c r="L4" s="82" t="n">
        <f aca="false">L$28</f>
        <v>2017</v>
      </c>
      <c r="M4" s="82" t="n">
        <f aca="false">M$28</f>
        <v>2018</v>
      </c>
      <c r="N4" s="82" t="n">
        <f aca="false">N$28</f>
        <v>2019</v>
      </c>
      <c r="O4" s="82" t="n">
        <f aca="false">O$28</f>
        <v>2020</v>
      </c>
      <c r="P4" s="82" t="n">
        <f aca="false">P$28</f>
        <v>2021</v>
      </c>
      <c r="Q4" s="82" t="n">
        <f aca="false">Q$28</f>
        <v>2022</v>
      </c>
      <c r="R4" s="82" t="n">
        <f aca="false">R$28</f>
        <v>2023</v>
      </c>
      <c r="S4" s="82" t="n">
        <f aca="false">S$28</f>
        <v>2024</v>
      </c>
      <c r="T4" s="82" t="n">
        <f aca="false">T$28</f>
        <v>2025</v>
      </c>
      <c r="U4" s="82" t="n">
        <f aca="false">U$28</f>
        <v>2026</v>
      </c>
      <c r="V4" s="82" t="n">
        <f aca="false">V$28</f>
        <v>2027</v>
      </c>
      <c r="W4" s="82" t="n">
        <f aca="false">W$28</f>
        <v>2028</v>
      </c>
      <c r="X4" s="82" t="n">
        <f aca="false">X$28</f>
        <v>2029</v>
      </c>
      <c r="Y4" s="82" t="n">
        <f aca="false">Y$28</f>
        <v>2030</v>
      </c>
      <c r="Z4" s="82" t="n">
        <f aca="false">Z$28</f>
        <v>2031</v>
      </c>
      <c r="AA4" s="82" t="n">
        <f aca="false">AA$28</f>
        <v>2032</v>
      </c>
      <c r="AB4" s="82" t="n">
        <f aca="false">AB$28</f>
        <v>2033</v>
      </c>
      <c r="AC4" s="82" t="n">
        <f aca="false">AC$28</f>
        <v>2034</v>
      </c>
      <c r="AD4" s="82" t="n">
        <f aca="false">AD$28</f>
        <v>2035</v>
      </c>
      <c r="AE4" s="82" t="n">
        <f aca="false">AE$28</f>
        <v>2036</v>
      </c>
      <c r="AF4" s="82" t="n">
        <f aca="false">AF$28</f>
        <v>2037</v>
      </c>
      <c r="AG4" s="82" t="n">
        <f aca="false">AG$28</f>
        <v>2038</v>
      </c>
      <c r="AH4" s="82" t="n">
        <f aca="false">AH$28</f>
        <v>2039</v>
      </c>
      <c r="AI4" s="82" t="n">
        <f aca="false">AI$28</f>
        <v>2040</v>
      </c>
      <c r="AJ4" s="82" t="n">
        <f aca="false">AJ$28</f>
        <v>2041</v>
      </c>
      <c r="AK4" s="82" t="n">
        <f aca="false">AK$28</f>
        <v>2042</v>
      </c>
      <c r="AL4" s="82" t="n">
        <f aca="false">AL$28</f>
        <v>2043</v>
      </c>
      <c r="AM4" s="82" t="n">
        <f aca="false">AM$28</f>
        <v>2044</v>
      </c>
      <c r="AN4" s="82" t="n">
        <f aca="false">AN$28</f>
        <v>2045</v>
      </c>
      <c r="AO4" s="82" t="n">
        <f aca="false">AO$28</f>
        <v>2046</v>
      </c>
      <c r="AP4" s="82" t="n">
        <f aca="false">AP$28</f>
        <v>2047</v>
      </c>
      <c r="AQ4" s="82" t="n">
        <f aca="false">AQ$28</f>
        <v>2048</v>
      </c>
      <c r="AR4" s="82" t="n">
        <f aca="false">AR$28</f>
        <v>2049</v>
      </c>
      <c r="AS4" s="82" t="n">
        <f aca="false">AS$28</f>
        <v>2050</v>
      </c>
      <c r="AT4" s="82" t="n">
        <f aca="false">AT$28</f>
        <v>2051</v>
      </c>
      <c r="AU4" s="82" t="n">
        <f aca="false">AU$28</f>
        <v>2052</v>
      </c>
      <c r="AV4" s="82" t="n">
        <f aca="false">AV$28</f>
        <v>2053</v>
      </c>
      <c r="AW4" s="82" t="n">
        <f aca="false">AW$28</f>
        <v>2054</v>
      </c>
      <c r="AX4" s="82" t="n">
        <f aca="false">AX$28</f>
        <v>2055</v>
      </c>
      <c r="AY4" s="82" t="n">
        <f aca="false">AY$28</f>
        <v>2056</v>
      </c>
      <c r="AZ4" s="82" t="n">
        <f aca="false">AZ$28</f>
        <v>2057</v>
      </c>
      <c r="BA4" s="82" t="n">
        <f aca="false">BA$28</f>
        <v>2058</v>
      </c>
      <c r="BB4" s="82" t="n">
        <f aca="false">BB$28</f>
        <v>2059</v>
      </c>
      <c r="BC4" s="82" t="n">
        <f aca="false">BC$28</f>
        <v>2060</v>
      </c>
      <c r="BD4" s="82" t="n">
        <f aca="false">BD$28</f>
        <v>2061</v>
      </c>
      <c r="BE4" s="82" t="n">
        <f aca="false">BE$28</f>
        <v>2062</v>
      </c>
      <c r="BF4" s="82" t="n">
        <f aca="false">BF$28</f>
        <v>2063</v>
      </c>
      <c r="BG4" s="82" t="n">
        <f aca="false">BG$28</f>
        <v>2064</v>
      </c>
      <c r="BH4" s="82" t="n">
        <f aca="false">BH$28</f>
        <v>2065</v>
      </c>
      <c r="BI4" s="82" t="n">
        <f aca="false">BI$28</f>
        <v>2066</v>
      </c>
      <c r="BJ4" s="82" t="n">
        <f aca="false">BJ$28</f>
        <v>2067</v>
      </c>
      <c r="BK4" s="82" t="n">
        <f aca="false">BK$28</f>
        <v>2068</v>
      </c>
      <c r="BL4" s="82" t="n">
        <f aca="false">BL$28</f>
        <v>2069</v>
      </c>
      <c r="BM4" s="82" t="n">
        <f aca="false">BM$28</f>
        <v>2070</v>
      </c>
      <c r="BN4" s="82" t="n">
        <f aca="false">BN$28</f>
        <v>2071</v>
      </c>
      <c r="BO4" s="82" t="n">
        <f aca="false">BO$28</f>
        <v>2072</v>
      </c>
      <c r="BP4" s="82" t="n">
        <f aca="false">BP$28</f>
        <v>2073</v>
      </c>
      <c r="BQ4" s="82" t="n">
        <f aca="false">BQ$28</f>
        <v>2074</v>
      </c>
      <c r="BR4" s="82" t="n">
        <f aca="false">BR$28</f>
        <v>2075</v>
      </c>
      <c r="BS4" s="82" t="n">
        <f aca="false">BS$28</f>
        <v>2076</v>
      </c>
      <c r="BT4" s="82" t="n">
        <f aca="false">BT$28</f>
        <v>2077</v>
      </c>
      <c r="BU4" s="82" t="n">
        <f aca="false">BU$28</f>
        <v>2078</v>
      </c>
      <c r="BV4" s="82" t="n">
        <f aca="false">BV$28</f>
        <v>2079</v>
      </c>
      <c r="BW4" s="82" t="n">
        <f aca="false">BW$28</f>
        <v>2080</v>
      </c>
      <c r="BX4" s="82" t="n">
        <f aca="false">BX$28</f>
        <v>2081</v>
      </c>
      <c r="BY4" s="82" t="n">
        <f aca="false">BY$28</f>
        <v>2082</v>
      </c>
      <c r="BZ4" s="82" t="n">
        <f aca="false">BZ$28</f>
        <v>2083</v>
      </c>
      <c r="CA4" s="82" t="n">
        <f aca="false">CA$28</f>
        <v>2084</v>
      </c>
      <c r="CB4" s="82" t="n">
        <f aca="false">CB$28</f>
        <v>2085</v>
      </c>
      <c r="CC4" s="82" t="n">
        <f aca="false">CC$28</f>
        <v>2086</v>
      </c>
      <c r="CD4" s="82" t="n">
        <f aca="false">CD$28</f>
        <v>2087</v>
      </c>
      <c r="CE4" s="82" t="n">
        <f aca="false">CE$28</f>
        <v>2088</v>
      </c>
      <c r="CF4" s="82" t="n">
        <f aca="false">CF$28</f>
        <v>2089</v>
      </c>
      <c r="CG4" s="82" t="n">
        <f aca="false">CG$28</f>
        <v>2090</v>
      </c>
      <c r="CH4" s="82" t="n">
        <f aca="false">CH$28</f>
        <v>2091</v>
      </c>
      <c r="CI4" s="82" t="n">
        <f aca="false">CI$28</f>
        <v>2092</v>
      </c>
      <c r="CJ4" s="82" t="n">
        <f aca="false">CJ$28</f>
        <v>2093</v>
      </c>
      <c r="CK4" s="82" t="n">
        <f aca="false">CK$28</f>
        <v>2094</v>
      </c>
      <c r="CL4" s="82" t="n">
        <f aca="false">CL$28</f>
        <v>2095</v>
      </c>
      <c r="CM4" s="82" t="n">
        <f aca="false">CM$28</f>
        <v>2096</v>
      </c>
      <c r="CN4" s="82" t="n">
        <f aca="false">CN$28</f>
        <v>2097</v>
      </c>
      <c r="CO4" s="82" t="n">
        <f aca="false">CO$28</f>
        <v>2098</v>
      </c>
      <c r="CP4" s="82" t="n">
        <f aca="false">CP$28</f>
        <v>2099</v>
      </c>
      <c r="CQ4" s="82" t="n">
        <f aca="false">CQ$28</f>
        <v>2100</v>
      </c>
      <c r="CR4" s="82" t="n">
        <f aca="false">CR$28</f>
        <v>2101</v>
      </c>
      <c r="CS4" s="82" t="n">
        <f aca="false">CS$28</f>
        <v>2102</v>
      </c>
      <c r="CT4" s="82" t="n">
        <f aca="false">CT$28</f>
        <v>2103</v>
      </c>
      <c r="CU4" s="82" t="n">
        <f aca="false">CU$28</f>
        <v>2104</v>
      </c>
      <c r="CV4" s="82" t="n">
        <f aca="false">CV$28</f>
        <v>2105</v>
      </c>
      <c r="CW4" s="82" t="n">
        <f aca="false">CW$28</f>
        <v>2106</v>
      </c>
      <c r="CX4" s="82" t="n">
        <f aca="false">CX$28</f>
        <v>2107</v>
      </c>
      <c r="CY4" s="82" t="n">
        <f aca="false">CY$28</f>
        <v>2108</v>
      </c>
      <c r="CZ4" s="82" t="n">
        <f aca="false">CZ$28</f>
        <v>2109</v>
      </c>
      <c r="DA4" s="82" t="n">
        <f aca="false">DA$28</f>
        <v>2110</v>
      </c>
      <c r="DB4" s="82" t="n">
        <f aca="false">DB$28</f>
        <v>2111</v>
      </c>
      <c r="DC4" s="82" t="n">
        <f aca="false">DC$28</f>
        <v>2112</v>
      </c>
      <c r="DD4" s="82" t="n">
        <f aca="false">DD$28</f>
        <v>2113</v>
      </c>
      <c r="DE4" s="82" t="n">
        <f aca="false">DE$28</f>
        <v>2114</v>
      </c>
      <c r="DF4" s="82" t="n">
        <f aca="false">DF$28</f>
        <v>2115</v>
      </c>
      <c r="DG4" s="82" t="n">
        <f aca="false">DG$28</f>
        <v>2116</v>
      </c>
      <c r="DH4" s="82" t="n">
        <f aca="false">DH$28</f>
        <v>2117</v>
      </c>
      <c r="DI4" s="82" t="n">
        <f aca="false">DI$28</f>
        <v>2118</v>
      </c>
      <c r="DJ4" s="82" t="n">
        <f aca="false">DJ$28</f>
        <v>2119</v>
      </c>
      <c r="DK4" s="82" t="n">
        <f aca="false">DK$28</f>
        <v>2120</v>
      </c>
    </row>
    <row r="5" customFormat="false" ht="15" hidden="false" customHeight="true" outlineLevel="0" collapsed="false">
      <c r="A5" s="58"/>
      <c r="B5" s="58"/>
      <c r="C5" s="59"/>
      <c r="D5" s="60"/>
      <c r="E5" s="55" t="s">
        <v>203</v>
      </c>
      <c r="F5" s="66" t="s">
        <v>65</v>
      </c>
      <c r="G5" s="66" t="s">
        <v>43</v>
      </c>
      <c r="H5" s="66" t="s">
        <v>1</v>
      </c>
      <c r="I5" s="60"/>
      <c r="J5" s="82" t="n">
        <f aca="false">J$9</f>
        <v>1</v>
      </c>
      <c r="K5" s="82" t="n">
        <f aca="false">K$9</f>
        <v>2</v>
      </c>
      <c r="L5" s="82" t="n">
        <f aca="false">L$9</f>
        <v>3</v>
      </c>
      <c r="M5" s="82" t="n">
        <f aca="false">M$9</f>
        <v>4</v>
      </c>
      <c r="N5" s="82" t="n">
        <f aca="false">N$9</f>
        <v>5</v>
      </c>
      <c r="O5" s="82" t="n">
        <f aca="false">O$9</f>
        <v>6</v>
      </c>
      <c r="P5" s="82" t="n">
        <f aca="false">P$9</f>
        <v>7</v>
      </c>
      <c r="Q5" s="82" t="n">
        <f aca="false">Q$9</f>
        <v>8</v>
      </c>
      <c r="R5" s="82" t="n">
        <f aca="false">R$9</f>
        <v>9</v>
      </c>
      <c r="S5" s="82" t="n">
        <f aca="false">S$9</f>
        <v>10</v>
      </c>
      <c r="T5" s="82" t="n">
        <f aca="false">T$9</f>
        <v>11</v>
      </c>
      <c r="U5" s="82" t="n">
        <f aca="false">U$9</f>
        <v>12</v>
      </c>
      <c r="V5" s="82" t="n">
        <f aca="false">V$9</f>
        <v>13</v>
      </c>
      <c r="W5" s="82" t="n">
        <f aca="false">W$9</f>
        <v>14</v>
      </c>
      <c r="X5" s="82" t="n">
        <f aca="false">X$9</f>
        <v>15</v>
      </c>
      <c r="Y5" s="82" t="n">
        <f aca="false">Y$9</f>
        <v>16</v>
      </c>
      <c r="Z5" s="82" t="n">
        <f aca="false">Z$9</f>
        <v>17</v>
      </c>
      <c r="AA5" s="82" t="n">
        <f aca="false">AA$9</f>
        <v>18</v>
      </c>
      <c r="AB5" s="82" t="n">
        <f aca="false">AB$9</f>
        <v>19</v>
      </c>
      <c r="AC5" s="82" t="n">
        <f aca="false">AC$9</f>
        <v>20</v>
      </c>
      <c r="AD5" s="82" t="n">
        <f aca="false">AD$9</f>
        <v>21</v>
      </c>
      <c r="AE5" s="82" t="n">
        <f aca="false">AE$9</f>
        <v>22</v>
      </c>
      <c r="AF5" s="82" t="n">
        <f aca="false">AF$9</f>
        <v>23</v>
      </c>
      <c r="AG5" s="82" t="n">
        <f aca="false">AG$9</f>
        <v>24</v>
      </c>
      <c r="AH5" s="82" t="n">
        <f aca="false">AH$9</f>
        <v>25</v>
      </c>
      <c r="AI5" s="82" t="n">
        <f aca="false">AI$9</f>
        <v>26</v>
      </c>
      <c r="AJ5" s="82" t="n">
        <f aca="false">AJ$9</f>
        <v>27</v>
      </c>
      <c r="AK5" s="82" t="n">
        <f aca="false">AK$9</f>
        <v>28</v>
      </c>
      <c r="AL5" s="82" t="n">
        <f aca="false">AL$9</f>
        <v>29</v>
      </c>
      <c r="AM5" s="82" t="n">
        <f aca="false">AM$9</f>
        <v>30</v>
      </c>
      <c r="AN5" s="82" t="n">
        <f aca="false">AN$9</f>
        <v>31</v>
      </c>
      <c r="AO5" s="82" t="n">
        <f aca="false">AO$9</f>
        <v>32</v>
      </c>
      <c r="AP5" s="82" t="n">
        <f aca="false">AP$9</f>
        <v>33</v>
      </c>
      <c r="AQ5" s="82" t="n">
        <f aca="false">AQ$9</f>
        <v>34</v>
      </c>
      <c r="AR5" s="82" t="n">
        <f aca="false">AR$9</f>
        <v>35</v>
      </c>
      <c r="AS5" s="82" t="n">
        <f aca="false">AS$9</f>
        <v>36</v>
      </c>
      <c r="AT5" s="82" t="n">
        <f aca="false">AT$9</f>
        <v>37</v>
      </c>
      <c r="AU5" s="82" t="n">
        <f aca="false">AU$9</f>
        <v>38</v>
      </c>
      <c r="AV5" s="82" t="n">
        <f aca="false">AV$9</f>
        <v>39</v>
      </c>
      <c r="AW5" s="82" t="n">
        <f aca="false">AW$9</f>
        <v>40</v>
      </c>
      <c r="AX5" s="82" t="n">
        <f aca="false">AX$9</f>
        <v>41</v>
      </c>
      <c r="AY5" s="82" t="n">
        <f aca="false">AY$9</f>
        <v>42</v>
      </c>
      <c r="AZ5" s="82" t="n">
        <f aca="false">AZ$9</f>
        <v>43</v>
      </c>
      <c r="BA5" s="82" t="n">
        <f aca="false">BA$9</f>
        <v>44</v>
      </c>
      <c r="BB5" s="82" t="n">
        <f aca="false">BB$9</f>
        <v>45</v>
      </c>
      <c r="BC5" s="82" t="n">
        <f aca="false">BC$9</f>
        <v>46</v>
      </c>
      <c r="BD5" s="82" t="n">
        <f aca="false">BD$9</f>
        <v>47</v>
      </c>
      <c r="BE5" s="82" t="n">
        <f aca="false">BE$9</f>
        <v>48</v>
      </c>
      <c r="BF5" s="82" t="n">
        <f aca="false">BF$9</f>
        <v>49</v>
      </c>
      <c r="BG5" s="82" t="n">
        <f aca="false">BG$9</f>
        <v>50</v>
      </c>
      <c r="BH5" s="82" t="n">
        <f aca="false">BH$9</f>
        <v>51</v>
      </c>
      <c r="BI5" s="82" t="n">
        <f aca="false">BI$9</f>
        <v>52</v>
      </c>
      <c r="BJ5" s="82" t="n">
        <f aca="false">BJ$9</f>
        <v>53</v>
      </c>
      <c r="BK5" s="82" t="n">
        <f aca="false">BK$9</f>
        <v>54</v>
      </c>
      <c r="BL5" s="82" t="n">
        <f aca="false">BL$9</f>
        <v>55</v>
      </c>
      <c r="BM5" s="82" t="n">
        <f aca="false">BM$9</f>
        <v>56</v>
      </c>
      <c r="BN5" s="82" t="n">
        <f aca="false">BN$9</f>
        <v>57</v>
      </c>
      <c r="BO5" s="82" t="n">
        <f aca="false">BO$9</f>
        <v>58</v>
      </c>
      <c r="BP5" s="82" t="n">
        <f aca="false">BP$9</f>
        <v>59</v>
      </c>
      <c r="BQ5" s="82" t="n">
        <f aca="false">BQ$9</f>
        <v>60</v>
      </c>
      <c r="BR5" s="82" t="n">
        <f aca="false">BR$9</f>
        <v>61</v>
      </c>
      <c r="BS5" s="82" t="n">
        <f aca="false">BS$9</f>
        <v>62</v>
      </c>
      <c r="BT5" s="82" t="n">
        <f aca="false">BT$9</f>
        <v>63</v>
      </c>
      <c r="BU5" s="82" t="n">
        <f aca="false">BU$9</f>
        <v>64</v>
      </c>
      <c r="BV5" s="82" t="n">
        <f aca="false">BV$9</f>
        <v>65</v>
      </c>
      <c r="BW5" s="82" t="n">
        <f aca="false">BW$9</f>
        <v>66</v>
      </c>
      <c r="BX5" s="82" t="n">
        <f aca="false">BX$9</f>
        <v>67</v>
      </c>
      <c r="BY5" s="82" t="n">
        <f aca="false">BY$9</f>
        <v>68</v>
      </c>
      <c r="BZ5" s="82" t="n">
        <f aca="false">BZ$9</f>
        <v>69</v>
      </c>
      <c r="CA5" s="82" t="n">
        <f aca="false">CA$9</f>
        <v>70</v>
      </c>
      <c r="CB5" s="82" t="n">
        <f aca="false">CB$9</f>
        <v>71</v>
      </c>
      <c r="CC5" s="82" t="n">
        <f aca="false">CC$9</f>
        <v>72</v>
      </c>
      <c r="CD5" s="82" t="n">
        <f aca="false">CD$9</f>
        <v>73</v>
      </c>
      <c r="CE5" s="82" t="n">
        <f aca="false">CE$9</f>
        <v>74</v>
      </c>
      <c r="CF5" s="82" t="n">
        <f aca="false">CF$9</f>
        <v>75</v>
      </c>
      <c r="CG5" s="82" t="n">
        <f aca="false">CG$9</f>
        <v>76</v>
      </c>
      <c r="CH5" s="82" t="n">
        <f aca="false">CH$9</f>
        <v>77</v>
      </c>
      <c r="CI5" s="82" t="n">
        <f aca="false">CI$9</f>
        <v>78</v>
      </c>
      <c r="CJ5" s="82" t="n">
        <f aca="false">CJ$9</f>
        <v>79</v>
      </c>
      <c r="CK5" s="82" t="n">
        <f aca="false">CK$9</f>
        <v>80</v>
      </c>
      <c r="CL5" s="82" t="n">
        <f aca="false">CL$9</f>
        <v>81</v>
      </c>
      <c r="CM5" s="82" t="n">
        <f aca="false">CM$9</f>
        <v>82</v>
      </c>
      <c r="CN5" s="82" t="n">
        <f aca="false">CN$9</f>
        <v>83</v>
      </c>
      <c r="CO5" s="82" t="n">
        <f aca="false">CO$9</f>
        <v>84</v>
      </c>
      <c r="CP5" s="82" t="n">
        <f aca="false">CP$9</f>
        <v>85</v>
      </c>
      <c r="CQ5" s="82" t="n">
        <f aca="false">CQ$9</f>
        <v>86</v>
      </c>
      <c r="CR5" s="82" t="n">
        <f aca="false">CR$9</f>
        <v>87</v>
      </c>
      <c r="CS5" s="82" t="n">
        <f aca="false">CS$9</f>
        <v>88</v>
      </c>
      <c r="CT5" s="82" t="n">
        <f aca="false">CT$9</f>
        <v>89</v>
      </c>
      <c r="CU5" s="82" t="n">
        <f aca="false">CU$9</f>
        <v>90</v>
      </c>
      <c r="CV5" s="82" t="n">
        <f aca="false">CV$9</f>
        <v>91</v>
      </c>
      <c r="CW5" s="82" t="n">
        <f aca="false">CW$9</f>
        <v>92</v>
      </c>
      <c r="CX5" s="82" t="n">
        <f aca="false">CX$9</f>
        <v>93</v>
      </c>
      <c r="CY5" s="82" t="n">
        <f aca="false">CY$9</f>
        <v>94</v>
      </c>
      <c r="CZ5" s="82" t="n">
        <f aca="false">CZ$9</f>
        <v>95</v>
      </c>
      <c r="DA5" s="82" t="n">
        <f aca="false">DA$9</f>
        <v>96</v>
      </c>
      <c r="DB5" s="82" t="n">
        <f aca="false">DB$9</f>
        <v>97</v>
      </c>
      <c r="DC5" s="82" t="n">
        <f aca="false">DC$9</f>
        <v>98</v>
      </c>
      <c r="DD5" s="82" t="n">
        <f aca="false">DD$9</f>
        <v>99</v>
      </c>
      <c r="DE5" s="82" t="n">
        <f aca="false">DE$9</f>
        <v>100</v>
      </c>
      <c r="DF5" s="82" t="n">
        <f aca="false">DF$9</f>
        <v>101</v>
      </c>
      <c r="DG5" s="82" t="n">
        <f aca="false">DG$9</f>
        <v>102</v>
      </c>
      <c r="DH5" s="82" t="n">
        <f aca="false">DH$9</f>
        <v>103</v>
      </c>
      <c r="DI5" s="82" t="n">
        <f aca="false">DI$9</f>
        <v>104</v>
      </c>
      <c r="DJ5" s="82" t="n">
        <f aca="false">DJ$9</f>
        <v>105</v>
      </c>
      <c r="DK5" s="82" t="n">
        <f aca="false">DK$9</f>
        <v>106</v>
      </c>
    </row>
    <row r="6" customFormat="false" ht="15" hidden="false" customHeight="true" outlineLevel="0" collapsed="false">
      <c r="A6" s="58"/>
      <c r="B6" s="58"/>
      <c r="C6" s="59"/>
      <c r="D6" s="60"/>
      <c r="E6" s="60"/>
      <c r="F6" s="66"/>
      <c r="G6" s="66"/>
      <c r="H6" s="66"/>
      <c r="I6" s="60"/>
    </row>
    <row r="7" s="167" customFormat="true" ht="15" hidden="false" customHeight="true" outlineLevel="0" collapsed="false">
      <c r="A7" s="67" t="s">
        <v>232</v>
      </c>
      <c r="B7" s="67"/>
      <c r="C7" s="150"/>
      <c r="D7" s="67"/>
      <c r="E7" s="67"/>
      <c r="F7" s="67"/>
      <c r="G7" s="67"/>
      <c r="H7" s="67"/>
      <c r="I7" s="67"/>
      <c r="J7" s="67"/>
      <c r="K7" s="67"/>
      <c r="L7" s="67"/>
      <c r="M7" s="67"/>
      <c r="N7" s="67"/>
      <c r="O7" s="67"/>
      <c r="P7" s="67"/>
      <c r="Q7" s="67"/>
      <c r="R7" s="67"/>
      <c r="S7" s="67"/>
      <c r="T7" s="67"/>
      <c r="U7" s="67"/>
      <c r="V7" s="67"/>
      <c r="W7" s="67"/>
      <c r="X7" s="67"/>
      <c r="Y7" s="67"/>
      <c r="Z7" s="67"/>
      <c r="AA7" s="67"/>
      <c r="AB7" s="67"/>
      <c r="AC7" s="67"/>
      <c r="AD7" s="67"/>
      <c r="AE7" s="67"/>
      <c r="AF7" s="67"/>
      <c r="AG7" s="67"/>
      <c r="AH7" s="67"/>
      <c r="AI7" s="67"/>
      <c r="AJ7" s="67"/>
      <c r="AK7" s="67"/>
      <c r="AL7" s="67"/>
      <c r="AM7" s="67"/>
      <c r="AN7" s="67"/>
      <c r="AO7" s="67"/>
      <c r="AP7" s="67"/>
      <c r="AQ7" s="67"/>
      <c r="AR7" s="67"/>
      <c r="AS7" s="67"/>
      <c r="AT7" s="67"/>
      <c r="AU7" s="67"/>
      <c r="AV7" s="67"/>
      <c r="AW7" s="67"/>
      <c r="AX7" s="67"/>
      <c r="AY7" s="67"/>
      <c r="AZ7" s="67"/>
      <c r="BA7" s="67"/>
      <c r="BB7" s="67"/>
      <c r="BC7" s="67"/>
      <c r="BD7" s="67"/>
      <c r="BE7" s="67"/>
      <c r="BF7" s="67"/>
      <c r="BG7" s="67"/>
      <c r="BH7" s="67"/>
      <c r="BI7" s="67"/>
      <c r="BJ7" s="67"/>
      <c r="BK7" s="67"/>
      <c r="BL7" s="67"/>
      <c r="BM7" s="67"/>
      <c r="BN7" s="67"/>
      <c r="BO7" s="67"/>
      <c r="BP7" s="67"/>
      <c r="BQ7" s="67"/>
      <c r="BR7" s="67"/>
      <c r="BS7" s="67"/>
      <c r="BT7" s="67"/>
      <c r="BU7" s="67"/>
      <c r="BV7" s="67"/>
      <c r="BW7" s="67"/>
      <c r="BX7" s="67"/>
      <c r="BY7" s="67"/>
      <c r="BZ7" s="67"/>
      <c r="CA7" s="67"/>
      <c r="CB7" s="67"/>
      <c r="CC7" s="67"/>
      <c r="CD7" s="67"/>
      <c r="CE7" s="67"/>
      <c r="CF7" s="67"/>
      <c r="CG7" s="67"/>
      <c r="CH7" s="67"/>
      <c r="CI7" s="67"/>
      <c r="CJ7" s="67"/>
      <c r="CK7" s="67"/>
      <c r="CL7" s="67"/>
      <c r="CM7" s="67"/>
      <c r="CN7" s="67"/>
      <c r="CO7" s="67"/>
      <c r="CP7" s="67"/>
      <c r="CQ7" s="67"/>
      <c r="CR7" s="67"/>
      <c r="CS7" s="67"/>
      <c r="CT7" s="67"/>
      <c r="CU7" s="67"/>
      <c r="CV7" s="67"/>
      <c r="CW7" s="67"/>
      <c r="CX7" s="67"/>
      <c r="CY7" s="67"/>
      <c r="CZ7" s="67"/>
      <c r="DA7" s="67"/>
      <c r="DB7" s="67"/>
      <c r="DC7" s="67"/>
      <c r="DD7" s="67"/>
      <c r="DE7" s="67"/>
      <c r="DF7" s="67"/>
      <c r="DG7" s="67"/>
      <c r="DH7" s="67"/>
      <c r="DI7" s="67"/>
      <c r="DJ7" s="67"/>
      <c r="DK7" s="67"/>
    </row>
    <row r="8" customFormat="false" ht="15" hidden="false" customHeight="true" outlineLevel="0" collapsed="false">
      <c r="A8" s="58"/>
      <c r="B8" s="58"/>
      <c r="C8" s="59"/>
      <c r="D8" s="60"/>
      <c r="E8" s="168"/>
      <c r="F8" s="168"/>
      <c r="G8" s="168"/>
      <c r="H8" s="60"/>
      <c r="I8" s="60"/>
    </row>
    <row r="9" customFormat="false" ht="15" hidden="false" customHeight="true" outlineLevel="0" collapsed="false">
      <c r="E9" s="55" t="s">
        <v>233</v>
      </c>
      <c r="G9" s="55" t="s">
        <v>234</v>
      </c>
      <c r="I9" s="169"/>
      <c r="J9" s="55" t="n">
        <f aca="false">I9 + 1</f>
        <v>1</v>
      </c>
      <c r="K9" s="55" t="n">
        <f aca="false">J9 + 1</f>
        <v>2</v>
      </c>
      <c r="L9" s="55" t="n">
        <f aca="false">K9 + 1</f>
        <v>3</v>
      </c>
      <c r="M9" s="55" t="n">
        <f aca="false">L9 + 1</f>
        <v>4</v>
      </c>
      <c r="N9" s="55" t="n">
        <f aca="false">M9 + 1</f>
        <v>5</v>
      </c>
      <c r="O9" s="55" t="n">
        <f aca="false">N9 + 1</f>
        <v>6</v>
      </c>
      <c r="P9" s="55" t="n">
        <f aca="false">O9 + 1</f>
        <v>7</v>
      </c>
      <c r="Q9" s="55" t="n">
        <f aca="false">P9 + 1</f>
        <v>8</v>
      </c>
      <c r="R9" s="55" t="n">
        <f aca="false">Q9 + 1</f>
        <v>9</v>
      </c>
      <c r="S9" s="55" t="n">
        <f aca="false">R9 + 1</f>
        <v>10</v>
      </c>
      <c r="T9" s="55" t="n">
        <f aca="false">S9 + 1</f>
        <v>11</v>
      </c>
      <c r="U9" s="55" t="n">
        <f aca="false">T9 + 1</f>
        <v>12</v>
      </c>
      <c r="V9" s="55" t="n">
        <f aca="false">U9 + 1</f>
        <v>13</v>
      </c>
      <c r="W9" s="55" t="n">
        <f aca="false">V9 + 1</f>
        <v>14</v>
      </c>
      <c r="X9" s="55" t="n">
        <f aca="false">W9 + 1</f>
        <v>15</v>
      </c>
      <c r="Y9" s="55" t="n">
        <f aca="false">X9 + 1</f>
        <v>16</v>
      </c>
      <c r="Z9" s="55" t="n">
        <f aca="false">Y9 + 1</f>
        <v>17</v>
      </c>
      <c r="AA9" s="55" t="n">
        <f aca="false">Z9 + 1</f>
        <v>18</v>
      </c>
      <c r="AB9" s="55" t="n">
        <f aca="false">AA9 + 1</f>
        <v>19</v>
      </c>
      <c r="AC9" s="55" t="n">
        <f aca="false">AB9 + 1</f>
        <v>20</v>
      </c>
      <c r="AD9" s="55" t="n">
        <f aca="false">AC9 + 1</f>
        <v>21</v>
      </c>
      <c r="AE9" s="55" t="n">
        <f aca="false">AD9 + 1</f>
        <v>22</v>
      </c>
      <c r="AF9" s="55" t="n">
        <f aca="false">AE9 + 1</f>
        <v>23</v>
      </c>
      <c r="AG9" s="55" t="n">
        <f aca="false">AF9 + 1</f>
        <v>24</v>
      </c>
      <c r="AH9" s="55" t="n">
        <f aca="false">AG9 + 1</f>
        <v>25</v>
      </c>
      <c r="AI9" s="55" t="n">
        <f aca="false">AH9 + 1</f>
        <v>26</v>
      </c>
      <c r="AJ9" s="55" t="n">
        <f aca="false">AI9 + 1</f>
        <v>27</v>
      </c>
      <c r="AK9" s="55" t="n">
        <f aca="false">AJ9 + 1</f>
        <v>28</v>
      </c>
      <c r="AL9" s="55" t="n">
        <f aca="false">AK9 + 1</f>
        <v>29</v>
      </c>
      <c r="AM9" s="55" t="n">
        <f aca="false">AL9 + 1</f>
        <v>30</v>
      </c>
      <c r="AN9" s="55" t="n">
        <f aca="false">AM9 + 1</f>
        <v>31</v>
      </c>
      <c r="AO9" s="55" t="n">
        <f aca="false">AN9 + 1</f>
        <v>32</v>
      </c>
      <c r="AP9" s="55" t="n">
        <f aca="false">AO9 + 1</f>
        <v>33</v>
      </c>
      <c r="AQ9" s="55" t="n">
        <f aca="false">AP9 + 1</f>
        <v>34</v>
      </c>
      <c r="AR9" s="55" t="n">
        <f aca="false">AQ9 + 1</f>
        <v>35</v>
      </c>
      <c r="AS9" s="55" t="n">
        <f aca="false">AR9 + 1</f>
        <v>36</v>
      </c>
      <c r="AT9" s="55" t="n">
        <f aca="false">AS9 + 1</f>
        <v>37</v>
      </c>
      <c r="AU9" s="55" t="n">
        <f aca="false">AT9 + 1</f>
        <v>38</v>
      </c>
      <c r="AV9" s="55" t="n">
        <f aca="false">AU9 + 1</f>
        <v>39</v>
      </c>
      <c r="AW9" s="55" t="n">
        <f aca="false">AV9 + 1</f>
        <v>40</v>
      </c>
      <c r="AX9" s="55" t="n">
        <f aca="false">AW9 + 1</f>
        <v>41</v>
      </c>
      <c r="AY9" s="55" t="n">
        <f aca="false">AX9 + 1</f>
        <v>42</v>
      </c>
      <c r="AZ9" s="55" t="n">
        <f aca="false">AY9 + 1</f>
        <v>43</v>
      </c>
      <c r="BA9" s="55" t="n">
        <f aca="false">AZ9 + 1</f>
        <v>44</v>
      </c>
      <c r="BB9" s="55" t="n">
        <f aca="false">BA9 + 1</f>
        <v>45</v>
      </c>
      <c r="BC9" s="55" t="n">
        <f aca="false">BB9 + 1</f>
        <v>46</v>
      </c>
      <c r="BD9" s="55" t="n">
        <f aca="false">BC9 + 1</f>
        <v>47</v>
      </c>
      <c r="BE9" s="55" t="n">
        <f aca="false">BD9 + 1</f>
        <v>48</v>
      </c>
      <c r="BF9" s="55" t="n">
        <f aca="false">BE9 + 1</f>
        <v>49</v>
      </c>
      <c r="BG9" s="55" t="n">
        <f aca="false">BF9 + 1</f>
        <v>50</v>
      </c>
      <c r="BH9" s="55" t="n">
        <f aca="false">BG9 + 1</f>
        <v>51</v>
      </c>
      <c r="BI9" s="55" t="n">
        <f aca="false">BH9 + 1</f>
        <v>52</v>
      </c>
      <c r="BJ9" s="55" t="n">
        <f aca="false">BI9 + 1</f>
        <v>53</v>
      </c>
      <c r="BK9" s="55" t="n">
        <f aca="false">BJ9 + 1</f>
        <v>54</v>
      </c>
      <c r="BL9" s="55" t="n">
        <f aca="false">BK9 + 1</f>
        <v>55</v>
      </c>
      <c r="BM9" s="55" t="n">
        <f aca="false">BL9 + 1</f>
        <v>56</v>
      </c>
      <c r="BN9" s="55" t="n">
        <f aca="false">BM9 + 1</f>
        <v>57</v>
      </c>
      <c r="BO9" s="55" t="n">
        <f aca="false">BN9 + 1</f>
        <v>58</v>
      </c>
      <c r="BP9" s="55" t="n">
        <f aca="false">BO9 + 1</f>
        <v>59</v>
      </c>
      <c r="BQ9" s="55" t="n">
        <f aca="false">BP9 + 1</f>
        <v>60</v>
      </c>
      <c r="BR9" s="55" t="n">
        <f aca="false">BQ9 + 1</f>
        <v>61</v>
      </c>
      <c r="BS9" s="55" t="n">
        <f aca="false">BR9 + 1</f>
        <v>62</v>
      </c>
      <c r="BT9" s="55" t="n">
        <f aca="false">BS9 + 1</f>
        <v>63</v>
      </c>
      <c r="BU9" s="55" t="n">
        <f aca="false">BT9 + 1</f>
        <v>64</v>
      </c>
      <c r="BV9" s="55" t="n">
        <f aca="false">BU9 + 1</f>
        <v>65</v>
      </c>
      <c r="BW9" s="55" t="n">
        <f aca="false">BV9 + 1</f>
        <v>66</v>
      </c>
      <c r="BX9" s="55" t="n">
        <f aca="false">BW9 + 1</f>
        <v>67</v>
      </c>
      <c r="BY9" s="55" t="n">
        <f aca="false">BX9 + 1</f>
        <v>68</v>
      </c>
      <c r="BZ9" s="55" t="n">
        <f aca="false">BY9 + 1</f>
        <v>69</v>
      </c>
      <c r="CA9" s="55" t="n">
        <f aca="false">BZ9 + 1</f>
        <v>70</v>
      </c>
      <c r="CB9" s="55" t="n">
        <f aca="false">CA9 + 1</f>
        <v>71</v>
      </c>
      <c r="CC9" s="55" t="n">
        <f aca="false">CB9 + 1</f>
        <v>72</v>
      </c>
      <c r="CD9" s="55" t="n">
        <f aca="false">CC9 + 1</f>
        <v>73</v>
      </c>
      <c r="CE9" s="55" t="n">
        <f aca="false">CD9 + 1</f>
        <v>74</v>
      </c>
      <c r="CF9" s="55" t="n">
        <f aca="false">CE9 + 1</f>
        <v>75</v>
      </c>
      <c r="CG9" s="55" t="n">
        <f aca="false">CF9 + 1</f>
        <v>76</v>
      </c>
      <c r="CH9" s="55" t="n">
        <f aca="false">CG9 + 1</f>
        <v>77</v>
      </c>
      <c r="CI9" s="55" t="n">
        <f aca="false">CH9 + 1</f>
        <v>78</v>
      </c>
      <c r="CJ9" s="55" t="n">
        <f aca="false">CI9 + 1</f>
        <v>79</v>
      </c>
      <c r="CK9" s="55" t="n">
        <f aca="false">CJ9 + 1</f>
        <v>80</v>
      </c>
      <c r="CL9" s="55" t="n">
        <f aca="false">CK9 + 1</f>
        <v>81</v>
      </c>
      <c r="CM9" s="55" t="n">
        <f aca="false">CL9 + 1</f>
        <v>82</v>
      </c>
      <c r="CN9" s="55" t="n">
        <f aca="false">CM9 + 1</f>
        <v>83</v>
      </c>
      <c r="CO9" s="55" t="n">
        <f aca="false">CN9 + 1</f>
        <v>84</v>
      </c>
      <c r="CP9" s="55" t="n">
        <f aca="false">CO9 + 1</f>
        <v>85</v>
      </c>
      <c r="CQ9" s="55" t="n">
        <f aca="false">CP9 + 1</f>
        <v>86</v>
      </c>
      <c r="CR9" s="55" t="n">
        <f aca="false">CQ9 + 1</f>
        <v>87</v>
      </c>
      <c r="CS9" s="55" t="n">
        <f aca="false">CR9 + 1</f>
        <v>88</v>
      </c>
      <c r="CT9" s="55" t="n">
        <f aca="false">CS9 + 1</f>
        <v>89</v>
      </c>
      <c r="CU9" s="55" t="n">
        <f aca="false">CT9 + 1</f>
        <v>90</v>
      </c>
      <c r="CV9" s="55" t="n">
        <f aca="false">CU9 + 1</f>
        <v>91</v>
      </c>
      <c r="CW9" s="55" t="n">
        <f aca="false">CV9 + 1</f>
        <v>92</v>
      </c>
      <c r="CX9" s="55" t="n">
        <f aca="false">CW9 + 1</f>
        <v>93</v>
      </c>
      <c r="CY9" s="55" t="n">
        <f aca="false">CX9 + 1</f>
        <v>94</v>
      </c>
      <c r="CZ9" s="55" t="n">
        <f aca="false">CY9 + 1</f>
        <v>95</v>
      </c>
      <c r="DA9" s="55" t="n">
        <f aca="false">CZ9 + 1</f>
        <v>96</v>
      </c>
      <c r="DB9" s="55" t="n">
        <f aca="false">DA9 + 1</f>
        <v>97</v>
      </c>
      <c r="DC9" s="55" t="n">
        <f aca="false">DB9 + 1</f>
        <v>98</v>
      </c>
      <c r="DD9" s="55" t="n">
        <f aca="false">DC9 + 1</f>
        <v>99</v>
      </c>
      <c r="DE9" s="55" t="n">
        <f aca="false">DD9 + 1</f>
        <v>100</v>
      </c>
      <c r="DF9" s="55" t="n">
        <f aca="false">DE9 + 1</f>
        <v>101</v>
      </c>
      <c r="DG9" s="55" t="n">
        <f aca="false">DF9 + 1</f>
        <v>102</v>
      </c>
      <c r="DH9" s="55" t="n">
        <f aca="false">DG9 + 1</f>
        <v>103</v>
      </c>
      <c r="DI9" s="55" t="n">
        <f aca="false">DH9 + 1</f>
        <v>104</v>
      </c>
      <c r="DJ9" s="55" t="n">
        <f aca="false">DI9 + 1</f>
        <v>105</v>
      </c>
      <c r="DK9" s="55" t="n">
        <f aca="false">DJ9 + 1</f>
        <v>106</v>
      </c>
    </row>
    <row r="10" customFormat="false" ht="15" hidden="false" customHeight="true" outlineLevel="0" collapsed="false">
      <c r="E10" s="85" t="s">
        <v>235</v>
      </c>
      <c r="F10" s="85"/>
      <c r="G10" s="85" t="s">
        <v>236</v>
      </c>
      <c r="J10" s="55" t="n">
        <f aca="false">IF(J9 = 1, 1, 0)</f>
        <v>1</v>
      </c>
      <c r="K10" s="55" t="n">
        <f aca="false">IF(K9 = 1, 1, 0)</f>
        <v>0</v>
      </c>
      <c r="L10" s="55" t="n">
        <f aca="false">IF(L9 = 1, 1, 0)</f>
        <v>0</v>
      </c>
      <c r="M10" s="55" t="n">
        <f aca="false">IF(M9 = 1, 1, 0)</f>
        <v>0</v>
      </c>
      <c r="N10" s="55" t="n">
        <f aca="false">IF(N9 = 1, 1, 0)</f>
        <v>0</v>
      </c>
      <c r="O10" s="55" t="n">
        <f aca="false">IF(O9 = 1, 1, 0)</f>
        <v>0</v>
      </c>
      <c r="P10" s="55" t="n">
        <f aca="false">IF(P9 = 1, 1, 0)</f>
        <v>0</v>
      </c>
      <c r="Q10" s="55" t="n">
        <f aca="false">IF(Q9 = 1, 1, 0)</f>
        <v>0</v>
      </c>
      <c r="R10" s="55" t="n">
        <f aca="false">IF(R9 = 1, 1, 0)</f>
        <v>0</v>
      </c>
      <c r="S10" s="55" t="n">
        <f aca="false">IF(S9 = 1, 1, 0)</f>
        <v>0</v>
      </c>
      <c r="T10" s="55" t="n">
        <f aca="false">IF(T9 = 1, 1, 0)</f>
        <v>0</v>
      </c>
      <c r="U10" s="55" t="n">
        <f aca="false">IF(U9 = 1, 1, 0)</f>
        <v>0</v>
      </c>
      <c r="V10" s="55" t="n">
        <f aca="false">IF(V9 = 1, 1, 0)</f>
        <v>0</v>
      </c>
      <c r="W10" s="55" t="n">
        <f aca="false">IF(W9 = 1, 1, 0)</f>
        <v>0</v>
      </c>
      <c r="X10" s="55" t="n">
        <f aca="false">IF(X9 = 1, 1, 0)</f>
        <v>0</v>
      </c>
      <c r="Y10" s="55" t="n">
        <f aca="false">IF(Y9 = 1, 1, 0)</f>
        <v>0</v>
      </c>
      <c r="Z10" s="55" t="n">
        <f aca="false">IF(Z9 = 1, 1, 0)</f>
        <v>0</v>
      </c>
      <c r="AA10" s="55" t="n">
        <f aca="false">IF(AA9 = 1, 1, 0)</f>
        <v>0</v>
      </c>
      <c r="AB10" s="55" t="n">
        <f aca="false">IF(AB9 = 1, 1, 0)</f>
        <v>0</v>
      </c>
      <c r="AC10" s="55" t="n">
        <f aca="false">IF(AC9 = 1, 1, 0)</f>
        <v>0</v>
      </c>
      <c r="AD10" s="55" t="n">
        <f aca="false">IF(AD9 = 1, 1, 0)</f>
        <v>0</v>
      </c>
      <c r="AE10" s="55" t="n">
        <f aca="false">IF(AE9 = 1, 1, 0)</f>
        <v>0</v>
      </c>
      <c r="AF10" s="55" t="n">
        <f aca="false">IF(AF9 = 1, 1, 0)</f>
        <v>0</v>
      </c>
      <c r="AG10" s="55" t="n">
        <f aca="false">IF(AG9 = 1, 1, 0)</f>
        <v>0</v>
      </c>
      <c r="AH10" s="55" t="n">
        <f aca="false">IF(AH9 = 1, 1, 0)</f>
        <v>0</v>
      </c>
      <c r="AI10" s="55" t="n">
        <f aca="false">IF(AI9 = 1, 1, 0)</f>
        <v>0</v>
      </c>
      <c r="AJ10" s="55" t="n">
        <f aca="false">IF(AJ9 = 1, 1, 0)</f>
        <v>0</v>
      </c>
      <c r="AK10" s="55" t="n">
        <f aca="false">IF(AK9 = 1, 1, 0)</f>
        <v>0</v>
      </c>
      <c r="AL10" s="55" t="n">
        <f aca="false">IF(AL9 = 1, 1, 0)</f>
        <v>0</v>
      </c>
      <c r="AM10" s="55" t="n">
        <f aca="false">IF(AM9 = 1, 1, 0)</f>
        <v>0</v>
      </c>
      <c r="AN10" s="55" t="n">
        <f aca="false">IF(AN9 = 1, 1, 0)</f>
        <v>0</v>
      </c>
      <c r="AO10" s="55" t="n">
        <f aca="false">IF(AO9 = 1, 1, 0)</f>
        <v>0</v>
      </c>
      <c r="AP10" s="55" t="n">
        <f aca="false">IF(AP9 = 1, 1, 0)</f>
        <v>0</v>
      </c>
      <c r="AQ10" s="55" t="n">
        <f aca="false">IF(AQ9 = 1, 1, 0)</f>
        <v>0</v>
      </c>
      <c r="AR10" s="55" t="n">
        <f aca="false">IF(AR9 = 1, 1, 0)</f>
        <v>0</v>
      </c>
      <c r="AS10" s="55" t="n">
        <f aca="false">IF(AS9 = 1, 1, 0)</f>
        <v>0</v>
      </c>
      <c r="AT10" s="55" t="n">
        <f aca="false">IF(AT9 = 1, 1, 0)</f>
        <v>0</v>
      </c>
      <c r="AU10" s="55" t="n">
        <f aca="false">IF(AU9 = 1, 1, 0)</f>
        <v>0</v>
      </c>
      <c r="AV10" s="55" t="n">
        <f aca="false">IF(AV9 = 1, 1, 0)</f>
        <v>0</v>
      </c>
      <c r="AW10" s="55" t="n">
        <f aca="false">IF(AW9 = 1, 1, 0)</f>
        <v>0</v>
      </c>
      <c r="AX10" s="55" t="n">
        <f aca="false">IF(AX9 = 1, 1, 0)</f>
        <v>0</v>
      </c>
      <c r="AY10" s="55" t="n">
        <f aca="false">IF(AY9 = 1, 1, 0)</f>
        <v>0</v>
      </c>
      <c r="AZ10" s="55" t="n">
        <f aca="false">IF(AZ9 = 1, 1, 0)</f>
        <v>0</v>
      </c>
      <c r="BA10" s="55" t="n">
        <f aca="false">IF(BA9 = 1, 1, 0)</f>
        <v>0</v>
      </c>
      <c r="BB10" s="55" t="n">
        <f aca="false">IF(BB9 = 1, 1, 0)</f>
        <v>0</v>
      </c>
      <c r="BC10" s="55" t="n">
        <f aca="false">IF(BC9 = 1, 1, 0)</f>
        <v>0</v>
      </c>
      <c r="BD10" s="55" t="n">
        <f aca="false">IF(BD9 = 1, 1, 0)</f>
        <v>0</v>
      </c>
      <c r="BE10" s="55" t="n">
        <f aca="false">IF(BE9 = 1, 1, 0)</f>
        <v>0</v>
      </c>
      <c r="BF10" s="55" t="n">
        <f aca="false">IF(BF9 = 1, 1, 0)</f>
        <v>0</v>
      </c>
      <c r="BG10" s="55" t="n">
        <f aca="false">IF(BG9 = 1, 1, 0)</f>
        <v>0</v>
      </c>
      <c r="BH10" s="55" t="n">
        <f aca="false">IF(BH9 = 1, 1, 0)</f>
        <v>0</v>
      </c>
      <c r="BI10" s="55" t="n">
        <f aca="false">IF(BI9 = 1, 1, 0)</f>
        <v>0</v>
      </c>
      <c r="BJ10" s="55" t="n">
        <f aca="false">IF(BJ9 = 1, 1, 0)</f>
        <v>0</v>
      </c>
      <c r="BK10" s="55" t="n">
        <f aca="false">IF(BK9 = 1, 1, 0)</f>
        <v>0</v>
      </c>
      <c r="BL10" s="55" t="n">
        <f aca="false">IF(BL9 = 1, 1, 0)</f>
        <v>0</v>
      </c>
      <c r="BM10" s="55" t="n">
        <f aca="false">IF(BM9 = 1, 1, 0)</f>
        <v>0</v>
      </c>
      <c r="BN10" s="55" t="n">
        <f aca="false">IF(BN9 = 1, 1, 0)</f>
        <v>0</v>
      </c>
      <c r="BO10" s="55" t="n">
        <f aca="false">IF(BO9 = 1, 1, 0)</f>
        <v>0</v>
      </c>
      <c r="BP10" s="55" t="n">
        <f aca="false">IF(BP9 = 1, 1, 0)</f>
        <v>0</v>
      </c>
      <c r="BQ10" s="55" t="n">
        <f aca="false">IF(BQ9 = 1, 1, 0)</f>
        <v>0</v>
      </c>
      <c r="BR10" s="55" t="n">
        <f aca="false">IF(BR9 = 1, 1, 0)</f>
        <v>0</v>
      </c>
      <c r="BS10" s="55" t="n">
        <f aca="false">IF(BS9 = 1, 1, 0)</f>
        <v>0</v>
      </c>
      <c r="BT10" s="55" t="n">
        <f aca="false">IF(BT9 = 1, 1, 0)</f>
        <v>0</v>
      </c>
      <c r="BU10" s="55" t="n">
        <f aca="false">IF(BU9 = 1, 1, 0)</f>
        <v>0</v>
      </c>
      <c r="BV10" s="55" t="n">
        <f aca="false">IF(BV9 = 1, 1, 0)</f>
        <v>0</v>
      </c>
      <c r="BW10" s="55" t="n">
        <f aca="false">IF(BW9 = 1, 1, 0)</f>
        <v>0</v>
      </c>
      <c r="BX10" s="55" t="n">
        <f aca="false">IF(BX9 = 1, 1, 0)</f>
        <v>0</v>
      </c>
      <c r="BY10" s="55" t="n">
        <f aca="false">IF(BY9 = 1, 1, 0)</f>
        <v>0</v>
      </c>
      <c r="BZ10" s="55" t="n">
        <f aca="false">IF(BZ9 = 1, 1, 0)</f>
        <v>0</v>
      </c>
      <c r="CA10" s="55" t="n">
        <f aca="false">IF(CA9 = 1, 1, 0)</f>
        <v>0</v>
      </c>
      <c r="CB10" s="55" t="n">
        <f aca="false">IF(CB9 = 1, 1, 0)</f>
        <v>0</v>
      </c>
      <c r="CC10" s="55" t="n">
        <f aca="false">IF(CC9 = 1, 1, 0)</f>
        <v>0</v>
      </c>
      <c r="CD10" s="55" t="n">
        <f aca="false">IF(CD9 = 1, 1, 0)</f>
        <v>0</v>
      </c>
      <c r="CE10" s="55" t="n">
        <f aca="false">IF(CE9 = 1, 1, 0)</f>
        <v>0</v>
      </c>
      <c r="CF10" s="55" t="n">
        <f aca="false">IF(CF9 = 1, 1, 0)</f>
        <v>0</v>
      </c>
      <c r="CG10" s="55" t="n">
        <f aca="false">IF(CG9 = 1, 1, 0)</f>
        <v>0</v>
      </c>
      <c r="CH10" s="55" t="n">
        <f aca="false">IF(CH9 = 1, 1, 0)</f>
        <v>0</v>
      </c>
      <c r="CI10" s="55" t="n">
        <f aca="false">IF(CI9 = 1, 1, 0)</f>
        <v>0</v>
      </c>
      <c r="CJ10" s="55" t="n">
        <f aca="false">IF(CJ9 = 1, 1, 0)</f>
        <v>0</v>
      </c>
      <c r="CK10" s="55" t="n">
        <f aca="false">IF(CK9 = 1, 1, 0)</f>
        <v>0</v>
      </c>
      <c r="CL10" s="55" t="n">
        <f aca="false">IF(CL9 = 1, 1, 0)</f>
        <v>0</v>
      </c>
      <c r="CM10" s="55" t="n">
        <f aca="false">IF(CM9 = 1, 1, 0)</f>
        <v>0</v>
      </c>
      <c r="CN10" s="55" t="n">
        <f aca="false">IF(CN9 = 1, 1, 0)</f>
        <v>0</v>
      </c>
      <c r="CO10" s="55" t="n">
        <f aca="false">IF(CO9 = 1, 1, 0)</f>
        <v>0</v>
      </c>
      <c r="CP10" s="55" t="n">
        <f aca="false">IF(CP9 = 1, 1, 0)</f>
        <v>0</v>
      </c>
      <c r="CQ10" s="55" t="n">
        <f aca="false">IF(CQ9 = 1, 1, 0)</f>
        <v>0</v>
      </c>
      <c r="CR10" s="55" t="n">
        <f aca="false">IF(CR9 = 1, 1, 0)</f>
        <v>0</v>
      </c>
      <c r="CS10" s="55" t="n">
        <f aca="false">IF(CS9 = 1, 1, 0)</f>
        <v>0</v>
      </c>
      <c r="CT10" s="55" t="n">
        <f aca="false">IF(CT9 = 1, 1, 0)</f>
        <v>0</v>
      </c>
      <c r="CU10" s="55" t="n">
        <f aca="false">IF(CU9 = 1, 1, 0)</f>
        <v>0</v>
      </c>
      <c r="CV10" s="55" t="n">
        <f aca="false">IF(CV9 = 1, 1, 0)</f>
        <v>0</v>
      </c>
      <c r="CW10" s="55" t="n">
        <f aca="false">IF(CW9 = 1, 1, 0)</f>
        <v>0</v>
      </c>
      <c r="CX10" s="55" t="n">
        <f aca="false">IF(CX9 = 1, 1, 0)</f>
        <v>0</v>
      </c>
      <c r="CY10" s="55" t="n">
        <f aca="false">IF(CY9 = 1, 1, 0)</f>
        <v>0</v>
      </c>
      <c r="CZ10" s="55" t="n">
        <f aca="false">IF(CZ9 = 1, 1, 0)</f>
        <v>0</v>
      </c>
      <c r="DA10" s="55" t="n">
        <f aca="false">IF(DA9 = 1, 1, 0)</f>
        <v>0</v>
      </c>
      <c r="DB10" s="55" t="n">
        <f aca="false">IF(DB9 = 1, 1, 0)</f>
        <v>0</v>
      </c>
      <c r="DC10" s="55" t="n">
        <f aca="false">IF(DC9 = 1, 1, 0)</f>
        <v>0</v>
      </c>
      <c r="DD10" s="55" t="n">
        <f aca="false">IF(DD9 = 1, 1, 0)</f>
        <v>0</v>
      </c>
      <c r="DE10" s="55" t="n">
        <f aca="false">IF(DE9 = 1, 1, 0)</f>
        <v>0</v>
      </c>
      <c r="DF10" s="55" t="n">
        <f aca="false">IF(DF9 = 1, 1, 0)</f>
        <v>0</v>
      </c>
      <c r="DG10" s="55" t="n">
        <f aca="false">IF(DG9 = 1, 1, 0)</f>
        <v>0</v>
      </c>
      <c r="DH10" s="55" t="n">
        <f aca="false">IF(DH9 = 1, 1, 0)</f>
        <v>0</v>
      </c>
      <c r="DI10" s="55" t="n">
        <f aca="false">IF(DI9 = 1, 1, 0)</f>
        <v>0</v>
      </c>
      <c r="DJ10" s="55" t="n">
        <f aca="false">IF(DJ9 = 1, 1, 0)</f>
        <v>0</v>
      </c>
      <c r="DK10" s="55" t="n">
        <f aca="false">IF(DK9 = 1, 1, 0)</f>
        <v>0</v>
      </c>
    </row>
    <row r="11" customFormat="false" ht="15" hidden="false" customHeight="true" outlineLevel="0" collapsed="false">
      <c r="A11" s="58"/>
      <c r="B11" s="58"/>
      <c r="C11" s="59"/>
      <c r="D11" s="60"/>
      <c r="E11" s="76"/>
      <c r="F11" s="170"/>
      <c r="G11" s="170"/>
      <c r="H11" s="60"/>
      <c r="I11" s="60"/>
    </row>
    <row r="12" customFormat="false" ht="15" hidden="false" customHeight="true" outlineLevel="0" collapsed="false">
      <c r="A12" s="58"/>
      <c r="B12" s="58"/>
      <c r="C12" s="59"/>
      <c r="D12" s="60"/>
      <c r="E12" s="171" t="str">
        <f aca="false">InpC!E$15</f>
        <v>1st model column start date</v>
      </c>
      <c r="F12" s="171" t="n">
        <f aca="false">InpC!F$15</f>
        <v>42005</v>
      </c>
      <c r="G12" s="171" t="str">
        <f aca="false">InpC!G$15</f>
        <v>date</v>
      </c>
      <c r="H12" s="60"/>
      <c r="I12" s="60"/>
    </row>
    <row r="13" customFormat="false" ht="15" hidden="false" customHeight="true" outlineLevel="0" collapsed="false">
      <c r="E13" s="172" t="str">
        <f aca="false">InpC!E$18</f>
        <v>Months per model period</v>
      </c>
      <c r="F13" s="172" t="n">
        <f aca="false">InpC!F$18</f>
        <v>12</v>
      </c>
      <c r="G13" s="172" t="str">
        <f aca="false">InpC!G$18</f>
        <v>months</v>
      </c>
    </row>
    <row r="14" customFormat="false" ht="15" hidden="false" customHeight="true" outlineLevel="0" collapsed="false">
      <c r="E14" s="55" t="str">
        <f aca="false">E10</f>
        <v>First model column flag</v>
      </c>
      <c r="F14" s="55" t="n">
        <f aca="false">F10</f>
        <v>0</v>
      </c>
      <c r="G14" s="55" t="str">
        <f aca="false">G10</f>
        <v>flag</v>
      </c>
      <c r="H14" s="55" t="n">
        <f aca="false">H10</f>
        <v>0</v>
      </c>
      <c r="I14" s="55" t="n">
        <f aca="false">I10</f>
        <v>0</v>
      </c>
      <c r="J14" s="55" t="n">
        <f aca="false">J10</f>
        <v>1</v>
      </c>
      <c r="K14" s="55" t="n">
        <f aca="false">K10</f>
        <v>0</v>
      </c>
      <c r="L14" s="55" t="n">
        <f aca="false">L10</f>
        <v>0</v>
      </c>
      <c r="M14" s="55" t="n">
        <f aca="false">M10</f>
        <v>0</v>
      </c>
      <c r="N14" s="55" t="n">
        <f aca="false">N10</f>
        <v>0</v>
      </c>
      <c r="O14" s="55" t="n">
        <f aca="false">O10</f>
        <v>0</v>
      </c>
      <c r="P14" s="55" t="n">
        <f aca="false">P10</f>
        <v>0</v>
      </c>
      <c r="Q14" s="55" t="n">
        <f aca="false">Q10</f>
        <v>0</v>
      </c>
      <c r="R14" s="55" t="n">
        <f aca="false">R10</f>
        <v>0</v>
      </c>
      <c r="S14" s="55" t="n">
        <f aca="false">S10</f>
        <v>0</v>
      </c>
      <c r="T14" s="55" t="n">
        <f aca="false">T10</f>
        <v>0</v>
      </c>
      <c r="U14" s="55" t="n">
        <f aca="false">U10</f>
        <v>0</v>
      </c>
      <c r="V14" s="55" t="n">
        <f aca="false">V10</f>
        <v>0</v>
      </c>
      <c r="W14" s="55" t="n">
        <f aca="false">W10</f>
        <v>0</v>
      </c>
      <c r="X14" s="55" t="n">
        <f aca="false">X10</f>
        <v>0</v>
      </c>
      <c r="Y14" s="55" t="n">
        <f aca="false">Y10</f>
        <v>0</v>
      </c>
      <c r="Z14" s="55" t="n">
        <f aca="false">Z10</f>
        <v>0</v>
      </c>
      <c r="AA14" s="55" t="n">
        <f aca="false">AA10</f>
        <v>0</v>
      </c>
      <c r="AB14" s="55" t="n">
        <f aca="false">AB10</f>
        <v>0</v>
      </c>
      <c r="AC14" s="55" t="n">
        <f aca="false">AC10</f>
        <v>0</v>
      </c>
      <c r="AD14" s="55" t="n">
        <f aca="false">AD10</f>
        <v>0</v>
      </c>
      <c r="AE14" s="55" t="n">
        <f aca="false">AE10</f>
        <v>0</v>
      </c>
      <c r="AF14" s="55" t="n">
        <f aca="false">AF10</f>
        <v>0</v>
      </c>
      <c r="AG14" s="55" t="n">
        <f aca="false">AG10</f>
        <v>0</v>
      </c>
      <c r="AH14" s="55" t="n">
        <f aca="false">AH10</f>
        <v>0</v>
      </c>
      <c r="AI14" s="55" t="n">
        <f aca="false">AI10</f>
        <v>0</v>
      </c>
      <c r="AJ14" s="55" t="n">
        <f aca="false">AJ10</f>
        <v>0</v>
      </c>
      <c r="AK14" s="55" t="n">
        <f aca="false">AK10</f>
        <v>0</v>
      </c>
      <c r="AL14" s="55" t="n">
        <f aca="false">AL10</f>
        <v>0</v>
      </c>
      <c r="AM14" s="55" t="n">
        <f aca="false">AM10</f>
        <v>0</v>
      </c>
      <c r="AN14" s="55" t="n">
        <f aca="false">AN10</f>
        <v>0</v>
      </c>
      <c r="AO14" s="55" t="n">
        <f aca="false">AO10</f>
        <v>0</v>
      </c>
      <c r="AP14" s="55" t="n">
        <f aca="false">AP10</f>
        <v>0</v>
      </c>
      <c r="AQ14" s="55" t="n">
        <f aca="false">AQ10</f>
        <v>0</v>
      </c>
      <c r="AR14" s="55" t="n">
        <f aca="false">AR10</f>
        <v>0</v>
      </c>
      <c r="AS14" s="55" t="n">
        <f aca="false">AS10</f>
        <v>0</v>
      </c>
      <c r="AT14" s="55" t="n">
        <f aca="false">AT10</f>
        <v>0</v>
      </c>
      <c r="AU14" s="55" t="n">
        <f aca="false">AU10</f>
        <v>0</v>
      </c>
      <c r="AV14" s="55" t="n">
        <f aca="false">AV10</f>
        <v>0</v>
      </c>
      <c r="AW14" s="55" t="n">
        <f aca="false">AW10</f>
        <v>0</v>
      </c>
      <c r="AX14" s="55" t="n">
        <f aca="false">AX10</f>
        <v>0</v>
      </c>
      <c r="AY14" s="55" t="n">
        <f aca="false">AY10</f>
        <v>0</v>
      </c>
      <c r="AZ14" s="55" t="n">
        <f aca="false">AZ10</f>
        <v>0</v>
      </c>
      <c r="BA14" s="55" t="n">
        <f aca="false">BA10</f>
        <v>0</v>
      </c>
      <c r="BB14" s="55" t="n">
        <f aca="false">BB10</f>
        <v>0</v>
      </c>
      <c r="BC14" s="55" t="n">
        <f aca="false">BC10</f>
        <v>0</v>
      </c>
      <c r="BD14" s="55" t="n">
        <f aca="false">BD10</f>
        <v>0</v>
      </c>
      <c r="BE14" s="55" t="n">
        <f aca="false">BE10</f>
        <v>0</v>
      </c>
      <c r="BF14" s="55" t="n">
        <f aca="false">BF10</f>
        <v>0</v>
      </c>
      <c r="BG14" s="55" t="n">
        <f aca="false">BG10</f>
        <v>0</v>
      </c>
      <c r="BH14" s="55" t="n">
        <f aca="false">BH10</f>
        <v>0</v>
      </c>
      <c r="BI14" s="55" t="n">
        <f aca="false">BI10</f>
        <v>0</v>
      </c>
      <c r="BJ14" s="55" t="n">
        <f aca="false">BJ10</f>
        <v>0</v>
      </c>
      <c r="BK14" s="55" t="n">
        <f aca="false">BK10</f>
        <v>0</v>
      </c>
      <c r="BL14" s="55" t="n">
        <f aca="false">BL10</f>
        <v>0</v>
      </c>
      <c r="BM14" s="55" t="n">
        <f aca="false">BM10</f>
        <v>0</v>
      </c>
      <c r="BN14" s="55" t="n">
        <f aca="false">BN10</f>
        <v>0</v>
      </c>
      <c r="BO14" s="55" t="n">
        <f aca="false">BO10</f>
        <v>0</v>
      </c>
      <c r="BP14" s="55" t="n">
        <f aca="false">BP10</f>
        <v>0</v>
      </c>
      <c r="BQ14" s="55" t="n">
        <f aca="false">BQ10</f>
        <v>0</v>
      </c>
      <c r="BR14" s="55" t="n">
        <f aca="false">BR10</f>
        <v>0</v>
      </c>
      <c r="BS14" s="55" t="n">
        <f aca="false">BS10</f>
        <v>0</v>
      </c>
      <c r="BT14" s="55" t="n">
        <f aca="false">BT10</f>
        <v>0</v>
      </c>
      <c r="BU14" s="55" t="n">
        <f aca="false">BU10</f>
        <v>0</v>
      </c>
      <c r="BV14" s="55" t="n">
        <f aca="false">BV10</f>
        <v>0</v>
      </c>
      <c r="BW14" s="55" t="n">
        <f aca="false">BW10</f>
        <v>0</v>
      </c>
      <c r="BX14" s="55" t="n">
        <f aca="false">BX10</f>
        <v>0</v>
      </c>
      <c r="BY14" s="55" t="n">
        <f aca="false">BY10</f>
        <v>0</v>
      </c>
      <c r="BZ14" s="55" t="n">
        <f aca="false">BZ10</f>
        <v>0</v>
      </c>
      <c r="CA14" s="55" t="n">
        <f aca="false">CA10</f>
        <v>0</v>
      </c>
      <c r="CB14" s="55" t="n">
        <f aca="false">CB10</f>
        <v>0</v>
      </c>
      <c r="CC14" s="55" t="n">
        <f aca="false">CC10</f>
        <v>0</v>
      </c>
      <c r="CD14" s="55" t="n">
        <f aca="false">CD10</f>
        <v>0</v>
      </c>
      <c r="CE14" s="55" t="n">
        <f aca="false">CE10</f>
        <v>0</v>
      </c>
      <c r="CF14" s="55" t="n">
        <f aca="false">CF10</f>
        <v>0</v>
      </c>
      <c r="CG14" s="55" t="n">
        <f aca="false">CG10</f>
        <v>0</v>
      </c>
      <c r="CH14" s="55" t="n">
        <f aca="false">CH10</f>
        <v>0</v>
      </c>
      <c r="CI14" s="55" t="n">
        <f aca="false">CI10</f>
        <v>0</v>
      </c>
      <c r="CJ14" s="55" t="n">
        <f aca="false">CJ10</f>
        <v>0</v>
      </c>
      <c r="CK14" s="55" t="n">
        <f aca="false">CK10</f>
        <v>0</v>
      </c>
      <c r="CL14" s="55" t="n">
        <f aca="false">CL10</f>
        <v>0</v>
      </c>
      <c r="CM14" s="55" t="n">
        <f aca="false">CM10</f>
        <v>0</v>
      </c>
      <c r="CN14" s="55" t="n">
        <f aca="false">CN10</f>
        <v>0</v>
      </c>
      <c r="CO14" s="55" t="n">
        <f aca="false">CO10</f>
        <v>0</v>
      </c>
      <c r="CP14" s="55" t="n">
        <f aca="false">CP10</f>
        <v>0</v>
      </c>
      <c r="CQ14" s="55" t="n">
        <f aca="false">CQ10</f>
        <v>0</v>
      </c>
      <c r="CR14" s="55" t="n">
        <f aca="false">CR10</f>
        <v>0</v>
      </c>
      <c r="CS14" s="55" t="n">
        <f aca="false">CS10</f>
        <v>0</v>
      </c>
      <c r="CT14" s="55" t="n">
        <f aca="false">CT10</f>
        <v>0</v>
      </c>
      <c r="CU14" s="55" t="n">
        <f aca="false">CU10</f>
        <v>0</v>
      </c>
      <c r="CV14" s="55" t="n">
        <f aca="false">CV10</f>
        <v>0</v>
      </c>
      <c r="CW14" s="55" t="n">
        <f aca="false">CW10</f>
        <v>0</v>
      </c>
      <c r="CX14" s="55" t="n">
        <f aca="false">CX10</f>
        <v>0</v>
      </c>
      <c r="CY14" s="55" t="n">
        <f aca="false">CY10</f>
        <v>0</v>
      </c>
      <c r="CZ14" s="55" t="n">
        <f aca="false">CZ10</f>
        <v>0</v>
      </c>
      <c r="DA14" s="55" t="n">
        <f aca="false">DA10</f>
        <v>0</v>
      </c>
      <c r="DB14" s="55" t="n">
        <f aca="false">DB10</f>
        <v>0</v>
      </c>
      <c r="DC14" s="55" t="n">
        <f aca="false">DC10</f>
        <v>0</v>
      </c>
      <c r="DD14" s="55" t="n">
        <f aca="false">DD10</f>
        <v>0</v>
      </c>
      <c r="DE14" s="55" t="n">
        <f aca="false">DE10</f>
        <v>0</v>
      </c>
      <c r="DF14" s="55" t="n">
        <f aca="false">DF10</f>
        <v>0</v>
      </c>
      <c r="DG14" s="55" t="n">
        <f aca="false">DG10</f>
        <v>0</v>
      </c>
      <c r="DH14" s="55" t="n">
        <f aca="false">DH10</f>
        <v>0</v>
      </c>
      <c r="DI14" s="55" t="n">
        <f aca="false">DI10</f>
        <v>0</v>
      </c>
      <c r="DJ14" s="55" t="n">
        <f aca="false">DJ10</f>
        <v>0</v>
      </c>
      <c r="DK14" s="55" t="n">
        <f aca="false">DK10</f>
        <v>0</v>
      </c>
    </row>
    <row r="15" customFormat="false" ht="15" hidden="false" customHeight="true" outlineLevel="0" collapsed="false">
      <c r="A15" s="149"/>
      <c r="B15" s="149"/>
      <c r="C15" s="173"/>
      <c r="D15" s="174"/>
      <c r="E15" s="174" t="s">
        <v>237</v>
      </c>
      <c r="F15" s="174"/>
      <c r="G15" s="174" t="s">
        <v>77</v>
      </c>
      <c r="H15" s="174"/>
      <c r="I15" s="175"/>
      <c r="J15" s="174" t="n">
        <f aca="false">IF(J14 = 1, $F12, DATE(YEAR(I15), MONTH(I15) + $F13, DAY(I15)))</f>
        <v>42005</v>
      </c>
      <c r="K15" s="174" t="n">
        <f aca="false">IF(K14 = 1, $F12, DATE(YEAR(J15), MONTH(J15) + $F13, DAY(J15)))</f>
        <v>42370</v>
      </c>
      <c r="L15" s="174" t="n">
        <f aca="false">IF(L14 = 1, $F12, DATE(YEAR(K15), MONTH(K15) + $F13, DAY(K15)))</f>
        <v>42736</v>
      </c>
      <c r="M15" s="174" t="n">
        <f aca="false">IF(M14 = 1, $F12, DATE(YEAR(L15), MONTH(L15) + $F13, DAY(L15)))</f>
        <v>43101</v>
      </c>
      <c r="N15" s="174" t="n">
        <f aca="false">IF(N14 = 1, $F12, DATE(YEAR(M15), MONTH(M15) + $F13, DAY(M15)))</f>
        <v>43466</v>
      </c>
      <c r="O15" s="174" t="n">
        <f aca="false">IF(O14 = 1, $F12, DATE(YEAR(N15), MONTH(N15) + $F13, DAY(N15)))</f>
        <v>43831</v>
      </c>
      <c r="P15" s="174" t="n">
        <f aca="false">IF(P14 = 1, $F12, DATE(YEAR(O15), MONTH(O15) + $F13, DAY(O15)))</f>
        <v>44197</v>
      </c>
      <c r="Q15" s="174" t="n">
        <f aca="false">IF(Q14 = 1, $F12, DATE(YEAR(P15), MONTH(P15) + $F13, DAY(P15)))</f>
        <v>44562</v>
      </c>
      <c r="R15" s="174" t="n">
        <f aca="false">IF(R14 = 1, $F12, DATE(YEAR(Q15), MONTH(Q15) + $F13, DAY(Q15)))</f>
        <v>44927</v>
      </c>
      <c r="S15" s="174" t="n">
        <f aca="false">IF(S14 = 1, $F12, DATE(YEAR(R15), MONTH(R15) + $F13, DAY(R15)))</f>
        <v>45292</v>
      </c>
      <c r="T15" s="174" t="n">
        <f aca="false">IF(T14 = 1, $F12, DATE(YEAR(S15), MONTH(S15) + $F13, DAY(S15)))</f>
        <v>45658</v>
      </c>
      <c r="U15" s="174" t="n">
        <f aca="false">IF(U14 = 1, $F12, DATE(YEAR(T15), MONTH(T15) + $F13, DAY(T15)))</f>
        <v>46023</v>
      </c>
      <c r="V15" s="174" t="n">
        <f aca="false">IF(V14 = 1, $F12, DATE(YEAR(U15), MONTH(U15) + $F13, DAY(U15)))</f>
        <v>46388</v>
      </c>
      <c r="W15" s="174" t="n">
        <f aca="false">IF(W14 = 1, $F12, DATE(YEAR(V15), MONTH(V15) + $F13, DAY(V15)))</f>
        <v>46753</v>
      </c>
      <c r="X15" s="174" t="n">
        <f aca="false">IF(X14 = 1, $F12, DATE(YEAR(W15), MONTH(W15) + $F13, DAY(W15)))</f>
        <v>47119</v>
      </c>
      <c r="Y15" s="174" t="n">
        <f aca="false">IF(Y14 = 1, $F12, DATE(YEAR(X15), MONTH(X15) + $F13, DAY(X15)))</f>
        <v>47484</v>
      </c>
      <c r="Z15" s="174" t="n">
        <f aca="false">IF(Z14 = 1, $F12, DATE(YEAR(Y15), MONTH(Y15) + $F13, DAY(Y15)))</f>
        <v>47849</v>
      </c>
      <c r="AA15" s="174" t="n">
        <f aca="false">IF(AA14 = 1, $F12, DATE(YEAR(Z15), MONTH(Z15) + $F13, DAY(Z15)))</f>
        <v>48214</v>
      </c>
      <c r="AB15" s="174" t="n">
        <f aca="false">IF(AB14 = 1, $F12, DATE(YEAR(AA15), MONTH(AA15) + $F13, DAY(AA15)))</f>
        <v>48580</v>
      </c>
      <c r="AC15" s="174" t="n">
        <f aca="false">IF(AC14 = 1, $F12, DATE(YEAR(AB15), MONTH(AB15) + $F13, DAY(AB15)))</f>
        <v>48945</v>
      </c>
      <c r="AD15" s="174" t="n">
        <f aca="false">IF(AD14 = 1, $F12, DATE(YEAR(AC15), MONTH(AC15) + $F13, DAY(AC15)))</f>
        <v>49310</v>
      </c>
      <c r="AE15" s="174" t="n">
        <f aca="false">IF(AE14 = 1, $F12, DATE(YEAR(AD15), MONTH(AD15) + $F13, DAY(AD15)))</f>
        <v>49675</v>
      </c>
      <c r="AF15" s="174" t="n">
        <f aca="false">IF(AF14 = 1, $F12, DATE(YEAR(AE15), MONTH(AE15) + $F13, DAY(AE15)))</f>
        <v>50041</v>
      </c>
      <c r="AG15" s="174" t="n">
        <f aca="false">IF(AG14 = 1, $F12, DATE(YEAR(AF15), MONTH(AF15) + $F13, DAY(AF15)))</f>
        <v>50406</v>
      </c>
      <c r="AH15" s="174" t="n">
        <f aca="false">IF(AH14 = 1, $F12, DATE(YEAR(AG15), MONTH(AG15) + $F13, DAY(AG15)))</f>
        <v>50771</v>
      </c>
      <c r="AI15" s="174" t="n">
        <f aca="false">IF(AI14 = 1, $F12, DATE(YEAR(AH15), MONTH(AH15) + $F13, DAY(AH15)))</f>
        <v>51136</v>
      </c>
      <c r="AJ15" s="174" t="n">
        <f aca="false">IF(AJ14 = 1, $F12, DATE(YEAR(AI15), MONTH(AI15) + $F13, DAY(AI15)))</f>
        <v>51502</v>
      </c>
      <c r="AK15" s="174" t="n">
        <f aca="false">IF(AK14 = 1, $F12, DATE(YEAR(AJ15), MONTH(AJ15) + $F13, DAY(AJ15)))</f>
        <v>51867</v>
      </c>
      <c r="AL15" s="174" t="n">
        <f aca="false">IF(AL14 = 1, $F12, DATE(YEAR(AK15), MONTH(AK15) + $F13, DAY(AK15)))</f>
        <v>52232</v>
      </c>
      <c r="AM15" s="174" t="n">
        <f aca="false">IF(AM14 = 1, $F12, DATE(YEAR(AL15), MONTH(AL15) + $F13, DAY(AL15)))</f>
        <v>52597</v>
      </c>
      <c r="AN15" s="174" t="n">
        <f aca="false">IF(AN14 = 1, $F12, DATE(YEAR(AM15), MONTH(AM15) + $F13, DAY(AM15)))</f>
        <v>52963</v>
      </c>
      <c r="AO15" s="174" t="n">
        <f aca="false">IF(AO14 = 1, $F12, DATE(YEAR(AN15), MONTH(AN15) + $F13, DAY(AN15)))</f>
        <v>53328</v>
      </c>
      <c r="AP15" s="174" t="n">
        <f aca="false">IF(AP14 = 1, $F12, DATE(YEAR(AO15), MONTH(AO15) + $F13, DAY(AO15)))</f>
        <v>53693</v>
      </c>
      <c r="AQ15" s="174" t="n">
        <f aca="false">IF(AQ14 = 1, $F12, DATE(YEAR(AP15), MONTH(AP15) + $F13, DAY(AP15)))</f>
        <v>54058</v>
      </c>
      <c r="AR15" s="174" t="n">
        <f aca="false">IF(AR14 = 1, $F12, DATE(YEAR(AQ15), MONTH(AQ15) + $F13, DAY(AQ15)))</f>
        <v>54424</v>
      </c>
      <c r="AS15" s="174" t="n">
        <f aca="false">IF(AS14 = 1, $F12, DATE(YEAR(AR15), MONTH(AR15) + $F13, DAY(AR15)))</f>
        <v>54789</v>
      </c>
      <c r="AT15" s="174" t="n">
        <f aca="false">IF(AT14 = 1, $F12, DATE(YEAR(AS15), MONTH(AS15) + $F13, DAY(AS15)))</f>
        <v>55154</v>
      </c>
      <c r="AU15" s="174" t="n">
        <f aca="false">IF(AU14 = 1, $F12, DATE(YEAR(AT15), MONTH(AT15) + $F13, DAY(AT15)))</f>
        <v>55519</v>
      </c>
      <c r="AV15" s="174" t="n">
        <f aca="false">IF(AV14 = 1, $F12, DATE(YEAR(AU15), MONTH(AU15) + $F13, DAY(AU15)))</f>
        <v>55885</v>
      </c>
      <c r="AW15" s="174" t="n">
        <f aca="false">IF(AW14 = 1, $F12, DATE(YEAR(AV15), MONTH(AV15) + $F13, DAY(AV15)))</f>
        <v>56250</v>
      </c>
      <c r="AX15" s="174" t="n">
        <f aca="false">IF(AX14 = 1, $F12, DATE(YEAR(AW15), MONTH(AW15) + $F13, DAY(AW15)))</f>
        <v>56615</v>
      </c>
      <c r="AY15" s="174" t="n">
        <f aca="false">IF(AY14 = 1, $F12, DATE(YEAR(AX15), MONTH(AX15) + $F13, DAY(AX15)))</f>
        <v>56980</v>
      </c>
      <c r="AZ15" s="174" t="n">
        <f aca="false">IF(AZ14 = 1, $F12, DATE(YEAR(AY15), MONTH(AY15) + $F13, DAY(AY15)))</f>
        <v>57346</v>
      </c>
      <c r="BA15" s="174" t="n">
        <f aca="false">IF(BA14 = 1, $F12, DATE(YEAR(AZ15), MONTH(AZ15) + $F13, DAY(AZ15)))</f>
        <v>57711</v>
      </c>
      <c r="BB15" s="174" t="n">
        <f aca="false">IF(BB14 = 1, $F12, DATE(YEAR(BA15), MONTH(BA15) + $F13, DAY(BA15)))</f>
        <v>58076</v>
      </c>
      <c r="BC15" s="174" t="n">
        <f aca="false">IF(BC14 = 1, $F12, DATE(YEAR(BB15), MONTH(BB15) + $F13, DAY(BB15)))</f>
        <v>58441</v>
      </c>
      <c r="BD15" s="174" t="n">
        <f aca="false">IF(BD14 = 1, $F12, DATE(YEAR(BC15), MONTH(BC15) + $F13, DAY(BC15)))</f>
        <v>58807</v>
      </c>
      <c r="BE15" s="174" t="n">
        <f aca="false">IF(BE14 = 1, $F12, DATE(YEAR(BD15), MONTH(BD15) + $F13, DAY(BD15)))</f>
        <v>59172</v>
      </c>
      <c r="BF15" s="174" t="n">
        <f aca="false">IF(BF14 = 1, $F12, DATE(YEAR(BE15), MONTH(BE15) + $F13, DAY(BE15)))</f>
        <v>59537</v>
      </c>
      <c r="BG15" s="174" t="n">
        <f aca="false">IF(BG14 = 1, $F12, DATE(YEAR(BF15), MONTH(BF15) + $F13, DAY(BF15)))</f>
        <v>59902</v>
      </c>
      <c r="BH15" s="174" t="n">
        <f aca="false">IF(BH14 = 1, $F12, DATE(YEAR(BG15), MONTH(BG15) + $F13, DAY(BG15)))</f>
        <v>60268</v>
      </c>
      <c r="BI15" s="174" t="n">
        <f aca="false">IF(BI14 = 1, $F12, DATE(YEAR(BH15), MONTH(BH15) + $F13, DAY(BH15)))</f>
        <v>60633</v>
      </c>
      <c r="BJ15" s="174" t="n">
        <f aca="false">IF(BJ14 = 1, $F12, DATE(YEAR(BI15), MONTH(BI15) + $F13, DAY(BI15)))</f>
        <v>60998</v>
      </c>
      <c r="BK15" s="174" t="n">
        <f aca="false">IF(BK14 = 1, $F12, DATE(YEAR(BJ15), MONTH(BJ15) + $F13, DAY(BJ15)))</f>
        <v>61363</v>
      </c>
      <c r="BL15" s="174" t="n">
        <f aca="false">IF(BL14 = 1, $F12, DATE(YEAR(BK15), MONTH(BK15) + $F13, DAY(BK15)))</f>
        <v>61729</v>
      </c>
      <c r="BM15" s="174" t="n">
        <f aca="false">IF(BM14 = 1, $F12, DATE(YEAR(BL15), MONTH(BL15) + $F13, DAY(BL15)))</f>
        <v>62094</v>
      </c>
      <c r="BN15" s="174" t="n">
        <f aca="false">IF(BN14 = 1, $F12, DATE(YEAR(BM15), MONTH(BM15) + $F13, DAY(BM15)))</f>
        <v>62459</v>
      </c>
      <c r="BO15" s="174" t="n">
        <f aca="false">IF(BO14 = 1, $F12, DATE(YEAR(BN15), MONTH(BN15) + $F13, DAY(BN15)))</f>
        <v>62824</v>
      </c>
      <c r="BP15" s="174" t="n">
        <f aca="false">IF(BP14 = 1, $F12, DATE(YEAR(BO15), MONTH(BO15) + $F13, DAY(BO15)))</f>
        <v>63190</v>
      </c>
      <c r="BQ15" s="174" t="n">
        <f aca="false">IF(BQ14 = 1, $F12, DATE(YEAR(BP15), MONTH(BP15) + $F13, DAY(BP15)))</f>
        <v>63555</v>
      </c>
      <c r="BR15" s="174" t="n">
        <f aca="false">IF(BR14 = 1, $F12, DATE(YEAR(BQ15), MONTH(BQ15) + $F13, DAY(BQ15)))</f>
        <v>63920</v>
      </c>
      <c r="BS15" s="174" t="n">
        <f aca="false">IF(BS14 = 1, $F12, DATE(YEAR(BR15), MONTH(BR15) + $F13, DAY(BR15)))</f>
        <v>64285</v>
      </c>
      <c r="BT15" s="174" t="n">
        <f aca="false">IF(BT14 = 1, $F12, DATE(YEAR(BS15), MONTH(BS15) + $F13, DAY(BS15)))</f>
        <v>64651</v>
      </c>
      <c r="BU15" s="174" t="n">
        <f aca="false">IF(BU14 = 1, $F12, DATE(YEAR(BT15), MONTH(BT15) + $F13, DAY(BT15)))</f>
        <v>65016</v>
      </c>
      <c r="BV15" s="174" t="n">
        <f aca="false">IF(BV14 = 1, $F12, DATE(YEAR(BU15), MONTH(BU15) + $F13, DAY(BU15)))</f>
        <v>65381</v>
      </c>
      <c r="BW15" s="174" t="n">
        <f aca="false">IF(BW14 = 1, $F12, DATE(YEAR(BV15), MONTH(BV15) + $F13, DAY(BV15)))</f>
        <v>65746</v>
      </c>
      <c r="BX15" s="174" t="n">
        <f aca="false">IF(BX14 = 1, $F12, DATE(YEAR(BW15), MONTH(BW15) + $F13, DAY(BW15)))</f>
        <v>66112</v>
      </c>
      <c r="BY15" s="174" t="n">
        <f aca="false">IF(BY14 = 1, $F12, DATE(YEAR(BX15), MONTH(BX15) + $F13, DAY(BX15)))</f>
        <v>66477</v>
      </c>
      <c r="BZ15" s="174" t="n">
        <f aca="false">IF(BZ14 = 1, $F12, DATE(YEAR(BY15), MONTH(BY15) + $F13, DAY(BY15)))</f>
        <v>66842</v>
      </c>
      <c r="CA15" s="174" t="n">
        <f aca="false">IF(CA14 = 1, $F12, DATE(YEAR(BZ15), MONTH(BZ15) + $F13, DAY(BZ15)))</f>
        <v>67207</v>
      </c>
      <c r="CB15" s="174" t="n">
        <f aca="false">IF(CB14 = 1, $F12, DATE(YEAR(CA15), MONTH(CA15) + $F13, DAY(CA15)))</f>
        <v>67573</v>
      </c>
      <c r="CC15" s="174" t="n">
        <f aca="false">IF(CC14 = 1, $F12, DATE(YEAR(CB15), MONTH(CB15) + $F13, DAY(CB15)))</f>
        <v>67938</v>
      </c>
      <c r="CD15" s="174" t="n">
        <f aca="false">IF(CD14 = 1, $F12, DATE(YEAR(CC15), MONTH(CC15) + $F13, DAY(CC15)))</f>
        <v>68303</v>
      </c>
      <c r="CE15" s="174" t="n">
        <f aca="false">IF(CE14 = 1, $F12, DATE(YEAR(CD15), MONTH(CD15) + $F13, DAY(CD15)))</f>
        <v>68668</v>
      </c>
      <c r="CF15" s="174" t="n">
        <f aca="false">IF(CF14 = 1, $F12, DATE(YEAR(CE15), MONTH(CE15) + $F13, DAY(CE15)))</f>
        <v>69034</v>
      </c>
      <c r="CG15" s="174" t="n">
        <f aca="false">IF(CG14 = 1, $F12, DATE(YEAR(CF15), MONTH(CF15) + $F13, DAY(CF15)))</f>
        <v>69399</v>
      </c>
      <c r="CH15" s="174" t="n">
        <f aca="false">IF(CH14 = 1, $F12, DATE(YEAR(CG15), MONTH(CG15) + $F13, DAY(CG15)))</f>
        <v>69764</v>
      </c>
      <c r="CI15" s="174" t="n">
        <f aca="false">IF(CI14 = 1, $F12, DATE(YEAR(CH15), MONTH(CH15) + $F13, DAY(CH15)))</f>
        <v>70129</v>
      </c>
      <c r="CJ15" s="174" t="n">
        <f aca="false">IF(CJ14 = 1, $F12, DATE(YEAR(CI15), MONTH(CI15) + $F13, DAY(CI15)))</f>
        <v>70495</v>
      </c>
      <c r="CK15" s="174" t="n">
        <f aca="false">IF(CK14 = 1, $F12, DATE(YEAR(CJ15), MONTH(CJ15) + $F13, DAY(CJ15)))</f>
        <v>70860</v>
      </c>
      <c r="CL15" s="174" t="n">
        <f aca="false">IF(CL14 = 1, $F12, DATE(YEAR(CK15), MONTH(CK15) + $F13, DAY(CK15)))</f>
        <v>71225</v>
      </c>
      <c r="CM15" s="174" t="n">
        <f aca="false">IF(CM14 = 1, $F12, DATE(YEAR(CL15), MONTH(CL15) + $F13, DAY(CL15)))</f>
        <v>71590</v>
      </c>
      <c r="CN15" s="174" t="n">
        <f aca="false">IF(CN14 = 1, $F12, DATE(YEAR(CM15), MONTH(CM15) + $F13, DAY(CM15)))</f>
        <v>71956</v>
      </c>
      <c r="CO15" s="174" t="n">
        <f aca="false">IF(CO14 = 1, $F12, DATE(YEAR(CN15), MONTH(CN15) + $F13, DAY(CN15)))</f>
        <v>72321</v>
      </c>
      <c r="CP15" s="174" t="n">
        <f aca="false">IF(CP14 = 1, $F12, DATE(YEAR(CO15), MONTH(CO15) + $F13, DAY(CO15)))</f>
        <v>72686</v>
      </c>
      <c r="CQ15" s="174" t="n">
        <f aca="false">IF(CQ14 = 1, $F12, DATE(YEAR(CP15), MONTH(CP15) + $F13, DAY(CP15)))</f>
        <v>73051</v>
      </c>
      <c r="CR15" s="174" t="n">
        <f aca="false">IF(CR14 = 1, $F12, DATE(YEAR(CQ15), MONTH(CQ15) + $F13, DAY(CQ15)))</f>
        <v>73416</v>
      </c>
      <c r="CS15" s="174" t="n">
        <f aca="false">IF(CS14 = 1, $F12, DATE(YEAR(CR15), MONTH(CR15) + $F13, DAY(CR15)))</f>
        <v>73781</v>
      </c>
      <c r="CT15" s="174" t="n">
        <f aca="false">IF(CT14 = 1, $F12, DATE(YEAR(CS15), MONTH(CS15) + $F13, DAY(CS15)))</f>
        <v>74146</v>
      </c>
      <c r="CU15" s="174" t="n">
        <f aca="false">IF(CU14 = 1, $F12, DATE(YEAR(CT15), MONTH(CT15) + $F13, DAY(CT15)))</f>
        <v>74511</v>
      </c>
      <c r="CV15" s="174" t="n">
        <f aca="false">IF(CV14 = 1, $F12, DATE(YEAR(CU15), MONTH(CU15) + $F13, DAY(CU15)))</f>
        <v>74877</v>
      </c>
      <c r="CW15" s="174" t="n">
        <f aca="false">IF(CW14 = 1, $F12, DATE(YEAR(CV15), MONTH(CV15) + $F13, DAY(CV15)))</f>
        <v>75242</v>
      </c>
      <c r="CX15" s="174" t="n">
        <f aca="false">IF(CX14 = 1, $F12, DATE(YEAR(CW15), MONTH(CW15) + $F13, DAY(CW15)))</f>
        <v>75607</v>
      </c>
      <c r="CY15" s="174" t="n">
        <f aca="false">IF(CY14 = 1, $F12, DATE(YEAR(CX15), MONTH(CX15) + $F13, DAY(CX15)))</f>
        <v>75972</v>
      </c>
      <c r="CZ15" s="174" t="n">
        <f aca="false">IF(CZ14 = 1, $F12, DATE(YEAR(CY15), MONTH(CY15) + $F13, DAY(CY15)))</f>
        <v>76338</v>
      </c>
      <c r="DA15" s="174" t="n">
        <f aca="false">IF(DA14 = 1, $F12, DATE(YEAR(CZ15), MONTH(CZ15) + $F13, DAY(CZ15)))</f>
        <v>76703</v>
      </c>
      <c r="DB15" s="174" t="n">
        <f aca="false">IF(DB14 = 1, $F12, DATE(YEAR(DA15), MONTH(DA15) + $F13, DAY(DA15)))</f>
        <v>77068</v>
      </c>
      <c r="DC15" s="174" t="n">
        <f aca="false">IF(DC14 = 1, $F12, DATE(YEAR(DB15), MONTH(DB15) + $F13, DAY(DB15)))</f>
        <v>77433</v>
      </c>
      <c r="DD15" s="174" t="n">
        <f aca="false">IF(DD14 = 1, $F12, DATE(YEAR(DC15), MONTH(DC15) + $F13, DAY(DC15)))</f>
        <v>77799</v>
      </c>
      <c r="DE15" s="174" t="n">
        <f aca="false">IF(DE14 = 1, $F12, DATE(YEAR(DD15), MONTH(DD15) + $F13, DAY(DD15)))</f>
        <v>78164</v>
      </c>
      <c r="DF15" s="174" t="n">
        <f aca="false">IF(DF14 = 1, $F12, DATE(YEAR(DE15), MONTH(DE15) + $F13, DAY(DE15)))</f>
        <v>78529</v>
      </c>
      <c r="DG15" s="174" t="n">
        <f aca="false">IF(DG14 = 1, $F12, DATE(YEAR(DF15), MONTH(DF15) + $F13, DAY(DF15)))</f>
        <v>78894</v>
      </c>
      <c r="DH15" s="174" t="n">
        <f aca="false">IF(DH14 = 1, $F12, DATE(YEAR(DG15), MONTH(DG15) + $F13, DAY(DG15)))</f>
        <v>79260</v>
      </c>
      <c r="DI15" s="174" t="n">
        <f aca="false">IF(DI14 = 1, $F12, DATE(YEAR(DH15), MONTH(DH15) + $F13, DAY(DH15)))</f>
        <v>79625</v>
      </c>
      <c r="DJ15" s="174" t="n">
        <f aca="false">IF(DJ14 = 1, $F12, DATE(YEAR(DI15), MONTH(DI15) + $F13, DAY(DI15)))</f>
        <v>79990</v>
      </c>
      <c r="DK15" s="174" t="n">
        <f aca="false">IF(DK14 = 1, $F12, DATE(YEAR(DJ15), MONTH(DJ15) + $F13, DAY(DJ15)))</f>
        <v>80355</v>
      </c>
    </row>
    <row r="16" customFormat="false" ht="15" hidden="false" customHeight="true" outlineLevel="0" collapsed="false">
      <c r="A16" s="58"/>
      <c r="B16" s="58"/>
      <c r="C16" s="59"/>
      <c r="D16" s="60"/>
      <c r="E16" s="60"/>
      <c r="F16" s="60"/>
      <c r="G16" s="60"/>
      <c r="H16" s="60"/>
      <c r="I16" s="60"/>
    </row>
    <row r="17" s="81" customFormat="true" ht="15" hidden="false" customHeight="true" outlineLevel="0" collapsed="false">
      <c r="A17" s="79"/>
      <c r="B17" s="79"/>
      <c r="C17" s="80"/>
      <c r="E17" s="176" t="str">
        <f aca="false">InpC!E$18</f>
        <v>Months per model period</v>
      </c>
      <c r="F17" s="176" t="n">
        <f aca="false">InpC!F$18</f>
        <v>12</v>
      </c>
      <c r="G17" s="176" t="str">
        <f aca="false">InpC!G$18</f>
        <v>months</v>
      </c>
    </row>
    <row r="18" customFormat="false" ht="15" hidden="false" customHeight="true" outlineLevel="0" collapsed="false">
      <c r="A18" s="58"/>
      <c r="B18" s="58"/>
      <c r="C18" s="59"/>
      <c r="D18" s="60"/>
      <c r="E18" s="177" t="str">
        <f aca="false">E15</f>
        <v>Model period beginning</v>
      </c>
      <c r="F18" s="177" t="n">
        <f aca="false">F15</f>
        <v>0</v>
      </c>
      <c r="G18" s="177" t="str">
        <f aca="false">G15</f>
        <v>date</v>
      </c>
      <c r="H18" s="177" t="n">
        <f aca="false">H15</f>
        <v>0</v>
      </c>
      <c r="I18" s="177" t="n">
        <f aca="false">I15</f>
        <v>0</v>
      </c>
      <c r="J18" s="177" t="n">
        <f aca="false">J15</f>
        <v>42005</v>
      </c>
      <c r="K18" s="177" t="n">
        <f aca="false">K15</f>
        <v>42370</v>
      </c>
      <c r="L18" s="177" t="n">
        <f aca="false">L15</f>
        <v>42736</v>
      </c>
      <c r="M18" s="177" t="n">
        <f aca="false">M15</f>
        <v>43101</v>
      </c>
      <c r="N18" s="177" t="n">
        <f aca="false">N15</f>
        <v>43466</v>
      </c>
      <c r="O18" s="177" t="n">
        <f aca="false">O15</f>
        <v>43831</v>
      </c>
      <c r="P18" s="177" t="n">
        <f aca="false">P15</f>
        <v>44197</v>
      </c>
      <c r="Q18" s="177" t="n">
        <f aca="false">Q15</f>
        <v>44562</v>
      </c>
      <c r="R18" s="177" t="n">
        <f aca="false">R15</f>
        <v>44927</v>
      </c>
      <c r="S18" s="177" t="n">
        <f aca="false">S15</f>
        <v>45292</v>
      </c>
      <c r="T18" s="177" t="n">
        <f aca="false">T15</f>
        <v>45658</v>
      </c>
      <c r="U18" s="177" t="n">
        <f aca="false">U15</f>
        <v>46023</v>
      </c>
      <c r="V18" s="177" t="n">
        <f aca="false">V15</f>
        <v>46388</v>
      </c>
      <c r="W18" s="177" t="n">
        <f aca="false">W15</f>
        <v>46753</v>
      </c>
      <c r="X18" s="177" t="n">
        <f aca="false">X15</f>
        <v>47119</v>
      </c>
      <c r="Y18" s="177" t="n">
        <f aca="false">Y15</f>
        <v>47484</v>
      </c>
      <c r="Z18" s="177" t="n">
        <f aca="false">Z15</f>
        <v>47849</v>
      </c>
      <c r="AA18" s="177" t="n">
        <f aca="false">AA15</f>
        <v>48214</v>
      </c>
      <c r="AB18" s="177" t="n">
        <f aca="false">AB15</f>
        <v>48580</v>
      </c>
      <c r="AC18" s="177" t="n">
        <f aca="false">AC15</f>
        <v>48945</v>
      </c>
      <c r="AD18" s="177" t="n">
        <f aca="false">AD15</f>
        <v>49310</v>
      </c>
      <c r="AE18" s="177" t="n">
        <f aca="false">AE15</f>
        <v>49675</v>
      </c>
      <c r="AF18" s="177" t="n">
        <f aca="false">AF15</f>
        <v>50041</v>
      </c>
      <c r="AG18" s="177" t="n">
        <f aca="false">AG15</f>
        <v>50406</v>
      </c>
      <c r="AH18" s="177" t="n">
        <f aca="false">AH15</f>
        <v>50771</v>
      </c>
      <c r="AI18" s="177" t="n">
        <f aca="false">AI15</f>
        <v>51136</v>
      </c>
      <c r="AJ18" s="177" t="n">
        <f aca="false">AJ15</f>
        <v>51502</v>
      </c>
      <c r="AK18" s="177" t="n">
        <f aca="false">AK15</f>
        <v>51867</v>
      </c>
      <c r="AL18" s="177" t="n">
        <f aca="false">AL15</f>
        <v>52232</v>
      </c>
      <c r="AM18" s="177" t="n">
        <f aca="false">AM15</f>
        <v>52597</v>
      </c>
      <c r="AN18" s="177" t="n">
        <f aca="false">AN15</f>
        <v>52963</v>
      </c>
      <c r="AO18" s="177" t="n">
        <f aca="false">AO15</f>
        <v>53328</v>
      </c>
      <c r="AP18" s="177" t="n">
        <f aca="false">AP15</f>
        <v>53693</v>
      </c>
      <c r="AQ18" s="177" t="n">
        <f aca="false">AQ15</f>
        <v>54058</v>
      </c>
      <c r="AR18" s="177" t="n">
        <f aca="false">AR15</f>
        <v>54424</v>
      </c>
      <c r="AS18" s="177" t="n">
        <f aca="false">AS15</f>
        <v>54789</v>
      </c>
      <c r="AT18" s="177" t="n">
        <f aca="false">AT15</f>
        <v>55154</v>
      </c>
      <c r="AU18" s="177" t="n">
        <f aca="false">AU15</f>
        <v>55519</v>
      </c>
      <c r="AV18" s="177" t="n">
        <f aca="false">AV15</f>
        <v>55885</v>
      </c>
      <c r="AW18" s="177" t="n">
        <f aca="false">AW15</f>
        <v>56250</v>
      </c>
      <c r="AX18" s="177" t="n">
        <f aca="false">AX15</f>
        <v>56615</v>
      </c>
      <c r="AY18" s="177" t="n">
        <f aca="false">AY15</f>
        <v>56980</v>
      </c>
      <c r="AZ18" s="177" t="n">
        <f aca="false">AZ15</f>
        <v>57346</v>
      </c>
      <c r="BA18" s="177" t="n">
        <f aca="false">BA15</f>
        <v>57711</v>
      </c>
      <c r="BB18" s="177" t="n">
        <f aca="false">BB15</f>
        <v>58076</v>
      </c>
      <c r="BC18" s="177" t="n">
        <f aca="false">BC15</f>
        <v>58441</v>
      </c>
      <c r="BD18" s="177" t="n">
        <f aca="false">BD15</f>
        <v>58807</v>
      </c>
      <c r="BE18" s="177" t="n">
        <f aca="false">BE15</f>
        <v>59172</v>
      </c>
      <c r="BF18" s="177" t="n">
        <f aca="false">BF15</f>
        <v>59537</v>
      </c>
      <c r="BG18" s="177" t="n">
        <f aca="false">BG15</f>
        <v>59902</v>
      </c>
      <c r="BH18" s="177" t="n">
        <f aca="false">BH15</f>
        <v>60268</v>
      </c>
      <c r="BI18" s="177" t="n">
        <f aca="false">BI15</f>
        <v>60633</v>
      </c>
      <c r="BJ18" s="177" t="n">
        <f aca="false">BJ15</f>
        <v>60998</v>
      </c>
      <c r="BK18" s="177" t="n">
        <f aca="false">BK15</f>
        <v>61363</v>
      </c>
      <c r="BL18" s="177" t="n">
        <f aca="false">BL15</f>
        <v>61729</v>
      </c>
      <c r="BM18" s="177" t="n">
        <f aca="false">BM15</f>
        <v>62094</v>
      </c>
      <c r="BN18" s="177" t="n">
        <f aca="false">BN15</f>
        <v>62459</v>
      </c>
      <c r="BO18" s="177" t="n">
        <f aca="false">BO15</f>
        <v>62824</v>
      </c>
      <c r="BP18" s="177" t="n">
        <f aca="false">BP15</f>
        <v>63190</v>
      </c>
      <c r="BQ18" s="177" t="n">
        <f aca="false">BQ15</f>
        <v>63555</v>
      </c>
      <c r="BR18" s="177" t="n">
        <f aca="false">BR15</f>
        <v>63920</v>
      </c>
      <c r="BS18" s="177" t="n">
        <f aca="false">BS15</f>
        <v>64285</v>
      </c>
      <c r="BT18" s="177" t="n">
        <f aca="false">BT15</f>
        <v>64651</v>
      </c>
      <c r="BU18" s="177" t="n">
        <f aca="false">BU15</f>
        <v>65016</v>
      </c>
      <c r="BV18" s="177" t="n">
        <f aca="false">BV15</f>
        <v>65381</v>
      </c>
      <c r="BW18" s="177" t="n">
        <f aca="false">BW15</f>
        <v>65746</v>
      </c>
      <c r="BX18" s="177" t="n">
        <f aca="false">BX15</f>
        <v>66112</v>
      </c>
      <c r="BY18" s="177" t="n">
        <f aca="false">BY15</f>
        <v>66477</v>
      </c>
      <c r="BZ18" s="177" t="n">
        <f aca="false">BZ15</f>
        <v>66842</v>
      </c>
      <c r="CA18" s="177" t="n">
        <f aca="false">CA15</f>
        <v>67207</v>
      </c>
      <c r="CB18" s="177" t="n">
        <f aca="false">CB15</f>
        <v>67573</v>
      </c>
      <c r="CC18" s="177" t="n">
        <f aca="false">CC15</f>
        <v>67938</v>
      </c>
      <c r="CD18" s="177" t="n">
        <f aca="false">CD15</f>
        <v>68303</v>
      </c>
      <c r="CE18" s="177" t="n">
        <f aca="false">CE15</f>
        <v>68668</v>
      </c>
      <c r="CF18" s="177" t="n">
        <f aca="false">CF15</f>
        <v>69034</v>
      </c>
      <c r="CG18" s="177" t="n">
        <f aca="false">CG15</f>
        <v>69399</v>
      </c>
      <c r="CH18" s="177" t="n">
        <f aca="false">CH15</f>
        <v>69764</v>
      </c>
      <c r="CI18" s="177" t="n">
        <f aca="false">CI15</f>
        <v>70129</v>
      </c>
      <c r="CJ18" s="177" t="n">
        <f aca="false">CJ15</f>
        <v>70495</v>
      </c>
      <c r="CK18" s="177" t="n">
        <f aca="false">CK15</f>
        <v>70860</v>
      </c>
      <c r="CL18" s="177" t="n">
        <f aca="false">CL15</f>
        <v>71225</v>
      </c>
      <c r="CM18" s="177" t="n">
        <f aca="false">CM15</f>
        <v>71590</v>
      </c>
      <c r="CN18" s="177" t="n">
        <f aca="false">CN15</f>
        <v>71956</v>
      </c>
      <c r="CO18" s="177" t="n">
        <f aca="false">CO15</f>
        <v>72321</v>
      </c>
      <c r="CP18" s="177" t="n">
        <f aca="false">CP15</f>
        <v>72686</v>
      </c>
      <c r="CQ18" s="177" t="n">
        <f aca="false">CQ15</f>
        <v>73051</v>
      </c>
      <c r="CR18" s="177" t="n">
        <f aca="false">CR15</f>
        <v>73416</v>
      </c>
      <c r="CS18" s="177" t="n">
        <f aca="false">CS15</f>
        <v>73781</v>
      </c>
      <c r="CT18" s="177" t="n">
        <f aca="false">CT15</f>
        <v>74146</v>
      </c>
      <c r="CU18" s="177" t="n">
        <f aca="false">CU15</f>
        <v>74511</v>
      </c>
      <c r="CV18" s="177" t="n">
        <f aca="false">CV15</f>
        <v>74877</v>
      </c>
      <c r="CW18" s="177" t="n">
        <f aca="false">CW15</f>
        <v>75242</v>
      </c>
      <c r="CX18" s="177" t="n">
        <f aca="false">CX15</f>
        <v>75607</v>
      </c>
      <c r="CY18" s="177" t="n">
        <f aca="false">CY15</f>
        <v>75972</v>
      </c>
      <c r="CZ18" s="177" t="n">
        <f aca="false">CZ15</f>
        <v>76338</v>
      </c>
      <c r="DA18" s="177" t="n">
        <f aca="false">DA15</f>
        <v>76703</v>
      </c>
      <c r="DB18" s="177" t="n">
        <f aca="false">DB15</f>
        <v>77068</v>
      </c>
      <c r="DC18" s="177" t="n">
        <f aca="false">DC15</f>
        <v>77433</v>
      </c>
      <c r="DD18" s="177" t="n">
        <f aca="false">DD15</f>
        <v>77799</v>
      </c>
      <c r="DE18" s="177" t="n">
        <f aca="false">DE15</f>
        <v>78164</v>
      </c>
      <c r="DF18" s="177" t="n">
        <f aca="false">DF15</f>
        <v>78529</v>
      </c>
      <c r="DG18" s="177" t="n">
        <f aca="false">DG15</f>
        <v>78894</v>
      </c>
      <c r="DH18" s="177" t="n">
        <f aca="false">DH15</f>
        <v>79260</v>
      </c>
      <c r="DI18" s="177" t="n">
        <f aca="false">DI15</f>
        <v>79625</v>
      </c>
      <c r="DJ18" s="177" t="n">
        <f aca="false">DJ15</f>
        <v>79990</v>
      </c>
      <c r="DK18" s="177" t="n">
        <f aca="false">DK15</f>
        <v>80355</v>
      </c>
    </row>
    <row r="19" customFormat="false" ht="15" hidden="false" customHeight="true" outlineLevel="0" collapsed="false">
      <c r="A19" s="149"/>
      <c r="B19" s="149"/>
      <c r="C19" s="173"/>
      <c r="D19" s="174"/>
      <c r="E19" s="174" t="s">
        <v>238</v>
      </c>
      <c r="F19" s="174"/>
      <c r="G19" s="174" t="s">
        <v>77</v>
      </c>
      <c r="H19" s="174"/>
      <c r="I19" s="174"/>
      <c r="J19" s="174" t="n">
        <f aca="false">DATE(YEAR(J18), MONTH(J18) + $F17, DAY(J18) - 1)</f>
        <v>42369</v>
      </c>
      <c r="K19" s="174" t="n">
        <f aca="false">DATE(YEAR(K18), MONTH(K18) + $F17, DAY(K18) - 1)</f>
        <v>42735</v>
      </c>
      <c r="L19" s="174" t="n">
        <f aca="false">DATE(YEAR(L18), MONTH(L18) + $F17, DAY(L18) - 1)</f>
        <v>43100</v>
      </c>
      <c r="M19" s="174" t="n">
        <f aca="false">DATE(YEAR(M18), MONTH(M18) + $F17, DAY(M18) - 1)</f>
        <v>43465</v>
      </c>
      <c r="N19" s="174" t="n">
        <f aca="false">DATE(YEAR(N18), MONTH(N18) + $F17, DAY(N18) - 1)</f>
        <v>43830</v>
      </c>
      <c r="O19" s="174" t="n">
        <f aca="false">DATE(YEAR(O18), MONTH(O18) + $F17, DAY(O18) - 1)</f>
        <v>44196</v>
      </c>
      <c r="P19" s="174" t="n">
        <f aca="false">DATE(YEAR(P18), MONTH(P18) + $F17, DAY(P18) - 1)</f>
        <v>44561</v>
      </c>
      <c r="Q19" s="174" t="n">
        <f aca="false">DATE(YEAR(Q18), MONTH(Q18) + $F17, DAY(Q18) - 1)</f>
        <v>44926</v>
      </c>
      <c r="R19" s="174" t="n">
        <f aca="false">DATE(YEAR(R18), MONTH(R18) + $F17, DAY(R18) - 1)</f>
        <v>45291</v>
      </c>
      <c r="S19" s="174" t="n">
        <f aca="false">DATE(YEAR(S18), MONTH(S18) + $F17, DAY(S18) - 1)</f>
        <v>45657</v>
      </c>
      <c r="T19" s="174" t="n">
        <f aca="false">DATE(YEAR(T18), MONTH(T18) + $F17, DAY(T18) - 1)</f>
        <v>46022</v>
      </c>
      <c r="U19" s="174" t="n">
        <f aca="false">DATE(YEAR(U18), MONTH(U18) + $F17, DAY(U18) - 1)</f>
        <v>46387</v>
      </c>
      <c r="V19" s="174" t="n">
        <f aca="false">DATE(YEAR(V18), MONTH(V18) + $F17, DAY(V18) - 1)</f>
        <v>46752</v>
      </c>
      <c r="W19" s="174" t="n">
        <f aca="false">DATE(YEAR(W18), MONTH(W18) + $F17, DAY(W18) - 1)</f>
        <v>47118</v>
      </c>
      <c r="X19" s="174" t="n">
        <f aca="false">DATE(YEAR(X18), MONTH(X18) + $F17, DAY(X18) - 1)</f>
        <v>47483</v>
      </c>
      <c r="Y19" s="174" t="n">
        <f aca="false">DATE(YEAR(Y18), MONTH(Y18) + $F17, DAY(Y18) - 1)</f>
        <v>47848</v>
      </c>
      <c r="Z19" s="174" t="n">
        <f aca="false">DATE(YEAR(Z18), MONTH(Z18) + $F17, DAY(Z18) - 1)</f>
        <v>48213</v>
      </c>
      <c r="AA19" s="174" t="n">
        <f aca="false">DATE(YEAR(AA18), MONTH(AA18) + $F17, DAY(AA18) - 1)</f>
        <v>48579</v>
      </c>
      <c r="AB19" s="174" t="n">
        <f aca="false">DATE(YEAR(AB18), MONTH(AB18) + $F17, DAY(AB18) - 1)</f>
        <v>48944</v>
      </c>
      <c r="AC19" s="174" t="n">
        <f aca="false">DATE(YEAR(AC18), MONTH(AC18) + $F17, DAY(AC18) - 1)</f>
        <v>49309</v>
      </c>
      <c r="AD19" s="174" t="n">
        <f aca="false">DATE(YEAR(AD18), MONTH(AD18) + $F17, DAY(AD18) - 1)</f>
        <v>49674</v>
      </c>
      <c r="AE19" s="174" t="n">
        <f aca="false">DATE(YEAR(AE18), MONTH(AE18) + $F17, DAY(AE18) - 1)</f>
        <v>50040</v>
      </c>
      <c r="AF19" s="174" t="n">
        <f aca="false">DATE(YEAR(AF18), MONTH(AF18) + $F17, DAY(AF18) - 1)</f>
        <v>50405</v>
      </c>
      <c r="AG19" s="174" t="n">
        <f aca="false">DATE(YEAR(AG18), MONTH(AG18) + $F17, DAY(AG18) - 1)</f>
        <v>50770</v>
      </c>
      <c r="AH19" s="174" t="n">
        <f aca="false">DATE(YEAR(AH18), MONTH(AH18) + $F17, DAY(AH18) - 1)</f>
        <v>51135</v>
      </c>
      <c r="AI19" s="174" t="n">
        <f aca="false">DATE(YEAR(AI18), MONTH(AI18) + $F17, DAY(AI18) - 1)</f>
        <v>51501</v>
      </c>
      <c r="AJ19" s="174" t="n">
        <f aca="false">DATE(YEAR(AJ18), MONTH(AJ18) + $F17, DAY(AJ18) - 1)</f>
        <v>51866</v>
      </c>
      <c r="AK19" s="174" t="n">
        <f aca="false">DATE(YEAR(AK18), MONTH(AK18) + $F17, DAY(AK18) - 1)</f>
        <v>52231</v>
      </c>
      <c r="AL19" s="174" t="n">
        <f aca="false">DATE(YEAR(AL18), MONTH(AL18) + $F17, DAY(AL18) - 1)</f>
        <v>52596</v>
      </c>
      <c r="AM19" s="174" t="n">
        <f aca="false">DATE(YEAR(AM18), MONTH(AM18) + $F17, DAY(AM18) - 1)</f>
        <v>52962</v>
      </c>
      <c r="AN19" s="174" t="n">
        <f aca="false">DATE(YEAR(AN18), MONTH(AN18) + $F17, DAY(AN18) - 1)</f>
        <v>53327</v>
      </c>
      <c r="AO19" s="174" t="n">
        <f aca="false">DATE(YEAR(AO18), MONTH(AO18) + $F17, DAY(AO18) - 1)</f>
        <v>53692</v>
      </c>
      <c r="AP19" s="174" t="n">
        <f aca="false">DATE(YEAR(AP18), MONTH(AP18) + $F17, DAY(AP18) - 1)</f>
        <v>54057</v>
      </c>
      <c r="AQ19" s="174" t="n">
        <f aca="false">DATE(YEAR(AQ18), MONTH(AQ18) + $F17, DAY(AQ18) - 1)</f>
        <v>54423</v>
      </c>
      <c r="AR19" s="174" t="n">
        <f aca="false">DATE(YEAR(AR18), MONTH(AR18) + $F17, DAY(AR18) - 1)</f>
        <v>54788</v>
      </c>
      <c r="AS19" s="174" t="n">
        <f aca="false">DATE(YEAR(AS18), MONTH(AS18) + $F17, DAY(AS18) - 1)</f>
        <v>55153</v>
      </c>
      <c r="AT19" s="174" t="n">
        <f aca="false">DATE(YEAR(AT18), MONTH(AT18) + $F17, DAY(AT18) - 1)</f>
        <v>55518</v>
      </c>
      <c r="AU19" s="174" t="n">
        <f aca="false">DATE(YEAR(AU18), MONTH(AU18) + $F17, DAY(AU18) - 1)</f>
        <v>55884</v>
      </c>
      <c r="AV19" s="174" t="n">
        <f aca="false">DATE(YEAR(AV18), MONTH(AV18) + $F17, DAY(AV18) - 1)</f>
        <v>56249</v>
      </c>
      <c r="AW19" s="174" t="n">
        <f aca="false">DATE(YEAR(AW18), MONTH(AW18) + $F17, DAY(AW18) - 1)</f>
        <v>56614</v>
      </c>
      <c r="AX19" s="174" t="n">
        <f aca="false">DATE(YEAR(AX18), MONTH(AX18) + $F17, DAY(AX18) - 1)</f>
        <v>56979</v>
      </c>
      <c r="AY19" s="174" t="n">
        <f aca="false">DATE(YEAR(AY18), MONTH(AY18) + $F17, DAY(AY18) - 1)</f>
        <v>57345</v>
      </c>
      <c r="AZ19" s="174" t="n">
        <f aca="false">DATE(YEAR(AZ18), MONTH(AZ18) + $F17, DAY(AZ18) - 1)</f>
        <v>57710</v>
      </c>
      <c r="BA19" s="174" t="n">
        <f aca="false">DATE(YEAR(BA18), MONTH(BA18) + $F17, DAY(BA18) - 1)</f>
        <v>58075</v>
      </c>
      <c r="BB19" s="174" t="n">
        <f aca="false">DATE(YEAR(BB18), MONTH(BB18) + $F17, DAY(BB18) - 1)</f>
        <v>58440</v>
      </c>
      <c r="BC19" s="174" t="n">
        <f aca="false">DATE(YEAR(BC18), MONTH(BC18) + $F17, DAY(BC18) - 1)</f>
        <v>58806</v>
      </c>
      <c r="BD19" s="174" t="n">
        <f aca="false">DATE(YEAR(BD18), MONTH(BD18) + $F17, DAY(BD18) - 1)</f>
        <v>59171</v>
      </c>
      <c r="BE19" s="174" t="n">
        <f aca="false">DATE(YEAR(BE18), MONTH(BE18) + $F17, DAY(BE18) - 1)</f>
        <v>59536</v>
      </c>
      <c r="BF19" s="174" t="n">
        <f aca="false">DATE(YEAR(BF18), MONTH(BF18) + $F17, DAY(BF18) - 1)</f>
        <v>59901</v>
      </c>
      <c r="BG19" s="174" t="n">
        <f aca="false">DATE(YEAR(BG18), MONTH(BG18) + $F17, DAY(BG18) - 1)</f>
        <v>60267</v>
      </c>
      <c r="BH19" s="174" t="n">
        <f aca="false">DATE(YEAR(BH18), MONTH(BH18) + $F17, DAY(BH18) - 1)</f>
        <v>60632</v>
      </c>
      <c r="BI19" s="174" t="n">
        <f aca="false">DATE(YEAR(BI18), MONTH(BI18) + $F17, DAY(BI18) - 1)</f>
        <v>60997</v>
      </c>
      <c r="BJ19" s="174" t="n">
        <f aca="false">DATE(YEAR(BJ18), MONTH(BJ18) + $F17, DAY(BJ18) - 1)</f>
        <v>61362</v>
      </c>
      <c r="BK19" s="174" t="n">
        <f aca="false">DATE(YEAR(BK18), MONTH(BK18) + $F17, DAY(BK18) - 1)</f>
        <v>61728</v>
      </c>
      <c r="BL19" s="174" t="n">
        <f aca="false">DATE(YEAR(BL18), MONTH(BL18) + $F17, DAY(BL18) - 1)</f>
        <v>62093</v>
      </c>
      <c r="BM19" s="174" t="n">
        <f aca="false">DATE(YEAR(BM18), MONTH(BM18) + $F17, DAY(BM18) - 1)</f>
        <v>62458</v>
      </c>
      <c r="BN19" s="174" t="n">
        <f aca="false">DATE(YEAR(BN18), MONTH(BN18) + $F17, DAY(BN18) - 1)</f>
        <v>62823</v>
      </c>
      <c r="BO19" s="174" t="n">
        <f aca="false">DATE(YEAR(BO18), MONTH(BO18) + $F17, DAY(BO18) - 1)</f>
        <v>63189</v>
      </c>
      <c r="BP19" s="174" t="n">
        <f aca="false">DATE(YEAR(BP18), MONTH(BP18) + $F17, DAY(BP18) - 1)</f>
        <v>63554</v>
      </c>
      <c r="BQ19" s="174" t="n">
        <f aca="false">DATE(YEAR(BQ18), MONTH(BQ18) + $F17, DAY(BQ18) - 1)</f>
        <v>63919</v>
      </c>
      <c r="BR19" s="174" t="n">
        <f aca="false">DATE(YEAR(BR18), MONTH(BR18) + $F17, DAY(BR18) - 1)</f>
        <v>64284</v>
      </c>
      <c r="BS19" s="174" t="n">
        <f aca="false">DATE(YEAR(BS18), MONTH(BS18) + $F17, DAY(BS18) - 1)</f>
        <v>64650</v>
      </c>
      <c r="BT19" s="174" t="n">
        <f aca="false">DATE(YEAR(BT18), MONTH(BT18) + $F17, DAY(BT18) - 1)</f>
        <v>65015</v>
      </c>
      <c r="BU19" s="174" t="n">
        <f aca="false">DATE(YEAR(BU18), MONTH(BU18) + $F17, DAY(BU18) - 1)</f>
        <v>65380</v>
      </c>
      <c r="BV19" s="174" t="n">
        <f aca="false">DATE(YEAR(BV18), MONTH(BV18) + $F17, DAY(BV18) - 1)</f>
        <v>65745</v>
      </c>
      <c r="BW19" s="174" t="n">
        <f aca="false">DATE(YEAR(BW18), MONTH(BW18) + $F17, DAY(BW18) - 1)</f>
        <v>66111</v>
      </c>
      <c r="BX19" s="174" t="n">
        <f aca="false">DATE(YEAR(BX18), MONTH(BX18) + $F17, DAY(BX18) - 1)</f>
        <v>66476</v>
      </c>
      <c r="BY19" s="174" t="n">
        <f aca="false">DATE(YEAR(BY18), MONTH(BY18) + $F17, DAY(BY18) - 1)</f>
        <v>66841</v>
      </c>
      <c r="BZ19" s="174" t="n">
        <f aca="false">DATE(YEAR(BZ18), MONTH(BZ18) + $F17, DAY(BZ18) - 1)</f>
        <v>67206</v>
      </c>
      <c r="CA19" s="174" t="n">
        <f aca="false">DATE(YEAR(CA18), MONTH(CA18) + $F17, DAY(CA18) - 1)</f>
        <v>67572</v>
      </c>
      <c r="CB19" s="174" t="n">
        <f aca="false">DATE(YEAR(CB18), MONTH(CB18) + $F17, DAY(CB18) - 1)</f>
        <v>67937</v>
      </c>
      <c r="CC19" s="174" t="n">
        <f aca="false">DATE(YEAR(CC18), MONTH(CC18) + $F17, DAY(CC18) - 1)</f>
        <v>68302</v>
      </c>
      <c r="CD19" s="174" t="n">
        <f aca="false">DATE(YEAR(CD18), MONTH(CD18) + $F17, DAY(CD18) - 1)</f>
        <v>68667</v>
      </c>
      <c r="CE19" s="174" t="n">
        <f aca="false">DATE(YEAR(CE18), MONTH(CE18) + $F17, DAY(CE18) - 1)</f>
        <v>69033</v>
      </c>
      <c r="CF19" s="174" t="n">
        <f aca="false">DATE(YEAR(CF18), MONTH(CF18) + $F17, DAY(CF18) - 1)</f>
        <v>69398</v>
      </c>
      <c r="CG19" s="174" t="n">
        <f aca="false">DATE(YEAR(CG18), MONTH(CG18) + $F17, DAY(CG18) - 1)</f>
        <v>69763</v>
      </c>
      <c r="CH19" s="174" t="n">
        <f aca="false">DATE(YEAR(CH18), MONTH(CH18) + $F17, DAY(CH18) - 1)</f>
        <v>70128</v>
      </c>
      <c r="CI19" s="174" t="n">
        <f aca="false">DATE(YEAR(CI18), MONTH(CI18) + $F17, DAY(CI18) - 1)</f>
        <v>70494</v>
      </c>
      <c r="CJ19" s="174" t="n">
        <f aca="false">DATE(YEAR(CJ18), MONTH(CJ18) + $F17, DAY(CJ18) - 1)</f>
        <v>70859</v>
      </c>
      <c r="CK19" s="174" t="n">
        <f aca="false">DATE(YEAR(CK18), MONTH(CK18) + $F17, DAY(CK18) - 1)</f>
        <v>71224</v>
      </c>
      <c r="CL19" s="174" t="n">
        <f aca="false">DATE(YEAR(CL18), MONTH(CL18) + $F17, DAY(CL18) - 1)</f>
        <v>71589</v>
      </c>
      <c r="CM19" s="174" t="n">
        <f aca="false">DATE(YEAR(CM18), MONTH(CM18) + $F17, DAY(CM18) - 1)</f>
        <v>71955</v>
      </c>
      <c r="CN19" s="174" t="n">
        <f aca="false">DATE(YEAR(CN18), MONTH(CN18) + $F17, DAY(CN18) - 1)</f>
        <v>72320</v>
      </c>
      <c r="CO19" s="174" t="n">
        <f aca="false">DATE(YEAR(CO18), MONTH(CO18) + $F17, DAY(CO18) - 1)</f>
        <v>72685</v>
      </c>
      <c r="CP19" s="174" t="n">
        <f aca="false">DATE(YEAR(CP18), MONTH(CP18) + $F17, DAY(CP18) - 1)</f>
        <v>73050</v>
      </c>
      <c r="CQ19" s="174" t="n">
        <f aca="false">DATE(YEAR(CQ18), MONTH(CQ18) + $F17, DAY(CQ18) - 1)</f>
        <v>73415</v>
      </c>
      <c r="CR19" s="174" t="n">
        <f aca="false">DATE(YEAR(CR18), MONTH(CR18) + $F17, DAY(CR18) - 1)</f>
        <v>73780</v>
      </c>
      <c r="CS19" s="174" t="n">
        <f aca="false">DATE(YEAR(CS18), MONTH(CS18) + $F17, DAY(CS18) - 1)</f>
        <v>74145</v>
      </c>
      <c r="CT19" s="174" t="n">
        <f aca="false">DATE(YEAR(CT18), MONTH(CT18) + $F17, DAY(CT18) - 1)</f>
        <v>74510</v>
      </c>
      <c r="CU19" s="174" t="n">
        <f aca="false">DATE(YEAR(CU18), MONTH(CU18) + $F17, DAY(CU18) - 1)</f>
        <v>74876</v>
      </c>
      <c r="CV19" s="174" t="n">
        <f aca="false">DATE(YEAR(CV18), MONTH(CV18) + $F17, DAY(CV18) - 1)</f>
        <v>75241</v>
      </c>
      <c r="CW19" s="174" t="n">
        <f aca="false">DATE(YEAR(CW18), MONTH(CW18) + $F17, DAY(CW18) - 1)</f>
        <v>75606</v>
      </c>
      <c r="CX19" s="174" t="n">
        <f aca="false">DATE(YEAR(CX18), MONTH(CX18) + $F17, DAY(CX18) - 1)</f>
        <v>75971</v>
      </c>
      <c r="CY19" s="174" t="n">
        <f aca="false">DATE(YEAR(CY18), MONTH(CY18) + $F17, DAY(CY18) - 1)</f>
        <v>76337</v>
      </c>
      <c r="CZ19" s="174" t="n">
        <f aca="false">DATE(YEAR(CZ18), MONTH(CZ18) + $F17, DAY(CZ18) - 1)</f>
        <v>76702</v>
      </c>
      <c r="DA19" s="174" t="n">
        <f aca="false">DATE(YEAR(DA18), MONTH(DA18) + $F17, DAY(DA18) - 1)</f>
        <v>77067</v>
      </c>
      <c r="DB19" s="174" t="n">
        <f aca="false">DATE(YEAR(DB18), MONTH(DB18) + $F17, DAY(DB18) - 1)</f>
        <v>77432</v>
      </c>
      <c r="DC19" s="174" t="n">
        <f aca="false">DATE(YEAR(DC18), MONTH(DC18) + $F17, DAY(DC18) - 1)</f>
        <v>77798</v>
      </c>
      <c r="DD19" s="174" t="n">
        <f aca="false">DATE(YEAR(DD18), MONTH(DD18) + $F17, DAY(DD18) - 1)</f>
        <v>78163</v>
      </c>
      <c r="DE19" s="174" t="n">
        <f aca="false">DATE(YEAR(DE18), MONTH(DE18) + $F17, DAY(DE18) - 1)</f>
        <v>78528</v>
      </c>
      <c r="DF19" s="174" t="n">
        <f aca="false">DATE(YEAR(DF18), MONTH(DF18) + $F17, DAY(DF18) - 1)</f>
        <v>78893</v>
      </c>
      <c r="DG19" s="174" t="n">
        <f aca="false">DATE(YEAR(DG18), MONTH(DG18) + $F17, DAY(DG18) - 1)</f>
        <v>79259</v>
      </c>
      <c r="DH19" s="174" t="n">
        <f aca="false">DATE(YEAR(DH18), MONTH(DH18) + $F17, DAY(DH18) - 1)</f>
        <v>79624</v>
      </c>
      <c r="DI19" s="174" t="n">
        <f aca="false">DATE(YEAR(DI18), MONTH(DI18) + $F17, DAY(DI18) - 1)</f>
        <v>79989</v>
      </c>
      <c r="DJ19" s="174" t="n">
        <f aca="false">DATE(YEAR(DJ18), MONTH(DJ18) + $F17, DAY(DJ18) - 1)</f>
        <v>80354</v>
      </c>
      <c r="DK19" s="174" t="n">
        <f aca="false">DATE(YEAR(DK18), MONTH(DK18) + $F17, DAY(DK18) - 1)</f>
        <v>80720</v>
      </c>
    </row>
    <row r="20" customFormat="false" ht="15" hidden="false" customHeight="true" outlineLevel="0" collapsed="false">
      <c r="A20" s="58"/>
      <c r="B20" s="58"/>
      <c r="C20" s="59"/>
      <c r="D20" s="60"/>
      <c r="E20" s="60"/>
      <c r="F20" s="60"/>
      <c r="G20" s="60"/>
      <c r="H20" s="60"/>
      <c r="I20" s="60"/>
    </row>
    <row r="21" customFormat="false" ht="15" hidden="false" customHeight="true" outlineLevel="0" collapsed="false">
      <c r="A21" s="58"/>
      <c r="B21" s="58"/>
      <c r="C21" s="59"/>
      <c r="D21" s="60"/>
      <c r="E21" s="171" t="str">
        <f aca="false">InpC!E$15</f>
        <v>1st model column start date</v>
      </c>
      <c r="F21" s="171" t="n">
        <f aca="false">InpC!F$15</f>
        <v>42005</v>
      </c>
      <c r="G21" s="171" t="str">
        <f aca="false">InpC!G$15</f>
        <v>date</v>
      </c>
      <c r="H21" s="60"/>
      <c r="I21" s="60"/>
    </row>
    <row r="22" s="81" customFormat="true" ht="15" hidden="false" customHeight="true" outlineLevel="0" collapsed="false">
      <c r="A22" s="79"/>
      <c r="B22" s="79"/>
      <c r="C22" s="80"/>
      <c r="E22" s="81" t="s">
        <v>239</v>
      </c>
      <c r="F22" s="81" t="n">
        <f aca="false">YEAR(F21)</f>
        <v>2015</v>
      </c>
      <c r="G22" s="81" t="s">
        <v>79</v>
      </c>
    </row>
    <row r="23" customFormat="false" ht="15" hidden="false" customHeight="true" outlineLevel="0" collapsed="false">
      <c r="A23" s="58"/>
      <c r="B23" s="58"/>
      <c r="C23" s="59"/>
      <c r="D23" s="60"/>
      <c r="E23" s="60"/>
      <c r="F23" s="60"/>
      <c r="G23" s="60"/>
      <c r="H23" s="60"/>
      <c r="I23" s="60"/>
    </row>
    <row r="24" s="81" customFormat="true" ht="15" hidden="false" customHeight="true" outlineLevel="0" collapsed="false">
      <c r="A24" s="79"/>
      <c r="B24" s="79"/>
      <c r="C24" s="80"/>
      <c r="E24" s="81" t="str">
        <f aca="false">E22</f>
        <v>First modeling column financial year</v>
      </c>
      <c r="F24" s="81" t="n">
        <f aca="false">F22</f>
        <v>2015</v>
      </c>
      <c r="G24" s="81" t="str">
        <f aca="false">G22</f>
        <v>year</v>
      </c>
    </row>
    <row r="25" customFormat="false" ht="15" hidden="false" customHeight="true" outlineLevel="0" collapsed="false">
      <c r="A25" s="58"/>
      <c r="B25" s="58"/>
      <c r="C25" s="59"/>
      <c r="D25" s="60"/>
      <c r="E25" s="172" t="str">
        <f aca="false">InpC!E$19</f>
        <v>Financial year end month number</v>
      </c>
      <c r="F25" s="172" t="n">
        <f aca="false">InpC!F$19</f>
        <v>12</v>
      </c>
      <c r="G25" s="172" t="str">
        <f aca="false">InpC!G$19</f>
        <v>month #</v>
      </c>
      <c r="H25" s="60"/>
      <c r="I25" s="60"/>
    </row>
    <row r="26" customFormat="false" ht="15" hidden="false" customHeight="true" outlineLevel="0" collapsed="false">
      <c r="A26" s="58"/>
      <c r="B26" s="58"/>
      <c r="C26" s="59"/>
      <c r="D26" s="60"/>
      <c r="E26" s="177" t="str">
        <f aca="false">E19</f>
        <v>Model period ending</v>
      </c>
      <c r="F26" s="177" t="n">
        <f aca="false">F19</f>
        <v>0</v>
      </c>
      <c r="G26" s="177" t="str">
        <f aca="false">G19</f>
        <v>date</v>
      </c>
      <c r="H26" s="177" t="n">
        <f aca="false">H19</f>
        <v>0</v>
      </c>
      <c r="I26" s="177" t="n">
        <f aca="false">I19</f>
        <v>0</v>
      </c>
      <c r="J26" s="177" t="n">
        <f aca="false">J19</f>
        <v>42369</v>
      </c>
      <c r="K26" s="177" t="n">
        <f aca="false">K19</f>
        <v>42735</v>
      </c>
      <c r="L26" s="177" t="n">
        <f aca="false">L19</f>
        <v>43100</v>
      </c>
      <c r="M26" s="177" t="n">
        <f aca="false">M19</f>
        <v>43465</v>
      </c>
      <c r="N26" s="177" t="n">
        <f aca="false">N19</f>
        <v>43830</v>
      </c>
      <c r="O26" s="177" t="n">
        <f aca="false">O19</f>
        <v>44196</v>
      </c>
      <c r="P26" s="177" t="n">
        <f aca="false">P19</f>
        <v>44561</v>
      </c>
      <c r="Q26" s="177" t="n">
        <f aca="false">Q19</f>
        <v>44926</v>
      </c>
      <c r="R26" s="177" t="n">
        <f aca="false">R19</f>
        <v>45291</v>
      </c>
      <c r="S26" s="177" t="n">
        <f aca="false">S19</f>
        <v>45657</v>
      </c>
      <c r="T26" s="177" t="n">
        <f aca="false">T19</f>
        <v>46022</v>
      </c>
      <c r="U26" s="177" t="n">
        <f aca="false">U19</f>
        <v>46387</v>
      </c>
      <c r="V26" s="177" t="n">
        <f aca="false">V19</f>
        <v>46752</v>
      </c>
      <c r="W26" s="177" t="n">
        <f aca="false">W19</f>
        <v>47118</v>
      </c>
      <c r="X26" s="177" t="n">
        <f aca="false">X19</f>
        <v>47483</v>
      </c>
      <c r="Y26" s="177" t="n">
        <f aca="false">Y19</f>
        <v>47848</v>
      </c>
      <c r="Z26" s="177" t="n">
        <f aca="false">Z19</f>
        <v>48213</v>
      </c>
      <c r="AA26" s="177" t="n">
        <f aca="false">AA19</f>
        <v>48579</v>
      </c>
      <c r="AB26" s="177" t="n">
        <f aca="false">AB19</f>
        <v>48944</v>
      </c>
      <c r="AC26" s="177" t="n">
        <f aca="false">AC19</f>
        <v>49309</v>
      </c>
      <c r="AD26" s="177" t="n">
        <f aca="false">AD19</f>
        <v>49674</v>
      </c>
      <c r="AE26" s="177" t="n">
        <f aca="false">AE19</f>
        <v>50040</v>
      </c>
      <c r="AF26" s="177" t="n">
        <f aca="false">AF19</f>
        <v>50405</v>
      </c>
      <c r="AG26" s="177" t="n">
        <f aca="false">AG19</f>
        <v>50770</v>
      </c>
      <c r="AH26" s="177" t="n">
        <f aca="false">AH19</f>
        <v>51135</v>
      </c>
      <c r="AI26" s="177" t="n">
        <f aca="false">AI19</f>
        <v>51501</v>
      </c>
      <c r="AJ26" s="177" t="n">
        <f aca="false">AJ19</f>
        <v>51866</v>
      </c>
      <c r="AK26" s="177" t="n">
        <f aca="false">AK19</f>
        <v>52231</v>
      </c>
      <c r="AL26" s="177" t="n">
        <f aca="false">AL19</f>
        <v>52596</v>
      </c>
      <c r="AM26" s="177" t="n">
        <f aca="false">AM19</f>
        <v>52962</v>
      </c>
      <c r="AN26" s="177" t="n">
        <f aca="false">AN19</f>
        <v>53327</v>
      </c>
      <c r="AO26" s="177" t="n">
        <f aca="false">AO19</f>
        <v>53692</v>
      </c>
      <c r="AP26" s="177" t="n">
        <f aca="false">AP19</f>
        <v>54057</v>
      </c>
      <c r="AQ26" s="177" t="n">
        <f aca="false">AQ19</f>
        <v>54423</v>
      </c>
      <c r="AR26" s="177" t="n">
        <f aca="false">AR19</f>
        <v>54788</v>
      </c>
      <c r="AS26" s="177" t="n">
        <f aca="false">AS19</f>
        <v>55153</v>
      </c>
      <c r="AT26" s="177" t="n">
        <f aca="false">AT19</f>
        <v>55518</v>
      </c>
      <c r="AU26" s="177" t="n">
        <f aca="false">AU19</f>
        <v>55884</v>
      </c>
      <c r="AV26" s="177" t="n">
        <f aca="false">AV19</f>
        <v>56249</v>
      </c>
      <c r="AW26" s="177" t="n">
        <f aca="false">AW19</f>
        <v>56614</v>
      </c>
      <c r="AX26" s="177" t="n">
        <f aca="false">AX19</f>
        <v>56979</v>
      </c>
      <c r="AY26" s="177" t="n">
        <f aca="false">AY19</f>
        <v>57345</v>
      </c>
      <c r="AZ26" s="177" t="n">
        <f aca="false">AZ19</f>
        <v>57710</v>
      </c>
      <c r="BA26" s="177" t="n">
        <f aca="false">BA19</f>
        <v>58075</v>
      </c>
      <c r="BB26" s="177" t="n">
        <f aca="false">BB19</f>
        <v>58440</v>
      </c>
      <c r="BC26" s="177" t="n">
        <f aca="false">BC19</f>
        <v>58806</v>
      </c>
      <c r="BD26" s="177" t="n">
        <f aca="false">BD19</f>
        <v>59171</v>
      </c>
      <c r="BE26" s="177" t="n">
        <f aca="false">BE19</f>
        <v>59536</v>
      </c>
      <c r="BF26" s="177" t="n">
        <f aca="false">BF19</f>
        <v>59901</v>
      </c>
      <c r="BG26" s="177" t="n">
        <f aca="false">BG19</f>
        <v>60267</v>
      </c>
      <c r="BH26" s="177" t="n">
        <f aca="false">BH19</f>
        <v>60632</v>
      </c>
      <c r="BI26" s="177" t="n">
        <f aca="false">BI19</f>
        <v>60997</v>
      </c>
      <c r="BJ26" s="177" t="n">
        <f aca="false">BJ19</f>
        <v>61362</v>
      </c>
      <c r="BK26" s="177" t="n">
        <f aca="false">BK19</f>
        <v>61728</v>
      </c>
      <c r="BL26" s="177" t="n">
        <f aca="false">BL19</f>
        <v>62093</v>
      </c>
      <c r="BM26" s="177" t="n">
        <f aca="false">BM19</f>
        <v>62458</v>
      </c>
      <c r="BN26" s="177" t="n">
        <f aca="false">BN19</f>
        <v>62823</v>
      </c>
      <c r="BO26" s="177" t="n">
        <f aca="false">BO19</f>
        <v>63189</v>
      </c>
      <c r="BP26" s="177" t="n">
        <f aca="false">BP19</f>
        <v>63554</v>
      </c>
      <c r="BQ26" s="177" t="n">
        <f aca="false">BQ19</f>
        <v>63919</v>
      </c>
      <c r="BR26" s="177" t="n">
        <f aca="false">BR19</f>
        <v>64284</v>
      </c>
      <c r="BS26" s="177" t="n">
        <f aca="false">BS19</f>
        <v>64650</v>
      </c>
      <c r="BT26" s="177" t="n">
        <f aca="false">BT19</f>
        <v>65015</v>
      </c>
      <c r="BU26" s="177" t="n">
        <f aca="false">BU19</f>
        <v>65380</v>
      </c>
      <c r="BV26" s="177" t="n">
        <f aca="false">BV19</f>
        <v>65745</v>
      </c>
      <c r="BW26" s="177" t="n">
        <f aca="false">BW19</f>
        <v>66111</v>
      </c>
      <c r="BX26" s="177" t="n">
        <f aca="false">BX19</f>
        <v>66476</v>
      </c>
      <c r="BY26" s="177" t="n">
        <f aca="false">BY19</f>
        <v>66841</v>
      </c>
      <c r="BZ26" s="177" t="n">
        <f aca="false">BZ19</f>
        <v>67206</v>
      </c>
      <c r="CA26" s="177" t="n">
        <f aca="false">CA19</f>
        <v>67572</v>
      </c>
      <c r="CB26" s="177" t="n">
        <f aca="false">CB19</f>
        <v>67937</v>
      </c>
      <c r="CC26" s="177" t="n">
        <f aca="false">CC19</f>
        <v>68302</v>
      </c>
      <c r="CD26" s="177" t="n">
        <f aca="false">CD19</f>
        <v>68667</v>
      </c>
      <c r="CE26" s="177" t="n">
        <f aca="false">CE19</f>
        <v>69033</v>
      </c>
      <c r="CF26" s="177" t="n">
        <f aca="false">CF19</f>
        <v>69398</v>
      </c>
      <c r="CG26" s="177" t="n">
        <f aca="false">CG19</f>
        <v>69763</v>
      </c>
      <c r="CH26" s="177" t="n">
        <f aca="false">CH19</f>
        <v>70128</v>
      </c>
      <c r="CI26" s="177" t="n">
        <f aca="false">CI19</f>
        <v>70494</v>
      </c>
      <c r="CJ26" s="177" t="n">
        <f aca="false">CJ19</f>
        <v>70859</v>
      </c>
      <c r="CK26" s="177" t="n">
        <f aca="false">CK19</f>
        <v>71224</v>
      </c>
      <c r="CL26" s="177" t="n">
        <f aca="false">CL19</f>
        <v>71589</v>
      </c>
      <c r="CM26" s="177" t="n">
        <f aca="false">CM19</f>
        <v>71955</v>
      </c>
      <c r="CN26" s="177" t="n">
        <f aca="false">CN19</f>
        <v>72320</v>
      </c>
      <c r="CO26" s="177" t="n">
        <f aca="false">CO19</f>
        <v>72685</v>
      </c>
      <c r="CP26" s="177" t="n">
        <f aca="false">CP19</f>
        <v>73050</v>
      </c>
      <c r="CQ26" s="177" t="n">
        <f aca="false">CQ19</f>
        <v>73415</v>
      </c>
      <c r="CR26" s="177" t="n">
        <f aca="false">CR19</f>
        <v>73780</v>
      </c>
      <c r="CS26" s="177" t="n">
        <f aca="false">CS19</f>
        <v>74145</v>
      </c>
      <c r="CT26" s="177" t="n">
        <f aca="false">CT19</f>
        <v>74510</v>
      </c>
      <c r="CU26" s="177" t="n">
        <f aca="false">CU19</f>
        <v>74876</v>
      </c>
      <c r="CV26" s="177" t="n">
        <f aca="false">CV19</f>
        <v>75241</v>
      </c>
      <c r="CW26" s="177" t="n">
        <f aca="false">CW19</f>
        <v>75606</v>
      </c>
      <c r="CX26" s="177" t="n">
        <f aca="false">CX19</f>
        <v>75971</v>
      </c>
      <c r="CY26" s="177" t="n">
        <f aca="false">CY19</f>
        <v>76337</v>
      </c>
      <c r="CZ26" s="177" t="n">
        <f aca="false">CZ19</f>
        <v>76702</v>
      </c>
      <c r="DA26" s="177" t="n">
        <f aca="false">DA19</f>
        <v>77067</v>
      </c>
      <c r="DB26" s="177" t="n">
        <f aca="false">DB19</f>
        <v>77432</v>
      </c>
      <c r="DC26" s="177" t="n">
        <f aca="false">DC19</f>
        <v>77798</v>
      </c>
      <c r="DD26" s="177" t="n">
        <f aca="false">DD19</f>
        <v>78163</v>
      </c>
      <c r="DE26" s="177" t="n">
        <f aca="false">DE19</f>
        <v>78528</v>
      </c>
      <c r="DF26" s="177" t="n">
        <f aca="false">DF19</f>
        <v>78893</v>
      </c>
      <c r="DG26" s="177" t="n">
        <f aca="false">DG19</f>
        <v>79259</v>
      </c>
      <c r="DH26" s="177" t="n">
        <f aca="false">DH19</f>
        <v>79624</v>
      </c>
      <c r="DI26" s="177" t="n">
        <f aca="false">DI19</f>
        <v>79989</v>
      </c>
      <c r="DJ26" s="177" t="n">
        <f aca="false">DJ19</f>
        <v>80354</v>
      </c>
      <c r="DK26" s="177" t="n">
        <f aca="false">DK19</f>
        <v>80720</v>
      </c>
    </row>
    <row r="27" customFormat="false" ht="15" hidden="false" customHeight="true" outlineLevel="0" collapsed="false">
      <c r="A27" s="58"/>
      <c r="B27" s="58"/>
      <c r="C27" s="59"/>
      <c r="D27" s="60"/>
      <c r="E27" s="55" t="str">
        <f aca="false">E10</f>
        <v>First model column flag</v>
      </c>
      <c r="F27" s="55" t="n">
        <f aca="false">F10</f>
        <v>0</v>
      </c>
      <c r="G27" s="55" t="str">
        <f aca="false">G10</f>
        <v>flag</v>
      </c>
      <c r="H27" s="55" t="n">
        <f aca="false">H10</f>
        <v>0</v>
      </c>
      <c r="I27" s="55" t="n">
        <f aca="false">I10</f>
        <v>0</v>
      </c>
      <c r="J27" s="55" t="n">
        <f aca="false">J10</f>
        <v>1</v>
      </c>
      <c r="K27" s="55" t="n">
        <f aca="false">K10</f>
        <v>0</v>
      </c>
      <c r="L27" s="55" t="n">
        <f aca="false">L10</f>
        <v>0</v>
      </c>
      <c r="M27" s="55" t="n">
        <f aca="false">M10</f>
        <v>0</v>
      </c>
      <c r="N27" s="55" t="n">
        <f aca="false">N10</f>
        <v>0</v>
      </c>
      <c r="O27" s="55" t="n">
        <f aca="false">O10</f>
        <v>0</v>
      </c>
      <c r="P27" s="55" t="n">
        <f aca="false">P10</f>
        <v>0</v>
      </c>
      <c r="Q27" s="55" t="n">
        <f aca="false">Q10</f>
        <v>0</v>
      </c>
      <c r="R27" s="55" t="n">
        <f aca="false">R10</f>
        <v>0</v>
      </c>
      <c r="S27" s="55" t="n">
        <f aca="false">S10</f>
        <v>0</v>
      </c>
      <c r="T27" s="55" t="n">
        <f aca="false">T10</f>
        <v>0</v>
      </c>
      <c r="U27" s="55" t="n">
        <f aca="false">U10</f>
        <v>0</v>
      </c>
      <c r="V27" s="55" t="n">
        <f aca="false">V10</f>
        <v>0</v>
      </c>
      <c r="W27" s="55" t="n">
        <f aca="false">W10</f>
        <v>0</v>
      </c>
      <c r="X27" s="55" t="n">
        <f aca="false">X10</f>
        <v>0</v>
      </c>
      <c r="Y27" s="55" t="n">
        <f aca="false">Y10</f>
        <v>0</v>
      </c>
      <c r="Z27" s="55" t="n">
        <f aca="false">Z10</f>
        <v>0</v>
      </c>
      <c r="AA27" s="55" t="n">
        <f aca="false">AA10</f>
        <v>0</v>
      </c>
      <c r="AB27" s="55" t="n">
        <f aca="false">AB10</f>
        <v>0</v>
      </c>
      <c r="AC27" s="55" t="n">
        <f aca="false">AC10</f>
        <v>0</v>
      </c>
      <c r="AD27" s="55" t="n">
        <f aca="false">AD10</f>
        <v>0</v>
      </c>
      <c r="AE27" s="55" t="n">
        <f aca="false">AE10</f>
        <v>0</v>
      </c>
      <c r="AF27" s="55" t="n">
        <f aca="false">AF10</f>
        <v>0</v>
      </c>
      <c r="AG27" s="55" t="n">
        <f aca="false">AG10</f>
        <v>0</v>
      </c>
      <c r="AH27" s="55" t="n">
        <f aca="false">AH10</f>
        <v>0</v>
      </c>
      <c r="AI27" s="55" t="n">
        <f aca="false">AI10</f>
        <v>0</v>
      </c>
      <c r="AJ27" s="55" t="n">
        <f aca="false">AJ10</f>
        <v>0</v>
      </c>
      <c r="AK27" s="55" t="n">
        <f aca="false">AK10</f>
        <v>0</v>
      </c>
      <c r="AL27" s="55" t="n">
        <f aca="false">AL10</f>
        <v>0</v>
      </c>
      <c r="AM27" s="55" t="n">
        <f aca="false">AM10</f>
        <v>0</v>
      </c>
      <c r="AN27" s="55" t="n">
        <f aca="false">AN10</f>
        <v>0</v>
      </c>
      <c r="AO27" s="55" t="n">
        <f aca="false">AO10</f>
        <v>0</v>
      </c>
      <c r="AP27" s="55" t="n">
        <f aca="false">AP10</f>
        <v>0</v>
      </c>
      <c r="AQ27" s="55" t="n">
        <f aca="false">AQ10</f>
        <v>0</v>
      </c>
      <c r="AR27" s="55" t="n">
        <f aca="false">AR10</f>
        <v>0</v>
      </c>
      <c r="AS27" s="55" t="n">
        <f aca="false">AS10</f>
        <v>0</v>
      </c>
      <c r="AT27" s="55" t="n">
        <f aca="false">AT10</f>
        <v>0</v>
      </c>
      <c r="AU27" s="55" t="n">
        <f aca="false">AU10</f>
        <v>0</v>
      </c>
      <c r="AV27" s="55" t="n">
        <f aca="false">AV10</f>
        <v>0</v>
      </c>
      <c r="AW27" s="55" t="n">
        <f aca="false">AW10</f>
        <v>0</v>
      </c>
      <c r="AX27" s="55" t="n">
        <f aca="false">AX10</f>
        <v>0</v>
      </c>
      <c r="AY27" s="55" t="n">
        <f aca="false">AY10</f>
        <v>0</v>
      </c>
      <c r="AZ27" s="55" t="n">
        <f aca="false">AZ10</f>
        <v>0</v>
      </c>
      <c r="BA27" s="55" t="n">
        <f aca="false">BA10</f>
        <v>0</v>
      </c>
      <c r="BB27" s="55" t="n">
        <f aca="false">BB10</f>
        <v>0</v>
      </c>
      <c r="BC27" s="55" t="n">
        <f aca="false">BC10</f>
        <v>0</v>
      </c>
      <c r="BD27" s="55" t="n">
        <f aca="false">BD10</f>
        <v>0</v>
      </c>
      <c r="BE27" s="55" t="n">
        <f aca="false">BE10</f>
        <v>0</v>
      </c>
      <c r="BF27" s="55" t="n">
        <f aca="false">BF10</f>
        <v>0</v>
      </c>
      <c r="BG27" s="55" t="n">
        <f aca="false">BG10</f>
        <v>0</v>
      </c>
      <c r="BH27" s="55" t="n">
        <f aca="false">BH10</f>
        <v>0</v>
      </c>
      <c r="BI27" s="55" t="n">
        <f aca="false">BI10</f>
        <v>0</v>
      </c>
      <c r="BJ27" s="55" t="n">
        <f aca="false">BJ10</f>
        <v>0</v>
      </c>
      <c r="BK27" s="55" t="n">
        <f aca="false">BK10</f>
        <v>0</v>
      </c>
      <c r="BL27" s="55" t="n">
        <f aca="false">BL10</f>
        <v>0</v>
      </c>
      <c r="BM27" s="55" t="n">
        <f aca="false">BM10</f>
        <v>0</v>
      </c>
      <c r="BN27" s="55" t="n">
        <f aca="false">BN10</f>
        <v>0</v>
      </c>
      <c r="BO27" s="55" t="n">
        <f aca="false">BO10</f>
        <v>0</v>
      </c>
      <c r="BP27" s="55" t="n">
        <f aca="false">BP10</f>
        <v>0</v>
      </c>
      <c r="BQ27" s="55" t="n">
        <f aca="false">BQ10</f>
        <v>0</v>
      </c>
      <c r="BR27" s="55" t="n">
        <f aca="false">BR10</f>
        <v>0</v>
      </c>
      <c r="BS27" s="55" t="n">
        <f aca="false">BS10</f>
        <v>0</v>
      </c>
      <c r="BT27" s="55" t="n">
        <f aca="false">BT10</f>
        <v>0</v>
      </c>
      <c r="BU27" s="55" t="n">
        <f aca="false">BU10</f>
        <v>0</v>
      </c>
      <c r="BV27" s="55" t="n">
        <f aca="false">BV10</f>
        <v>0</v>
      </c>
      <c r="BW27" s="55" t="n">
        <f aca="false">BW10</f>
        <v>0</v>
      </c>
      <c r="BX27" s="55" t="n">
        <f aca="false">BX10</f>
        <v>0</v>
      </c>
      <c r="BY27" s="55" t="n">
        <f aca="false">BY10</f>
        <v>0</v>
      </c>
      <c r="BZ27" s="55" t="n">
        <f aca="false">BZ10</f>
        <v>0</v>
      </c>
      <c r="CA27" s="55" t="n">
        <f aca="false">CA10</f>
        <v>0</v>
      </c>
      <c r="CB27" s="55" t="n">
        <f aca="false">CB10</f>
        <v>0</v>
      </c>
      <c r="CC27" s="55" t="n">
        <f aca="false">CC10</f>
        <v>0</v>
      </c>
      <c r="CD27" s="55" t="n">
        <f aca="false">CD10</f>
        <v>0</v>
      </c>
      <c r="CE27" s="55" t="n">
        <f aca="false">CE10</f>
        <v>0</v>
      </c>
      <c r="CF27" s="55" t="n">
        <f aca="false">CF10</f>
        <v>0</v>
      </c>
      <c r="CG27" s="55" t="n">
        <f aca="false">CG10</f>
        <v>0</v>
      </c>
      <c r="CH27" s="55" t="n">
        <f aca="false">CH10</f>
        <v>0</v>
      </c>
      <c r="CI27" s="55" t="n">
        <f aca="false">CI10</f>
        <v>0</v>
      </c>
      <c r="CJ27" s="55" t="n">
        <f aca="false">CJ10</f>
        <v>0</v>
      </c>
      <c r="CK27" s="55" t="n">
        <f aca="false">CK10</f>
        <v>0</v>
      </c>
      <c r="CL27" s="55" t="n">
        <f aca="false">CL10</f>
        <v>0</v>
      </c>
      <c r="CM27" s="55" t="n">
        <f aca="false">CM10</f>
        <v>0</v>
      </c>
      <c r="CN27" s="55" t="n">
        <f aca="false">CN10</f>
        <v>0</v>
      </c>
      <c r="CO27" s="55" t="n">
        <f aca="false">CO10</f>
        <v>0</v>
      </c>
      <c r="CP27" s="55" t="n">
        <f aca="false">CP10</f>
        <v>0</v>
      </c>
      <c r="CQ27" s="55" t="n">
        <f aca="false">CQ10</f>
        <v>0</v>
      </c>
      <c r="CR27" s="55" t="n">
        <f aca="false">CR10</f>
        <v>0</v>
      </c>
      <c r="CS27" s="55" t="n">
        <f aca="false">CS10</f>
        <v>0</v>
      </c>
      <c r="CT27" s="55" t="n">
        <f aca="false">CT10</f>
        <v>0</v>
      </c>
      <c r="CU27" s="55" t="n">
        <f aca="false">CU10</f>
        <v>0</v>
      </c>
      <c r="CV27" s="55" t="n">
        <f aca="false">CV10</f>
        <v>0</v>
      </c>
      <c r="CW27" s="55" t="n">
        <f aca="false">CW10</f>
        <v>0</v>
      </c>
      <c r="CX27" s="55" t="n">
        <f aca="false">CX10</f>
        <v>0</v>
      </c>
      <c r="CY27" s="55" t="n">
        <f aca="false">CY10</f>
        <v>0</v>
      </c>
      <c r="CZ27" s="55" t="n">
        <f aca="false">CZ10</f>
        <v>0</v>
      </c>
      <c r="DA27" s="55" t="n">
        <f aca="false">DA10</f>
        <v>0</v>
      </c>
      <c r="DB27" s="55" t="n">
        <f aca="false">DB10</f>
        <v>0</v>
      </c>
      <c r="DC27" s="55" t="n">
        <f aca="false">DC10</f>
        <v>0</v>
      </c>
      <c r="DD27" s="55" t="n">
        <f aca="false">DD10</f>
        <v>0</v>
      </c>
      <c r="DE27" s="55" t="n">
        <f aca="false">DE10</f>
        <v>0</v>
      </c>
      <c r="DF27" s="55" t="n">
        <f aca="false">DF10</f>
        <v>0</v>
      </c>
      <c r="DG27" s="55" t="n">
        <f aca="false">DG10</f>
        <v>0</v>
      </c>
      <c r="DH27" s="55" t="n">
        <f aca="false">DH10</f>
        <v>0</v>
      </c>
      <c r="DI27" s="55" t="n">
        <f aca="false">DI10</f>
        <v>0</v>
      </c>
      <c r="DJ27" s="55" t="n">
        <f aca="false">DJ10</f>
        <v>0</v>
      </c>
      <c r="DK27" s="55" t="n">
        <f aca="false">DK10</f>
        <v>0</v>
      </c>
    </row>
    <row r="28" s="81" customFormat="true" ht="15" hidden="false" customHeight="true" outlineLevel="0" collapsed="false">
      <c r="A28" s="79"/>
      <c r="B28" s="79"/>
      <c r="C28" s="80"/>
      <c r="E28" s="81" t="s">
        <v>240</v>
      </c>
      <c r="G28" s="81" t="s">
        <v>79</v>
      </c>
      <c r="I28" s="84"/>
      <c r="J28" s="81" t="n">
        <f aca="false">IF(J27 = 1, $F24, IF(J26 &gt; (DATE(I28, $F25 + 1, 1) - 1), I28 + 1, I28))</f>
        <v>2015</v>
      </c>
      <c r="K28" s="81" t="n">
        <f aca="false">IF(K27 = 1, $F24, IF(K26 &gt; (DATE(J28, $F25 + 1, 1) - 1), J28 + 1, J28))</f>
        <v>2016</v>
      </c>
      <c r="L28" s="81" t="n">
        <f aca="false">IF(L27 = 1, $F24, IF(L26 &gt; (DATE(K28, $F25 + 1, 1) - 1), K28 + 1, K28))</f>
        <v>2017</v>
      </c>
      <c r="M28" s="81" t="n">
        <f aca="false">IF(M27 = 1, $F24, IF(M26 &gt; (DATE(L28, $F25 + 1, 1) - 1), L28 + 1, L28))</f>
        <v>2018</v>
      </c>
      <c r="N28" s="81" t="n">
        <f aca="false">IF(N27 = 1, $F24, IF(N26 &gt; (DATE(M28, $F25 + 1, 1) - 1), M28 + 1, M28))</f>
        <v>2019</v>
      </c>
      <c r="O28" s="81" t="n">
        <f aca="false">IF(O27 = 1, $F24, IF(O26 &gt; (DATE(N28, $F25 + 1, 1) - 1), N28 + 1, N28))</f>
        <v>2020</v>
      </c>
      <c r="P28" s="81" t="n">
        <f aca="false">IF(P27 = 1, $F24, IF(P26 &gt; (DATE(O28, $F25 + 1, 1) - 1), O28 + 1, O28))</f>
        <v>2021</v>
      </c>
      <c r="Q28" s="81" t="n">
        <f aca="false">IF(Q27 = 1, $F24, IF(Q26 &gt; (DATE(P28, $F25 + 1, 1) - 1), P28 + 1, P28))</f>
        <v>2022</v>
      </c>
      <c r="R28" s="81" t="n">
        <f aca="false">IF(R27 = 1, $F24, IF(R26 &gt; (DATE(Q28, $F25 + 1, 1) - 1), Q28 + 1, Q28))</f>
        <v>2023</v>
      </c>
      <c r="S28" s="81" t="n">
        <f aca="false">IF(S27 = 1, $F24, IF(S26 &gt; (DATE(R28, $F25 + 1, 1) - 1), R28 + 1, R28))</f>
        <v>2024</v>
      </c>
      <c r="T28" s="81" t="n">
        <f aca="false">IF(T27 = 1, $F24, IF(T26 &gt; (DATE(S28, $F25 + 1, 1) - 1), S28 + 1, S28))</f>
        <v>2025</v>
      </c>
      <c r="U28" s="81" t="n">
        <f aca="false">IF(U27 = 1, $F24, IF(U26 &gt; (DATE(T28, $F25 + 1, 1) - 1), T28 + 1, T28))</f>
        <v>2026</v>
      </c>
      <c r="V28" s="81" t="n">
        <f aca="false">IF(V27 = 1, $F24, IF(V26 &gt; (DATE(U28, $F25 + 1, 1) - 1), U28 + 1, U28))</f>
        <v>2027</v>
      </c>
      <c r="W28" s="81" t="n">
        <f aca="false">IF(W27 = 1, $F24, IF(W26 &gt; (DATE(V28, $F25 + 1, 1) - 1), V28 + 1, V28))</f>
        <v>2028</v>
      </c>
      <c r="X28" s="81" t="n">
        <f aca="false">IF(X27 = 1, $F24, IF(X26 &gt; (DATE(W28, $F25 + 1, 1) - 1), W28 + 1, W28))</f>
        <v>2029</v>
      </c>
      <c r="Y28" s="81" t="n">
        <f aca="false">IF(Y27 = 1, $F24, IF(Y26 &gt; (DATE(X28, $F25 + 1, 1) - 1), X28 + 1, X28))</f>
        <v>2030</v>
      </c>
      <c r="Z28" s="81" t="n">
        <f aca="false">IF(Z27 = 1, $F24, IF(Z26 &gt; (DATE(Y28, $F25 + 1, 1) - 1), Y28 + 1, Y28))</f>
        <v>2031</v>
      </c>
      <c r="AA28" s="81" t="n">
        <f aca="false">IF(AA27 = 1, $F24, IF(AA26 &gt; (DATE(Z28, $F25 + 1, 1) - 1), Z28 + 1, Z28))</f>
        <v>2032</v>
      </c>
      <c r="AB28" s="81" t="n">
        <f aca="false">IF(AB27 = 1, $F24, IF(AB26 &gt; (DATE(AA28, $F25 + 1, 1) - 1), AA28 + 1, AA28))</f>
        <v>2033</v>
      </c>
      <c r="AC28" s="81" t="n">
        <f aca="false">IF(AC27 = 1, $F24, IF(AC26 &gt; (DATE(AB28, $F25 + 1, 1) - 1), AB28 + 1, AB28))</f>
        <v>2034</v>
      </c>
      <c r="AD28" s="81" t="n">
        <f aca="false">IF(AD27 = 1, $F24, IF(AD26 &gt; (DATE(AC28, $F25 + 1, 1) - 1), AC28 + 1, AC28))</f>
        <v>2035</v>
      </c>
      <c r="AE28" s="81" t="n">
        <f aca="false">IF(AE27 = 1, $F24, IF(AE26 &gt; (DATE(AD28, $F25 + 1, 1) - 1), AD28 + 1, AD28))</f>
        <v>2036</v>
      </c>
      <c r="AF28" s="81" t="n">
        <f aca="false">IF(AF27 = 1, $F24, IF(AF26 &gt; (DATE(AE28, $F25 + 1, 1) - 1), AE28 + 1, AE28))</f>
        <v>2037</v>
      </c>
      <c r="AG28" s="81" t="n">
        <f aca="false">IF(AG27 = 1, $F24, IF(AG26 &gt; (DATE(AF28, $F25 + 1, 1) - 1), AF28 + 1, AF28))</f>
        <v>2038</v>
      </c>
      <c r="AH28" s="81" t="n">
        <f aca="false">IF(AH27 = 1, $F24, IF(AH26 &gt; (DATE(AG28, $F25 + 1, 1) - 1), AG28 + 1, AG28))</f>
        <v>2039</v>
      </c>
      <c r="AI28" s="81" t="n">
        <f aca="false">IF(AI27 = 1, $F24, IF(AI26 &gt; (DATE(AH28, $F25 + 1, 1) - 1), AH28 + 1, AH28))</f>
        <v>2040</v>
      </c>
      <c r="AJ28" s="81" t="n">
        <f aca="false">IF(AJ27 = 1, $F24, IF(AJ26 &gt; (DATE(AI28, $F25 + 1, 1) - 1), AI28 + 1, AI28))</f>
        <v>2041</v>
      </c>
      <c r="AK28" s="81" t="n">
        <f aca="false">IF(AK27 = 1, $F24, IF(AK26 &gt; (DATE(AJ28, $F25 + 1, 1) - 1), AJ28 + 1, AJ28))</f>
        <v>2042</v>
      </c>
      <c r="AL28" s="81" t="n">
        <f aca="false">IF(AL27 = 1, $F24, IF(AL26 &gt; (DATE(AK28, $F25 + 1, 1) - 1), AK28 + 1, AK28))</f>
        <v>2043</v>
      </c>
      <c r="AM28" s="81" t="n">
        <f aca="false">IF(AM27 = 1, $F24, IF(AM26 &gt; (DATE(AL28, $F25 + 1, 1) - 1), AL28 + 1, AL28))</f>
        <v>2044</v>
      </c>
      <c r="AN28" s="81" t="n">
        <f aca="false">IF(AN27 = 1, $F24, IF(AN26 &gt; (DATE(AM28, $F25 + 1, 1) - 1), AM28 + 1, AM28))</f>
        <v>2045</v>
      </c>
      <c r="AO28" s="81" t="n">
        <f aca="false">IF(AO27 = 1, $F24, IF(AO26 &gt; (DATE(AN28, $F25 + 1, 1) - 1), AN28 + 1, AN28))</f>
        <v>2046</v>
      </c>
      <c r="AP28" s="81" t="n">
        <f aca="false">IF(AP27 = 1, $F24, IF(AP26 &gt; (DATE(AO28, $F25 + 1, 1) - 1), AO28 + 1, AO28))</f>
        <v>2047</v>
      </c>
      <c r="AQ28" s="81" t="n">
        <f aca="false">IF(AQ27 = 1, $F24, IF(AQ26 &gt; (DATE(AP28, $F25 + 1, 1) - 1), AP28 + 1, AP28))</f>
        <v>2048</v>
      </c>
      <c r="AR28" s="81" t="n">
        <f aca="false">IF(AR27 = 1, $F24, IF(AR26 &gt; (DATE(AQ28, $F25 + 1, 1) - 1), AQ28 + 1, AQ28))</f>
        <v>2049</v>
      </c>
      <c r="AS28" s="81" t="n">
        <f aca="false">IF(AS27 = 1, $F24, IF(AS26 &gt; (DATE(AR28, $F25 + 1, 1) - 1), AR28 + 1, AR28))</f>
        <v>2050</v>
      </c>
      <c r="AT28" s="81" t="n">
        <f aca="false">IF(AT27 = 1, $F24, IF(AT26 &gt; (DATE(AS28, $F25 + 1, 1) - 1), AS28 + 1, AS28))</f>
        <v>2051</v>
      </c>
      <c r="AU28" s="81" t="n">
        <f aca="false">IF(AU27 = 1, $F24, IF(AU26 &gt; (DATE(AT28, $F25 + 1, 1) - 1), AT28 + 1, AT28))</f>
        <v>2052</v>
      </c>
      <c r="AV28" s="81" t="n">
        <f aca="false">IF(AV27 = 1, $F24, IF(AV26 &gt; (DATE(AU28, $F25 + 1, 1) - 1), AU28 + 1, AU28))</f>
        <v>2053</v>
      </c>
      <c r="AW28" s="81" t="n">
        <f aca="false">IF(AW27 = 1, $F24, IF(AW26 &gt; (DATE(AV28, $F25 + 1, 1) - 1), AV28 + 1, AV28))</f>
        <v>2054</v>
      </c>
      <c r="AX28" s="81" t="n">
        <f aca="false">IF(AX27 = 1, $F24, IF(AX26 &gt; (DATE(AW28, $F25 + 1, 1) - 1), AW28 + 1, AW28))</f>
        <v>2055</v>
      </c>
      <c r="AY28" s="81" t="n">
        <f aca="false">IF(AY27 = 1, $F24, IF(AY26 &gt; (DATE(AX28, $F25 + 1, 1) - 1), AX28 + 1, AX28))</f>
        <v>2056</v>
      </c>
      <c r="AZ28" s="81" t="n">
        <f aca="false">IF(AZ27 = 1, $F24, IF(AZ26 &gt; (DATE(AY28, $F25 + 1, 1) - 1), AY28 + 1, AY28))</f>
        <v>2057</v>
      </c>
      <c r="BA28" s="81" t="n">
        <f aca="false">IF(BA27 = 1, $F24, IF(BA26 &gt; (DATE(AZ28, $F25 + 1, 1) - 1), AZ28 + 1, AZ28))</f>
        <v>2058</v>
      </c>
      <c r="BB28" s="81" t="n">
        <f aca="false">IF(BB27 = 1, $F24, IF(BB26 &gt; (DATE(BA28, $F25 + 1, 1) - 1), BA28 + 1, BA28))</f>
        <v>2059</v>
      </c>
      <c r="BC28" s="81" t="n">
        <f aca="false">IF(BC27 = 1, $F24, IF(BC26 &gt; (DATE(BB28, $F25 + 1, 1) - 1), BB28 + 1, BB28))</f>
        <v>2060</v>
      </c>
      <c r="BD28" s="81" t="n">
        <f aca="false">IF(BD27 = 1, $F24, IF(BD26 &gt; (DATE(BC28, $F25 + 1, 1) - 1), BC28 + 1, BC28))</f>
        <v>2061</v>
      </c>
      <c r="BE28" s="81" t="n">
        <f aca="false">IF(BE27 = 1, $F24, IF(BE26 &gt; (DATE(BD28, $F25 + 1, 1) - 1), BD28 + 1, BD28))</f>
        <v>2062</v>
      </c>
      <c r="BF28" s="81" t="n">
        <f aca="false">IF(BF27 = 1, $F24, IF(BF26 &gt; (DATE(BE28, $F25 + 1, 1) - 1), BE28 + 1, BE28))</f>
        <v>2063</v>
      </c>
      <c r="BG28" s="81" t="n">
        <f aca="false">IF(BG27 = 1, $F24, IF(BG26 &gt; (DATE(BF28, $F25 + 1, 1) - 1), BF28 + 1, BF28))</f>
        <v>2064</v>
      </c>
      <c r="BH28" s="81" t="n">
        <f aca="false">IF(BH27 = 1, $F24, IF(BH26 &gt; (DATE(BG28, $F25 + 1, 1) - 1), BG28 + 1, BG28))</f>
        <v>2065</v>
      </c>
      <c r="BI28" s="81" t="n">
        <f aca="false">IF(BI27 = 1, $F24, IF(BI26 &gt; (DATE(BH28, $F25 + 1, 1) - 1), BH28 + 1, BH28))</f>
        <v>2066</v>
      </c>
      <c r="BJ28" s="81" t="n">
        <f aca="false">IF(BJ27 = 1, $F24, IF(BJ26 &gt; (DATE(BI28, $F25 + 1, 1) - 1), BI28 + 1, BI28))</f>
        <v>2067</v>
      </c>
      <c r="BK28" s="81" t="n">
        <f aca="false">IF(BK27 = 1, $F24, IF(BK26 &gt; (DATE(BJ28, $F25 + 1, 1) - 1), BJ28 + 1, BJ28))</f>
        <v>2068</v>
      </c>
      <c r="BL28" s="81" t="n">
        <f aca="false">IF(BL27 = 1, $F24, IF(BL26 &gt; (DATE(BK28, $F25 + 1, 1) - 1), BK28 + 1, BK28))</f>
        <v>2069</v>
      </c>
      <c r="BM28" s="81" t="n">
        <f aca="false">IF(BM27 = 1, $F24, IF(BM26 &gt; (DATE(BL28, $F25 + 1, 1) - 1), BL28 + 1, BL28))</f>
        <v>2070</v>
      </c>
      <c r="BN28" s="81" t="n">
        <f aca="false">IF(BN27 = 1, $F24, IF(BN26 &gt; (DATE(BM28, $F25 + 1, 1) - 1), BM28 + 1, BM28))</f>
        <v>2071</v>
      </c>
      <c r="BO28" s="81" t="n">
        <f aca="false">IF(BO27 = 1, $F24, IF(BO26 &gt; (DATE(BN28, $F25 + 1, 1) - 1), BN28 + 1, BN28))</f>
        <v>2072</v>
      </c>
      <c r="BP28" s="81" t="n">
        <f aca="false">IF(BP27 = 1, $F24, IF(BP26 &gt; (DATE(BO28, $F25 + 1, 1) - 1), BO28 + 1, BO28))</f>
        <v>2073</v>
      </c>
      <c r="BQ28" s="81" t="n">
        <f aca="false">IF(BQ27 = 1, $F24, IF(BQ26 &gt; (DATE(BP28, $F25 + 1, 1) - 1), BP28 + 1, BP28))</f>
        <v>2074</v>
      </c>
      <c r="BR28" s="81" t="n">
        <f aca="false">IF(BR27 = 1, $F24, IF(BR26 &gt; (DATE(BQ28, $F25 + 1, 1) - 1), BQ28 + 1, BQ28))</f>
        <v>2075</v>
      </c>
      <c r="BS28" s="81" t="n">
        <f aca="false">IF(BS27 = 1, $F24, IF(BS26 &gt; (DATE(BR28, $F25 + 1, 1) - 1), BR28 + 1, BR28))</f>
        <v>2076</v>
      </c>
      <c r="BT28" s="81" t="n">
        <f aca="false">IF(BT27 = 1, $F24, IF(BT26 &gt; (DATE(BS28, $F25 + 1, 1) - 1), BS28 + 1, BS28))</f>
        <v>2077</v>
      </c>
      <c r="BU28" s="81" t="n">
        <f aca="false">IF(BU27 = 1, $F24, IF(BU26 &gt; (DATE(BT28, $F25 + 1, 1) - 1), BT28 + 1, BT28))</f>
        <v>2078</v>
      </c>
      <c r="BV28" s="81" t="n">
        <f aca="false">IF(BV27 = 1, $F24, IF(BV26 &gt; (DATE(BU28, $F25 + 1, 1) - 1), BU28 + 1, BU28))</f>
        <v>2079</v>
      </c>
      <c r="BW28" s="81" t="n">
        <f aca="false">IF(BW27 = 1, $F24, IF(BW26 &gt; (DATE(BV28, $F25 + 1, 1) - 1), BV28 + 1, BV28))</f>
        <v>2080</v>
      </c>
      <c r="BX28" s="81" t="n">
        <f aca="false">IF(BX27 = 1, $F24, IF(BX26 &gt; (DATE(BW28, $F25 + 1, 1) - 1), BW28 + 1, BW28))</f>
        <v>2081</v>
      </c>
      <c r="BY28" s="81" t="n">
        <f aca="false">IF(BY27 = 1, $F24, IF(BY26 &gt; (DATE(BX28, $F25 + 1, 1) - 1), BX28 + 1, BX28))</f>
        <v>2082</v>
      </c>
      <c r="BZ28" s="81" t="n">
        <f aca="false">IF(BZ27 = 1, $F24, IF(BZ26 &gt; (DATE(BY28, $F25 + 1, 1) - 1), BY28 + 1, BY28))</f>
        <v>2083</v>
      </c>
      <c r="CA28" s="81" t="n">
        <f aca="false">IF(CA27 = 1, $F24, IF(CA26 &gt; (DATE(BZ28, $F25 + 1, 1) - 1), BZ28 + 1, BZ28))</f>
        <v>2084</v>
      </c>
      <c r="CB28" s="81" t="n">
        <f aca="false">IF(CB27 = 1, $F24, IF(CB26 &gt; (DATE(CA28, $F25 + 1, 1) - 1), CA28 + 1, CA28))</f>
        <v>2085</v>
      </c>
      <c r="CC28" s="81" t="n">
        <f aca="false">IF(CC27 = 1, $F24, IF(CC26 &gt; (DATE(CB28, $F25 + 1, 1) - 1), CB28 + 1, CB28))</f>
        <v>2086</v>
      </c>
      <c r="CD28" s="81" t="n">
        <f aca="false">IF(CD27 = 1, $F24, IF(CD26 &gt; (DATE(CC28, $F25 + 1, 1) - 1), CC28 + 1, CC28))</f>
        <v>2087</v>
      </c>
      <c r="CE28" s="81" t="n">
        <f aca="false">IF(CE27 = 1, $F24, IF(CE26 &gt; (DATE(CD28, $F25 + 1, 1) - 1), CD28 + 1, CD28))</f>
        <v>2088</v>
      </c>
      <c r="CF28" s="81" t="n">
        <f aca="false">IF(CF27 = 1, $F24, IF(CF26 &gt; (DATE(CE28, $F25 + 1, 1) - 1), CE28 + 1, CE28))</f>
        <v>2089</v>
      </c>
      <c r="CG28" s="81" t="n">
        <f aca="false">IF(CG27 = 1, $F24, IF(CG26 &gt; (DATE(CF28, $F25 + 1, 1) - 1), CF28 + 1, CF28))</f>
        <v>2090</v>
      </c>
      <c r="CH28" s="81" t="n">
        <f aca="false">IF(CH27 = 1, $F24, IF(CH26 &gt; (DATE(CG28, $F25 + 1, 1) - 1), CG28 + 1, CG28))</f>
        <v>2091</v>
      </c>
      <c r="CI28" s="81" t="n">
        <f aca="false">IF(CI27 = 1, $F24, IF(CI26 &gt; (DATE(CH28, $F25 + 1, 1) - 1), CH28 + 1, CH28))</f>
        <v>2092</v>
      </c>
      <c r="CJ28" s="81" t="n">
        <f aca="false">IF(CJ27 = 1, $F24, IF(CJ26 &gt; (DATE(CI28, $F25 + 1, 1) - 1), CI28 + 1, CI28))</f>
        <v>2093</v>
      </c>
      <c r="CK28" s="81" t="n">
        <f aca="false">IF(CK27 = 1, $F24, IF(CK26 &gt; (DATE(CJ28, $F25 + 1, 1) - 1), CJ28 + 1, CJ28))</f>
        <v>2094</v>
      </c>
      <c r="CL28" s="81" t="n">
        <f aca="false">IF(CL27 = 1, $F24, IF(CL26 &gt; (DATE(CK28, $F25 + 1, 1) - 1), CK28 + 1, CK28))</f>
        <v>2095</v>
      </c>
      <c r="CM28" s="81" t="n">
        <f aca="false">IF(CM27 = 1, $F24, IF(CM26 &gt; (DATE(CL28, $F25 + 1, 1) - 1), CL28 + 1, CL28))</f>
        <v>2096</v>
      </c>
      <c r="CN28" s="81" t="n">
        <f aca="false">IF(CN27 = 1, $F24, IF(CN26 &gt; (DATE(CM28, $F25 + 1, 1) - 1), CM28 + 1, CM28))</f>
        <v>2097</v>
      </c>
      <c r="CO28" s="81" t="n">
        <f aca="false">IF(CO27 = 1, $F24, IF(CO26 &gt; (DATE(CN28, $F25 + 1, 1) - 1), CN28 + 1, CN28))</f>
        <v>2098</v>
      </c>
      <c r="CP28" s="81" t="n">
        <f aca="false">IF(CP27 = 1, $F24, IF(CP26 &gt; (DATE(CO28, $F25 + 1, 1) - 1), CO28 + 1, CO28))</f>
        <v>2099</v>
      </c>
      <c r="CQ28" s="81" t="n">
        <f aca="false">IF(CQ27 = 1, $F24, IF(CQ26 &gt; (DATE(CP28, $F25 + 1, 1) - 1), CP28 + 1, CP28))</f>
        <v>2100</v>
      </c>
      <c r="CR28" s="81" t="n">
        <f aca="false">IF(CR27 = 1, $F24, IF(CR26 &gt; (DATE(CQ28, $F25 + 1, 1) - 1), CQ28 + 1, CQ28))</f>
        <v>2101</v>
      </c>
      <c r="CS28" s="81" t="n">
        <f aca="false">IF(CS27 = 1, $F24, IF(CS26 &gt; (DATE(CR28, $F25 + 1, 1) - 1), CR28 + 1, CR28))</f>
        <v>2102</v>
      </c>
      <c r="CT28" s="81" t="n">
        <f aca="false">IF(CT27 = 1, $F24, IF(CT26 &gt; (DATE(CS28, $F25 + 1, 1) - 1), CS28 + 1, CS28))</f>
        <v>2103</v>
      </c>
      <c r="CU28" s="81" t="n">
        <f aca="false">IF(CU27 = 1, $F24, IF(CU26 &gt; (DATE(CT28, $F25 + 1, 1) - 1), CT28 + 1, CT28))</f>
        <v>2104</v>
      </c>
      <c r="CV28" s="81" t="n">
        <f aca="false">IF(CV27 = 1, $F24, IF(CV26 &gt; (DATE(CU28, $F25 + 1, 1) - 1), CU28 + 1, CU28))</f>
        <v>2105</v>
      </c>
      <c r="CW28" s="81" t="n">
        <f aca="false">IF(CW27 = 1, $F24, IF(CW26 &gt; (DATE(CV28, $F25 + 1, 1) - 1), CV28 + 1, CV28))</f>
        <v>2106</v>
      </c>
      <c r="CX28" s="81" t="n">
        <f aca="false">IF(CX27 = 1, $F24, IF(CX26 &gt; (DATE(CW28, $F25 + 1, 1) - 1), CW28 + 1, CW28))</f>
        <v>2107</v>
      </c>
      <c r="CY28" s="81" t="n">
        <f aca="false">IF(CY27 = 1, $F24, IF(CY26 &gt; (DATE(CX28, $F25 + 1, 1) - 1), CX28 + 1, CX28))</f>
        <v>2108</v>
      </c>
      <c r="CZ28" s="81" t="n">
        <f aca="false">IF(CZ27 = 1, $F24, IF(CZ26 &gt; (DATE(CY28, $F25 + 1, 1) - 1), CY28 + 1, CY28))</f>
        <v>2109</v>
      </c>
      <c r="DA28" s="81" t="n">
        <f aca="false">IF(DA27 = 1, $F24, IF(DA26 &gt; (DATE(CZ28, $F25 + 1, 1) - 1), CZ28 + 1, CZ28))</f>
        <v>2110</v>
      </c>
      <c r="DB28" s="81" t="n">
        <f aca="false">IF(DB27 = 1, $F24, IF(DB26 &gt; (DATE(DA28, $F25 + 1, 1) - 1), DA28 + 1, DA28))</f>
        <v>2111</v>
      </c>
      <c r="DC28" s="81" t="n">
        <f aca="false">IF(DC27 = 1, $F24, IF(DC26 &gt; (DATE(DB28, $F25 + 1, 1) - 1), DB28 + 1, DB28))</f>
        <v>2112</v>
      </c>
      <c r="DD28" s="81" t="n">
        <f aca="false">IF(DD27 = 1, $F24, IF(DD26 &gt; (DATE(DC28, $F25 + 1, 1) - 1), DC28 + 1, DC28))</f>
        <v>2113</v>
      </c>
      <c r="DE28" s="81" t="n">
        <f aca="false">IF(DE27 = 1, $F24, IF(DE26 &gt; (DATE(DD28, $F25 + 1, 1) - 1), DD28 + 1, DD28))</f>
        <v>2114</v>
      </c>
      <c r="DF28" s="81" t="n">
        <f aca="false">IF(DF27 = 1, $F24, IF(DF26 &gt; (DATE(DE28, $F25 + 1, 1) - 1), DE28 + 1, DE28))</f>
        <v>2115</v>
      </c>
      <c r="DG28" s="81" t="n">
        <f aca="false">IF(DG27 = 1, $F24, IF(DG26 &gt; (DATE(DF28, $F25 + 1, 1) - 1), DF28 + 1, DF28))</f>
        <v>2116</v>
      </c>
      <c r="DH28" s="81" t="n">
        <f aca="false">IF(DH27 = 1, $F24, IF(DH26 &gt; (DATE(DG28, $F25 + 1, 1) - 1), DG28 + 1, DG28))</f>
        <v>2117</v>
      </c>
      <c r="DI28" s="81" t="n">
        <f aca="false">IF(DI27 = 1, $F24, IF(DI26 &gt; (DATE(DH28, $F25 + 1, 1) - 1), DH28 + 1, DH28))</f>
        <v>2118</v>
      </c>
      <c r="DJ28" s="81" t="n">
        <f aca="false">IF(DJ27 = 1, $F24, IF(DJ26 &gt; (DATE(DI28, $F25 + 1, 1) - 1), DI28 + 1, DI28))</f>
        <v>2119</v>
      </c>
      <c r="DK28" s="81" t="n">
        <f aca="false">IF(DK27 = 1, $F24, IF(DK26 &gt; (DATE(DJ28, $F25 + 1, 1) - 1), DJ28 + 1, DJ28))</f>
        <v>2120</v>
      </c>
    </row>
    <row r="29" customFormat="false" ht="15" hidden="false" customHeight="true" outlineLevel="0" collapsed="false">
      <c r="A29" s="58"/>
      <c r="B29" s="58"/>
      <c r="C29" s="59"/>
      <c r="D29" s="60"/>
      <c r="E29" s="60"/>
      <c r="F29" s="60"/>
      <c r="G29" s="60"/>
      <c r="H29" s="60"/>
      <c r="I29" s="60"/>
    </row>
    <row r="30" customFormat="false" ht="15" hidden="false" customHeight="true" outlineLevel="0" collapsed="false">
      <c r="A30" s="58"/>
      <c r="B30" s="58"/>
      <c r="C30" s="59"/>
      <c r="D30" s="60"/>
      <c r="E30" s="60"/>
      <c r="F30" s="60"/>
      <c r="G30" s="60"/>
      <c r="H30" s="60"/>
      <c r="I30" s="60"/>
    </row>
    <row r="31" customFormat="false" ht="15" hidden="false" customHeight="true" outlineLevel="0" collapsed="false">
      <c r="A31" s="67" t="s">
        <v>241</v>
      </c>
      <c r="B31" s="67"/>
      <c r="C31" s="150"/>
      <c r="D31" s="67"/>
      <c r="E31" s="67"/>
      <c r="F31" s="67"/>
      <c r="G31" s="67"/>
      <c r="H31" s="67"/>
      <c r="I31" s="67"/>
      <c r="J31" s="67"/>
      <c r="K31" s="67"/>
      <c r="L31" s="67"/>
      <c r="M31" s="67"/>
      <c r="N31" s="67"/>
      <c r="O31" s="67"/>
      <c r="P31" s="67"/>
      <c r="Q31" s="67"/>
      <c r="R31" s="67"/>
      <c r="S31" s="67"/>
      <c r="T31" s="67"/>
      <c r="U31" s="67"/>
      <c r="V31" s="67"/>
      <c r="W31" s="67"/>
      <c r="X31" s="67"/>
      <c r="Y31" s="67"/>
      <c r="Z31" s="67"/>
      <c r="AA31" s="67"/>
      <c r="AB31" s="67"/>
      <c r="AC31" s="67"/>
      <c r="AD31" s="67"/>
      <c r="AE31" s="67"/>
      <c r="AF31" s="67"/>
      <c r="AG31" s="67"/>
      <c r="AH31" s="67"/>
      <c r="AI31" s="67"/>
      <c r="AJ31" s="67"/>
      <c r="AK31" s="67"/>
      <c r="AL31" s="67"/>
      <c r="AM31" s="67"/>
      <c r="AN31" s="67"/>
      <c r="AO31" s="67"/>
      <c r="AP31" s="67"/>
      <c r="AQ31" s="67"/>
      <c r="AR31" s="67"/>
      <c r="AS31" s="67"/>
      <c r="AT31" s="67"/>
      <c r="AU31" s="67"/>
      <c r="AV31" s="67"/>
      <c r="AW31" s="67"/>
      <c r="AX31" s="67"/>
      <c r="AY31" s="67"/>
      <c r="AZ31" s="67"/>
      <c r="BA31" s="67"/>
      <c r="BB31" s="67"/>
      <c r="BC31" s="67"/>
      <c r="BD31" s="67"/>
      <c r="BE31" s="67"/>
      <c r="BF31" s="67"/>
      <c r="BG31" s="67"/>
      <c r="BH31" s="67"/>
      <c r="BI31" s="67"/>
      <c r="BJ31" s="67"/>
      <c r="BK31" s="67"/>
      <c r="BL31" s="67"/>
      <c r="BM31" s="67"/>
      <c r="BN31" s="67"/>
      <c r="BO31" s="67"/>
      <c r="BP31" s="67"/>
      <c r="BQ31" s="67"/>
      <c r="BR31" s="67"/>
      <c r="BS31" s="67"/>
      <c r="BT31" s="67"/>
      <c r="BU31" s="67"/>
      <c r="BV31" s="67"/>
      <c r="BW31" s="67"/>
      <c r="BX31" s="67"/>
      <c r="BY31" s="67"/>
      <c r="BZ31" s="67"/>
      <c r="CA31" s="67"/>
      <c r="CB31" s="67"/>
      <c r="CC31" s="67"/>
      <c r="CD31" s="67"/>
      <c r="CE31" s="67"/>
      <c r="CF31" s="67"/>
      <c r="CG31" s="67"/>
      <c r="CH31" s="67"/>
      <c r="CI31" s="67"/>
      <c r="CJ31" s="67"/>
      <c r="CK31" s="67"/>
      <c r="CL31" s="67"/>
      <c r="CM31" s="67"/>
      <c r="CN31" s="67"/>
      <c r="CO31" s="67"/>
      <c r="CP31" s="67"/>
      <c r="CQ31" s="67"/>
      <c r="CR31" s="67"/>
      <c r="CS31" s="67"/>
      <c r="CT31" s="67"/>
      <c r="CU31" s="67"/>
      <c r="CV31" s="67"/>
      <c r="CW31" s="67"/>
      <c r="CX31" s="67"/>
      <c r="CY31" s="67"/>
      <c r="CZ31" s="67"/>
      <c r="DA31" s="67"/>
      <c r="DB31" s="67"/>
      <c r="DC31" s="67"/>
      <c r="DD31" s="67"/>
      <c r="DE31" s="67"/>
      <c r="DF31" s="67"/>
      <c r="DG31" s="67"/>
      <c r="DH31" s="67"/>
      <c r="DI31" s="67"/>
      <c r="DJ31" s="67"/>
      <c r="DK31" s="67"/>
    </row>
    <row r="32" customFormat="false" ht="15" hidden="false" customHeight="true" outlineLevel="0" collapsed="false">
      <c r="A32" s="58"/>
      <c r="B32" s="58"/>
      <c r="C32" s="59"/>
      <c r="D32" s="60"/>
      <c r="E32" s="60"/>
      <c r="F32" s="60"/>
      <c r="G32" s="60"/>
      <c r="H32" s="60"/>
      <c r="I32" s="60"/>
    </row>
    <row r="33" customFormat="false" ht="15" hidden="false" customHeight="true" outlineLevel="0" collapsed="false">
      <c r="A33" s="58"/>
      <c r="B33" s="58" t="s">
        <v>242</v>
      </c>
      <c r="C33" s="59"/>
      <c r="D33" s="60"/>
      <c r="E33" s="60"/>
      <c r="F33" s="60"/>
      <c r="G33" s="60"/>
      <c r="H33" s="60"/>
      <c r="I33" s="60"/>
    </row>
    <row r="34" s="81" customFormat="true" ht="15" hidden="false" customHeight="true" outlineLevel="0" collapsed="false">
      <c r="B34" s="79"/>
      <c r="E34" s="176" t="str">
        <f aca="false">InpC!E$16</f>
        <v>Forecast start date</v>
      </c>
      <c r="F34" s="176" t="n">
        <f aca="false">InpC!F$16</f>
        <v>2023</v>
      </c>
      <c r="G34" s="176" t="str">
        <f aca="false">InpC!G$16</f>
        <v>year</v>
      </c>
    </row>
    <row r="35" s="81" customFormat="true" ht="15" hidden="false" customHeight="true" outlineLevel="0" collapsed="false">
      <c r="B35" s="79"/>
      <c r="E35" s="178" t="str">
        <f aca="false">InpC!E$21</f>
        <v>Project operation start year</v>
      </c>
      <c r="F35" s="178" t="n">
        <f aca="false">InpC!F$21</f>
        <v>2025</v>
      </c>
      <c r="G35" s="178" t="str">
        <f aca="false">InpC!G$21</f>
        <v>year</v>
      </c>
    </row>
    <row r="36" s="107" customFormat="true" ht="15" hidden="false" customHeight="true" outlineLevel="0" collapsed="false">
      <c r="B36" s="116"/>
      <c r="E36" s="179" t="str">
        <f aca="false">InpC!E$17</f>
        <v>Length of BCA period (operating)</v>
      </c>
      <c r="F36" s="179" t="n">
        <f aca="false">InpC!F$17</f>
        <v>20</v>
      </c>
      <c r="G36" s="179" t="str">
        <f aca="false">InpC!G$17</f>
        <v>years</v>
      </c>
    </row>
    <row r="37" s="107" customFormat="true" ht="15" hidden="false" customHeight="true" outlineLevel="0" collapsed="false">
      <c r="B37" s="116"/>
      <c r="E37" s="107" t="s">
        <v>243</v>
      </c>
      <c r="F37" s="107" t="n">
        <f aca="false">F35 - F34 + F36 - 1</f>
        <v>21</v>
      </c>
      <c r="G37" s="107" t="s">
        <v>244</v>
      </c>
    </row>
    <row r="38" s="107" customFormat="true" ht="15" hidden="false" customHeight="true" outlineLevel="0" collapsed="false">
      <c r="B38" s="116"/>
    </row>
    <row r="39" s="81" customFormat="true" ht="15" hidden="false" customHeight="true" outlineLevel="0" collapsed="false">
      <c r="A39" s="79"/>
      <c r="B39" s="79"/>
      <c r="C39" s="80"/>
      <c r="E39" s="176" t="str">
        <f aca="false">InpC!E$16</f>
        <v>Forecast start date</v>
      </c>
      <c r="F39" s="176" t="n">
        <f aca="false">InpC!F$16</f>
        <v>2023</v>
      </c>
      <c r="G39" s="176" t="str">
        <f aca="false">InpC!G$16</f>
        <v>year</v>
      </c>
    </row>
    <row r="40" customFormat="false" ht="15" hidden="false" customHeight="true" outlineLevel="0" collapsed="false">
      <c r="A40" s="58"/>
      <c r="B40" s="58"/>
      <c r="C40" s="59"/>
      <c r="D40" s="60"/>
      <c r="E40" s="85" t="str">
        <f aca="false">E$37</f>
        <v>Length of forecast period</v>
      </c>
      <c r="F40" s="85" t="n">
        <f aca="false">F$37</f>
        <v>21</v>
      </c>
      <c r="G40" s="85" t="str">
        <f aca="false">G$37</f>
        <v>year #</v>
      </c>
      <c r="H40" s="60"/>
      <c r="I40" s="60"/>
      <c r="P40" s="180"/>
    </row>
    <row r="41" s="81" customFormat="true" ht="15" hidden="false" customHeight="true" outlineLevel="0" collapsed="false">
      <c r="A41" s="79"/>
      <c r="B41" s="79"/>
      <c r="C41" s="80"/>
      <c r="E41" s="81" t="s">
        <v>245</v>
      </c>
      <c r="F41" s="81" t="n">
        <f aca="false">F39 + F40</f>
        <v>2044</v>
      </c>
      <c r="G41" s="81" t="s">
        <v>77</v>
      </c>
    </row>
    <row r="42" customFormat="false" ht="15" hidden="false" customHeight="true" outlineLevel="0" collapsed="false">
      <c r="A42" s="58"/>
      <c r="B42" s="58"/>
      <c r="C42" s="59"/>
      <c r="D42" s="60"/>
      <c r="E42" s="60"/>
      <c r="F42" s="60"/>
      <c r="G42" s="60"/>
      <c r="H42" s="60"/>
      <c r="I42" s="60"/>
    </row>
    <row r="43" s="81" customFormat="true" ht="15" hidden="false" customHeight="true" outlineLevel="0" collapsed="false">
      <c r="A43" s="79"/>
      <c r="B43" s="79"/>
      <c r="C43" s="80"/>
      <c r="E43" s="81" t="str">
        <f aca="false">E41</f>
        <v>Last forecast date</v>
      </c>
      <c r="F43" s="81" t="n">
        <f aca="false">F41</f>
        <v>2044</v>
      </c>
      <c r="G43" s="81" t="str">
        <f aca="false">G41</f>
        <v>date</v>
      </c>
    </row>
    <row r="44" s="81" customFormat="true" ht="15" hidden="false" customHeight="true" outlineLevel="0" collapsed="false">
      <c r="A44" s="79"/>
      <c r="B44" s="79"/>
      <c r="C44" s="80"/>
      <c r="E44" s="176" t="str">
        <f aca="false">InpC!E$16</f>
        <v>Forecast start date</v>
      </c>
      <c r="F44" s="176" t="n">
        <f aca="false">InpC!F$16</f>
        <v>2023</v>
      </c>
      <c r="G44" s="176" t="str">
        <f aca="false">InpC!G$16</f>
        <v>year</v>
      </c>
    </row>
    <row r="45" customFormat="false" ht="15" hidden="false" customHeight="true" outlineLevel="0" collapsed="false">
      <c r="A45" s="58"/>
      <c r="B45" s="58"/>
      <c r="C45" s="59"/>
      <c r="D45" s="60"/>
      <c r="E45" s="181" t="str">
        <f aca="false">E$28</f>
        <v>Financial year ending</v>
      </c>
      <c r="F45" s="181" t="n">
        <f aca="false">F$28</f>
        <v>0</v>
      </c>
      <c r="G45" s="181" t="str">
        <f aca="false">G$28</f>
        <v>year</v>
      </c>
      <c r="H45" s="181" t="n">
        <f aca="false">H$28</f>
        <v>0</v>
      </c>
      <c r="I45" s="181" t="n">
        <f aca="false">I$28</f>
        <v>0</v>
      </c>
      <c r="J45" s="181" t="n">
        <f aca="false">J$28</f>
        <v>2015</v>
      </c>
      <c r="K45" s="181" t="n">
        <f aca="false">K$28</f>
        <v>2016</v>
      </c>
      <c r="L45" s="181" t="n">
        <f aca="false">L$28</f>
        <v>2017</v>
      </c>
      <c r="M45" s="181" t="n">
        <f aca="false">M$28</f>
        <v>2018</v>
      </c>
      <c r="N45" s="181" t="n">
        <f aca="false">N$28</f>
        <v>2019</v>
      </c>
      <c r="O45" s="181" t="n">
        <f aca="false">O$28</f>
        <v>2020</v>
      </c>
      <c r="P45" s="181" t="n">
        <f aca="false">P$28</f>
        <v>2021</v>
      </c>
      <c r="Q45" s="181" t="n">
        <f aca="false">Q$28</f>
        <v>2022</v>
      </c>
      <c r="R45" s="181" t="n">
        <f aca="false">R$28</f>
        <v>2023</v>
      </c>
      <c r="S45" s="181" t="n">
        <f aca="false">S$28</f>
        <v>2024</v>
      </c>
      <c r="T45" s="181" t="n">
        <f aca="false">T$28</f>
        <v>2025</v>
      </c>
      <c r="U45" s="181" t="n">
        <f aca="false">U$28</f>
        <v>2026</v>
      </c>
      <c r="V45" s="181" t="n">
        <f aca="false">V$28</f>
        <v>2027</v>
      </c>
      <c r="W45" s="181" t="n">
        <f aca="false">W$28</f>
        <v>2028</v>
      </c>
      <c r="X45" s="181" t="n">
        <f aca="false">X$28</f>
        <v>2029</v>
      </c>
      <c r="Y45" s="181" t="n">
        <f aca="false">Y$28</f>
        <v>2030</v>
      </c>
      <c r="Z45" s="181" t="n">
        <f aca="false">Z$28</f>
        <v>2031</v>
      </c>
      <c r="AA45" s="181" t="n">
        <f aca="false">AA$28</f>
        <v>2032</v>
      </c>
      <c r="AB45" s="181" t="n">
        <f aca="false">AB$28</f>
        <v>2033</v>
      </c>
      <c r="AC45" s="181" t="n">
        <f aca="false">AC$28</f>
        <v>2034</v>
      </c>
      <c r="AD45" s="181" t="n">
        <f aca="false">AD$28</f>
        <v>2035</v>
      </c>
      <c r="AE45" s="181" t="n">
        <f aca="false">AE$28</f>
        <v>2036</v>
      </c>
      <c r="AF45" s="181" t="n">
        <f aca="false">AF$28</f>
        <v>2037</v>
      </c>
      <c r="AG45" s="181" t="n">
        <f aca="false">AG$28</f>
        <v>2038</v>
      </c>
      <c r="AH45" s="181" t="n">
        <f aca="false">AH$28</f>
        <v>2039</v>
      </c>
      <c r="AI45" s="181" t="n">
        <f aca="false">AI$28</f>
        <v>2040</v>
      </c>
      <c r="AJ45" s="181" t="n">
        <f aca="false">AJ$28</f>
        <v>2041</v>
      </c>
      <c r="AK45" s="181" t="n">
        <f aca="false">AK$28</f>
        <v>2042</v>
      </c>
      <c r="AL45" s="181" t="n">
        <f aca="false">AL$28</f>
        <v>2043</v>
      </c>
      <c r="AM45" s="181" t="n">
        <f aca="false">AM$28</f>
        <v>2044</v>
      </c>
      <c r="AN45" s="181" t="n">
        <f aca="false">AN$28</f>
        <v>2045</v>
      </c>
      <c r="AO45" s="181" t="n">
        <f aca="false">AO$28</f>
        <v>2046</v>
      </c>
      <c r="AP45" s="181" t="n">
        <f aca="false">AP$28</f>
        <v>2047</v>
      </c>
      <c r="AQ45" s="181" t="n">
        <f aca="false">AQ$28</f>
        <v>2048</v>
      </c>
      <c r="AR45" s="181" t="n">
        <f aca="false">AR$28</f>
        <v>2049</v>
      </c>
      <c r="AS45" s="181" t="n">
        <f aca="false">AS$28</f>
        <v>2050</v>
      </c>
      <c r="AT45" s="181" t="n">
        <f aca="false">AT$28</f>
        <v>2051</v>
      </c>
      <c r="AU45" s="181" t="n">
        <f aca="false">AU$28</f>
        <v>2052</v>
      </c>
      <c r="AV45" s="181" t="n">
        <f aca="false">AV$28</f>
        <v>2053</v>
      </c>
      <c r="AW45" s="181" t="n">
        <f aca="false">AW$28</f>
        <v>2054</v>
      </c>
      <c r="AX45" s="181" t="n">
        <f aca="false">AX$28</f>
        <v>2055</v>
      </c>
      <c r="AY45" s="181" t="n">
        <f aca="false">AY$28</f>
        <v>2056</v>
      </c>
      <c r="AZ45" s="181" t="n">
        <f aca="false">AZ$28</f>
        <v>2057</v>
      </c>
      <c r="BA45" s="181" t="n">
        <f aca="false">BA$28</f>
        <v>2058</v>
      </c>
      <c r="BB45" s="181" t="n">
        <f aca="false">BB$28</f>
        <v>2059</v>
      </c>
      <c r="BC45" s="181" t="n">
        <f aca="false">BC$28</f>
        <v>2060</v>
      </c>
      <c r="BD45" s="181" t="n">
        <f aca="false">BD$28</f>
        <v>2061</v>
      </c>
      <c r="BE45" s="181" t="n">
        <f aca="false">BE$28</f>
        <v>2062</v>
      </c>
      <c r="BF45" s="181" t="n">
        <f aca="false">BF$28</f>
        <v>2063</v>
      </c>
      <c r="BG45" s="181" t="n">
        <f aca="false">BG$28</f>
        <v>2064</v>
      </c>
      <c r="BH45" s="181" t="n">
        <f aca="false">BH$28</f>
        <v>2065</v>
      </c>
      <c r="BI45" s="181" t="n">
        <f aca="false">BI$28</f>
        <v>2066</v>
      </c>
      <c r="BJ45" s="181" t="n">
        <f aca="false">BJ$28</f>
        <v>2067</v>
      </c>
      <c r="BK45" s="181" t="n">
        <f aca="false">BK$28</f>
        <v>2068</v>
      </c>
      <c r="BL45" s="181" t="n">
        <f aca="false">BL$28</f>
        <v>2069</v>
      </c>
      <c r="BM45" s="181" t="n">
        <f aca="false">BM$28</f>
        <v>2070</v>
      </c>
      <c r="BN45" s="181" t="n">
        <f aca="false">BN$28</f>
        <v>2071</v>
      </c>
      <c r="BO45" s="181" t="n">
        <f aca="false">BO$28</f>
        <v>2072</v>
      </c>
      <c r="BP45" s="181" t="n">
        <f aca="false">BP$28</f>
        <v>2073</v>
      </c>
      <c r="BQ45" s="181" t="n">
        <f aca="false">BQ$28</f>
        <v>2074</v>
      </c>
      <c r="BR45" s="181" t="n">
        <f aca="false">BR$28</f>
        <v>2075</v>
      </c>
      <c r="BS45" s="181" t="n">
        <f aca="false">BS$28</f>
        <v>2076</v>
      </c>
      <c r="BT45" s="181" t="n">
        <f aca="false">BT$28</f>
        <v>2077</v>
      </c>
      <c r="BU45" s="181" t="n">
        <f aca="false">BU$28</f>
        <v>2078</v>
      </c>
      <c r="BV45" s="181" t="n">
        <f aca="false">BV$28</f>
        <v>2079</v>
      </c>
      <c r="BW45" s="181" t="n">
        <f aca="false">BW$28</f>
        <v>2080</v>
      </c>
      <c r="BX45" s="181" t="n">
        <f aca="false">BX$28</f>
        <v>2081</v>
      </c>
      <c r="BY45" s="181" t="n">
        <f aca="false">BY$28</f>
        <v>2082</v>
      </c>
      <c r="BZ45" s="181" t="n">
        <f aca="false">BZ$28</f>
        <v>2083</v>
      </c>
      <c r="CA45" s="181" t="n">
        <f aca="false">CA$28</f>
        <v>2084</v>
      </c>
      <c r="CB45" s="181" t="n">
        <f aca="false">CB$28</f>
        <v>2085</v>
      </c>
      <c r="CC45" s="181" t="n">
        <f aca="false">CC$28</f>
        <v>2086</v>
      </c>
      <c r="CD45" s="181" t="n">
        <f aca="false">CD$28</f>
        <v>2087</v>
      </c>
      <c r="CE45" s="181" t="n">
        <f aca="false">CE$28</f>
        <v>2088</v>
      </c>
      <c r="CF45" s="181" t="n">
        <f aca="false">CF$28</f>
        <v>2089</v>
      </c>
      <c r="CG45" s="181" t="n">
        <f aca="false">CG$28</f>
        <v>2090</v>
      </c>
      <c r="CH45" s="181" t="n">
        <f aca="false">CH$28</f>
        <v>2091</v>
      </c>
      <c r="CI45" s="181" t="n">
        <f aca="false">CI$28</f>
        <v>2092</v>
      </c>
      <c r="CJ45" s="181" t="n">
        <f aca="false">CJ$28</f>
        <v>2093</v>
      </c>
      <c r="CK45" s="181" t="n">
        <f aca="false">CK$28</f>
        <v>2094</v>
      </c>
      <c r="CL45" s="181" t="n">
        <f aca="false">CL$28</f>
        <v>2095</v>
      </c>
      <c r="CM45" s="181" t="n">
        <f aca="false">CM$28</f>
        <v>2096</v>
      </c>
      <c r="CN45" s="181" t="n">
        <f aca="false">CN$28</f>
        <v>2097</v>
      </c>
      <c r="CO45" s="181" t="n">
        <f aca="false">CO$28</f>
        <v>2098</v>
      </c>
      <c r="CP45" s="181" t="n">
        <f aca="false">CP$28</f>
        <v>2099</v>
      </c>
      <c r="CQ45" s="181" t="n">
        <f aca="false">CQ$28</f>
        <v>2100</v>
      </c>
      <c r="CR45" s="181" t="n">
        <f aca="false">CR$28</f>
        <v>2101</v>
      </c>
      <c r="CS45" s="181" t="n">
        <f aca="false">CS$28</f>
        <v>2102</v>
      </c>
      <c r="CT45" s="181" t="n">
        <f aca="false">CT$28</f>
        <v>2103</v>
      </c>
      <c r="CU45" s="181" t="n">
        <f aca="false">CU$28</f>
        <v>2104</v>
      </c>
      <c r="CV45" s="181" t="n">
        <f aca="false">CV$28</f>
        <v>2105</v>
      </c>
      <c r="CW45" s="181" t="n">
        <f aca="false">CW$28</f>
        <v>2106</v>
      </c>
      <c r="CX45" s="181" t="n">
        <f aca="false">CX$28</f>
        <v>2107</v>
      </c>
      <c r="CY45" s="181" t="n">
        <f aca="false">CY$28</f>
        <v>2108</v>
      </c>
      <c r="CZ45" s="181" t="n">
        <f aca="false">CZ$28</f>
        <v>2109</v>
      </c>
      <c r="DA45" s="181" t="n">
        <f aca="false">DA$28</f>
        <v>2110</v>
      </c>
      <c r="DB45" s="181" t="n">
        <f aca="false">DB$28</f>
        <v>2111</v>
      </c>
      <c r="DC45" s="181" t="n">
        <f aca="false">DC$28</f>
        <v>2112</v>
      </c>
      <c r="DD45" s="181" t="n">
        <f aca="false">DD$28</f>
        <v>2113</v>
      </c>
      <c r="DE45" s="181" t="n">
        <f aca="false">DE$28</f>
        <v>2114</v>
      </c>
      <c r="DF45" s="181" t="n">
        <f aca="false">DF$28</f>
        <v>2115</v>
      </c>
      <c r="DG45" s="181" t="n">
        <f aca="false">DG$28</f>
        <v>2116</v>
      </c>
      <c r="DH45" s="181" t="n">
        <f aca="false">DH$28</f>
        <v>2117</v>
      </c>
      <c r="DI45" s="181" t="n">
        <f aca="false">DI$28</f>
        <v>2118</v>
      </c>
      <c r="DJ45" s="181" t="n">
        <f aca="false">DJ$28</f>
        <v>2119</v>
      </c>
      <c r="DK45" s="181" t="n">
        <f aca="false">DK$28</f>
        <v>2120</v>
      </c>
    </row>
    <row r="46" s="159" customFormat="true" ht="15" hidden="false" customHeight="true" outlineLevel="0" collapsed="false">
      <c r="A46" s="182"/>
      <c r="B46" s="182"/>
      <c r="C46" s="183"/>
      <c r="E46" s="159" t="s">
        <v>246</v>
      </c>
      <c r="G46" s="159" t="s">
        <v>236</v>
      </c>
      <c r="H46" s="159" t="n">
        <f aca="false">SUM(J46:BC46)</f>
        <v>22</v>
      </c>
      <c r="J46" s="184" t="n">
        <f aca="false">IF(AND(J45 &lt;= $F43, J45 &gt;= $F44), 1, 0)</f>
        <v>0</v>
      </c>
      <c r="K46" s="184" t="n">
        <f aca="false">IF(AND(K45 &lt;= $F43, K45 &gt;= $F44), 1, 0)</f>
        <v>0</v>
      </c>
      <c r="L46" s="184" t="n">
        <f aca="false">IF(AND(L45 &lt;= $F43, L45 &gt;= $F44), 1, 0)</f>
        <v>0</v>
      </c>
      <c r="M46" s="184" t="n">
        <f aca="false">IF(AND(M45 &lt;= $F43, M45 &gt;= $F44), 1, 0)</f>
        <v>0</v>
      </c>
      <c r="N46" s="184" t="n">
        <f aca="false">IF(AND(N45 &lt;= $F43, N45 &gt;= $F44), 1, 0)</f>
        <v>0</v>
      </c>
      <c r="O46" s="184" t="n">
        <f aca="false">IF(AND(O45 &lt;= $F43, O45 &gt;= $F44), 1, 0)</f>
        <v>0</v>
      </c>
      <c r="P46" s="184" t="n">
        <f aca="false">IF(AND(P45 &lt;= $F43, P45 &gt;= $F44), 1, 0)</f>
        <v>0</v>
      </c>
      <c r="Q46" s="184" t="n">
        <f aca="false">IF(AND(Q45 &lt;= $F43, Q45 &gt;= $F44), 1, 0)</f>
        <v>0</v>
      </c>
      <c r="R46" s="184" t="n">
        <f aca="false">IF(AND(R45 &lt;= $F43, R45 &gt;= $F44), 1, 0)</f>
        <v>1</v>
      </c>
      <c r="S46" s="184" t="n">
        <f aca="false">IF(AND(S45 &lt;= $F43, S45 &gt;= $F44), 1, 0)</f>
        <v>1</v>
      </c>
      <c r="T46" s="184" t="n">
        <f aca="false">IF(AND(T45 &lt;= $F43, T45 &gt;= $F44), 1, 0)</f>
        <v>1</v>
      </c>
      <c r="U46" s="184" t="n">
        <f aca="false">IF(AND(U45 &lt;= $F43, U45 &gt;= $F44), 1, 0)</f>
        <v>1</v>
      </c>
      <c r="V46" s="184" t="n">
        <f aca="false">IF(AND(V45 &lt;= $F43, V45 &gt;= $F44), 1, 0)</f>
        <v>1</v>
      </c>
      <c r="W46" s="184" t="n">
        <f aca="false">IF(AND(W45 &lt;= $F43, W45 &gt;= $F44), 1, 0)</f>
        <v>1</v>
      </c>
      <c r="X46" s="184" t="n">
        <f aca="false">IF(AND(X45 &lt;= $F43, X45 &gt;= $F44), 1, 0)</f>
        <v>1</v>
      </c>
      <c r="Y46" s="184" t="n">
        <f aca="false">IF(AND(Y45 &lt;= $F43, Y45 &gt;= $F44), 1, 0)</f>
        <v>1</v>
      </c>
      <c r="Z46" s="184" t="n">
        <f aca="false">IF(AND(Z45 &lt;= $F43, Z45 &gt;= $F44), 1, 0)</f>
        <v>1</v>
      </c>
      <c r="AA46" s="184" t="n">
        <f aca="false">IF(AND(AA45 &lt;= $F43, AA45 &gt;= $F44), 1, 0)</f>
        <v>1</v>
      </c>
      <c r="AB46" s="184" t="n">
        <f aca="false">IF(AND(AB45 &lt;= $F43, AB45 &gt;= $F44), 1, 0)</f>
        <v>1</v>
      </c>
      <c r="AC46" s="184" t="n">
        <f aca="false">IF(AND(AC45 &lt;= $F43, AC45 &gt;= $F44), 1, 0)</f>
        <v>1</v>
      </c>
      <c r="AD46" s="184" t="n">
        <f aca="false">IF(AND(AD45 &lt;= $F43, AD45 &gt;= $F44), 1, 0)</f>
        <v>1</v>
      </c>
      <c r="AE46" s="184" t="n">
        <f aca="false">IF(AND(AE45 &lt;= $F43, AE45 &gt;= $F44), 1, 0)</f>
        <v>1</v>
      </c>
      <c r="AF46" s="184" t="n">
        <f aca="false">IF(AND(AF45 &lt;= $F43, AF45 &gt;= $F44), 1, 0)</f>
        <v>1</v>
      </c>
      <c r="AG46" s="184" t="n">
        <f aca="false">IF(AND(AG45 &lt;= $F43, AG45 &gt;= $F44), 1, 0)</f>
        <v>1</v>
      </c>
      <c r="AH46" s="184" t="n">
        <f aca="false">IF(AND(AH45 &lt;= $F43, AH45 &gt;= $F44), 1, 0)</f>
        <v>1</v>
      </c>
      <c r="AI46" s="184" t="n">
        <f aca="false">IF(AND(AI45 &lt;= $F43, AI45 &gt;= $F44), 1, 0)</f>
        <v>1</v>
      </c>
      <c r="AJ46" s="184" t="n">
        <f aca="false">IF(AND(AJ45 &lt;= $F43, AJ45 &gt;= $F44), 1, 0)</f>
        <v>1</v>
      </c>
      <c r="AK46" s="184" t="n">
        <f aca="false">IF(AND(AK45 &lt;= $F43, AK45 &gt;= $F44), 1, 0)</f>
        <v>1</v>
      </c>
      <c r="AL46" s="184" t="n">
        <f aca="false">IF(AND(AL45 &lt;= $F43, AL45 &gt;= $F44), 1, 0)</f>
        <v>1</v>
      </c>
      <c r="AM46" s="184" t="n">
        <f aca="false">IF(AND(AM45 &lt;= $F43, AM45 &gt;= $F44), 1, 0)</f>
        <v>1</v>
      </c>
      <c r="AN46" s="184" t="n">
        <f aca="false">IF(AND(AN45 &lt;= $F43, AN45 &gt;= $F44), 1, 0)</f>
        <v>0</v>
      </c>
      <c r="AO46" s="184" t="n">
        <f aca="false">IF(AND(AO45 &lt;= $F43, AO45 &gt;= $F44), 1, 0)</f>
        <v>0</v>
      </c>
      <c r="AP46" s="184" t="n">
        <f aca="false">IF(AND(AP45 &lt;= $F43, AP45 &gt;= $F44), 1, 0)</f>
        <v>0</v>
      </c>
      <c r="AQ46" s="184" t="n">
        <f aca="false">IF(AND(AQ45 &lt;= $F43, AQ45 &gt;= $F44), 1, 0)</f>
        <v>0</v>
      </c>
      <c r="AR46" s="184" t="n">
        <f aca="false">IF(AND(AR45 &lt;= $F43, AR45 &gt;= $F44), 1, 0)</f>
        <v>0</v>
      </c>
      <c r="AS46" s="184" t="n">
        <f aca="false">IF(AND(AS45 &lt;= $F43, AS45 &gt;= $F44), 1, 0)</f>
        <v>0</v>
      </c>
      <c r="AT46" s="184" t="n">
        <f aca="false">IF(AND(AT45 &lt;= $F43, AT45 &gt;= $F44), 1, 0)</f>
        <v>0</v>
      </c>
      <c r="AU46" s="184" t="n">
        <f aca="false">IF(AND(AU45 &lt;= $F43, AU45 &gt;= $F44), 1, 0)</f>
        <v>0</v>
      </c>
      <c r="AV46" s="184" t="n">
        <f aca="false">IF(AND(AV45 &lt;= $F43, AV45 &gt;= $F44), 1, 0)</f>
        <v>0</v>
      </c>
      <c r="AW46" s="184" t="n">
        <f aca="false">IF(AND(AW45 &lt;= $F43, AW45 &gt;= $F44), 1, 0)</f>
        <v>0</v>
      </c>
      <c r="AX46" s="184" t="n">
        <f aca="false">IF(AND(AX45 &lt;= $F43, AX45 &gt;= $F44), 1, 0)</f>
        <v>0</v>
      </c>
      <c r="AY46" s="184" t="n">
        <f aca="false">IF(AND(AY45 &lt;= $F43, AY45 &gt;= $F44), 1, 0)</f>
        <v>0</v>
      </c>
      <c r="AZ46" s="184" t="n">
        <f aca="false">IF(AND(AZ45 &lt;= $F43, AZ45 &gt;= $F44), 1, 0)</f>
        <v>0</v>
      </c>
      <c r="BA46" s="184" t="n">
        <f aca="false">IF(AND(BA45 &lt;= $F43, BA45 &gt;= $F44), 1, 0)</f>
        <v>0</v>
      </c>
      <c r="BB46" s="184" t="n">
        <f aca="false">IF(AND(BB45 &lt;= $F43, BB45 &gt;= $F44), 1, 0)</f>
        <v>0</v>
      </c>
      <c r="BC46" s="184" t="n">
        <f aca="false">IF(AND(BC45 &lt;= $F43, BC45 &gt;= $F44), 1, 0)</f>
        <v>0</v>
      </c>
      <c r="BD46" s="184" t="n">
        <f aca="false">IF(AND(BD45 &lt;= $F43, BD45 &gt;= $F44), 1, 0)</f>
        <v>0</v>
      </c>
      <c r="BE46" s="184" t="n">
        <f aca="false">IF(AND(BE45 &lt;= $F43, BE45 &gt;= $F44), 1, 0)</f>
        <v>0</v>
      </c>
      <c r="BF46" s="184" t="n">
        <f aca="false">IF(AND(BF45 &lt;= $F43, BF45 &gt;= $F44), 1, 0)</f>
        <v>0</v>
      </c>
      <c r="BG46" s="184" t="n">
        <f aca="false">IF(AND(BG45 &lt;= $F43, BG45 &gt;= $F44), 1, 0)</f>
        <v>0</v>
      </c>
      <c r="BH46" s="184" t="n">
        <f aca="false">IF(AND(BH45 &lt;= $F43, BH45 &gt;= $F44), 1, 0)</f>
        <v>0</v>
      </c>
      <c r="BI46" s="184" t="n">
        <f aca="false">IF(AND(BI45 &lt;= $F43, BI45 &gt;= $F44), 1, 0)</f>
        <v>0</v>
      </c>
      <c r="BJ46" s="184" t="n">
        <f aca="false">IF(AND(BJ45 &lt;= $F43, BJ45 &gt;= $F44), 1, 0)</f>
        <v>0</v>
      </c>
      <c r="BK46" s="184" t="n">
        <f aca="false">IF(AND(BK45 &lt;= $F43, BK45 &gt;= $F44), 1, 0)</f>
        <v>0</v>
      </c>
      <c r="BL46" s="184" t="n">
        <f aca="false">IF(AND(BL45 &lt;= $F43, BL45 &gt;= $F44), 1, 0)</f>
        <v>0</v>
      </c>
      <c r="BM46" s="184" t="n">
        <f aca="false">IF(AND(BM45 &lt;= $F43, BM45 &gt;= $F44), 1, 0)</f>
        <v>0</v>
      </c>
      <c r="BN46" s="184" t="n">
        <f aca="false">IF(AND(BN45 &lt;= $F43, BN45 &gt;= $F44), 1, 0)</f>
        <v>0</v>
      </c>
      <c r="BO46" s="184" t="n">
        <f aca="false">IF(AND(BO45 &lt;= $F43, BO45 &gt;= $F44), 1, 0)</f>
        <v>0</v>
      </c>
      <c r="BP46" s="184" t="n">
        <f aca="false">IF(AND(BP45 &lt;= $F43, BP45 &gt;= $F44), 1, 0)</f>
        <v>0</v>
      </c>
      <c r="BQ46" s="184" t="n">
        <f aca="false">IF(AND(BQ45 &lt;= $F43, BQ45 &gt;= $F44), 1, 0)</f>
        <v>0</v>
      </c>
      <c r="BR46" s="184" t="n">
        <f aca="false">IF(AND(BR45 &lt;= $F43, BR45 &gt;= $F44), 1, 0)</f>
        <v>0</v>
      </c>
      <c r="BS46" s="184" t="n">
        <f aca="false">IF(AND(BS45 &lt;= $F43, BS45 &gt;= $F44), 1, 0)</f>
        <v>0</v>
      </c>
      <c r="BT46" s="184" t="n">
        <f aca="false">IF(AND(BT45 &lt;= $F43, BT45 &gt;= $F44), 1, 0)</f>
        <v>0</v>
      </c>
      <c r="BU46" s="184" t="n">
        <f aca="false">IF(AND(BU45 &lt;= $F43, BU45 &gt;= $F44), 1, 0)</f>
        <v>0</v>
      </c>
      <c r="BV46" s="184" t="n">
        <f aca="false">IF(AND(BV45 &lt;= $F43, BV45 &gt;= $F44), 1, 0)</f>
        <v>0</v>
      </c>
      <c r="BW46" s="184" t="n">
        <f aca="false">IF(AND(BW45 &lt;= $F43, BW45 &gt;= $F44), 1, 0)</f>
        <v>0</v>
      </c>
      <c r="BX46" s="184" t="n">
        <f aca="false">IF(AND(BX45 &lt;= $F43, BX45 &gt;= $F44), 1, 0)</f>
        <v>0</v>
      </c>
      <c r="BY46" s="184" t="n">
        <f aca="false">IF(AND(BY45 &lt;= $F43, BY45 &gt;= $F44), 1, 0)</f>
        <v>0</v>
      </c>
      <c r="BZ46" s="184" t="n">
        <f aca="false">IF(AND(BZ45 &lt;= $F43, BZ45 &gt;= $F44), 1, 0)</f>
        <v>0</v>
      </c>
      <c r="CA46" s="184" t="n">
        <f aca="false">IF(AND(CA45 &lt;= $F43, CA45 &gt;= $F44), 1, 0)</f>
        <v>0</v>
      </c>
      <c r="CB46" s="184" t="n">
        <f aca="false">IF(AND(CB45 &lt;= $F43, CB45 &gt;= $F44), 1, 0)</f>
        <v>0</v>
      </c>
      <c r="CC46" s="184" t="n">
        <f aca="false">IF(AND(CC45 &lt;= $F43, CC45 &gt;= $F44), 1, 0)</f>
        <v>0</v>
      </c>
      <c r="CD46" s="184" t="n">
        <f aca="false">IF(AND(CD45 &lt;= $F43, CD45 &gt;= $F44), 1, 0)</f>
        <v>0</v>
      </c>
      <c r="CE46" s="184" t="n">
        <f aca="false">IF(AND(CE45 &lt;= $F43, CE45 &gt;= $F44), 1, 0)</f>
        <v>0</v>
      </c>
      <c r="CF46" s="184" t="n">
        <f aca="false">IF(AND(CF45 &lt;= $F43, CF45 &gt;= $F44), 1, 0)</f>
        <v>0</v>
      </c>
      <c r="CG46" s="184" t="n">
        <f aca="false">IF(AND(CG45 &lt;= $F43, CG45 &gt;= $F44), 1, 0)</f>
        <v>0</v>
      </c>
      <c r="CH46" s="184" t="n">
        <f aca="false">IF(AND(CH45 &lt;= $F43, CH45 &gt;= $F44), 1, 0)</f>
        <v>0</v>
      </c>
      <c r="CI46" s="184" t="n">
        <f aca="false">IF(AND(CI45 &lt;= $F43, CI45 &gt;= $F44), 1, 0)</f>
        <v>0</v>
      </c>
      <c r="CJ46" s="184" t="n">
        <f aca="false">IF(AND(CJ45 &lt;= $F43, CJ45 &gt;= $F44), 1, 0)</f>
        <v>0</v>
      </c>
      <c r="CK46" s="184" t="n">
        <f aca="false">IF(AND(CK45 &lt;= $F43, CK45 &gt;= $F44), 1, 0)</f>
        <v>0</v>
      </c>
      <c r="CL46" s="184" t="n">
        <f aca="false">IF(AND(CL45 &lt;= $F43, CL45 &gt;= $F44), 1, 0)</f>
        <v>0</v>
      </c>
      <c r="CM46" s="184" t="n">
        <f aca="false">IF(AND(CM45 &lt;= $F43, CM45 &gt;= $F44), 1, 0)</f>
        <v>0</v>
      </c>
      <c r="CN46" s="184" t="n">
        <f aca="false">IF(AND(CN45 &lt;= $F43, CN45 &gt;= $F44), 1, 0)</f>
        <v>0</v>
      </c>
      <c r="CO46" s="184" t="n">
        <f aca="false">IF(AND(CO45 &lt;= $F43, CO45 &gt;= $F44), 1, 0)</f>
        <v>0</v>
      </c>
      <c r="CP46" s="184" t="n">
        <f aca="false">IF(AND(CP45 &lt;= $F43, CP45 &gt;= $F44), 1, 0)</f>
        <v>0</v>
      </c>
      <c r="CQ46" s="184" t="n">
        <f aca="false">IF(AND(CQ45 &lt;= $F43, CQ45 &gt;= $F44), 1, 0)</f>
        <v>0</v>
      </c>
      <c r="CR46" s="184" t="n">
        <f aca="false">IF(AND(CR45 &lt;= $F43, CR45 &gt;= $F44), 1, 0)</f>
        <v>0</v>
      </c>
      <c r="CS46" s="184" t="n">
        <f aca="false">IF(AND(CS45 &lt;= $F43, CS45 &gt;= $F44), 1, 0)</f>
        <v>0</v>
      </c>
      <c r="CT46" s="184" t="n">
        <f aca="false">IF(AND(CT45 &lt;= $F43, CT45 &gt;= $F44), 1, 0)</f>
        <v>0</v>
      </c>
      <c r="CU46" s="184" t="n">
        <f aca="false">IF(AND(CU45 &lt;= $F43, CU45 &gt;= $F44), 1, 0)</f>
        <v>0</v>
      </c>
      <c r="CV46" s="184" t="n">
        <f aca="false">IF(AND(CV45 &lt;= $F43, CV45 &gt;= $F44), 1, 0)</f>
        <v>0</v>
      </c>
      <c r="CW46" s="184" t="n">
        <f aca="false">IF(AND(CW45 &lt;= $F43, CW45 &gt;= $F44), 1, 0)</f>
        <v>0</v>
      </c>
      <c r="CX46" s="184" t="n">
        <f aca="false">IF(AND(CX45 &lt;= $F43, CX45 &gt;= $F44), 1, 0)</f>
        <v>0</v>
      </c>
      <c r="CY46" s="184" t="n">
        <f aca="false">IF(AND(CY45 &lt;= $F43, CY45 &gt;= $F44), 1, 0)</f>
        <v>0</v>
      </c>
      <c r="CZ46" s="184" t="n">
        <f aca="false">IF(AND(CZ45 &lt;= $F43, CZ45 &gt;= $F44), 1, 0)</f>
        <v>0</v>
      </c>
      <c r="DA46" s="184" t="n">
        <f aca="false">IF(AND(DA45 &lt;= $F43, DA45 &gt;= $F44), 1, 0)</f>
        <v>0</v>
      </c>
      <c r="DB46" s="184" t="n">
        <f aca="false">IF(AND(DB45 &lt;= $F43, DB45 &gt;= $F44), 1, 0)</f>
        <v>0</v>
      </c>
      <c r="DC46" s="184" t="n">
        <f aca="false">IF(AND(DC45 &lt;= $F43, DC45 &gt;= $F44), 1, 0)</f>
        <v>0</v>
      </c>
      <c r="DD46" s="184" t="n">
        <f aca="false">IF(AND(DD45 &lt;= $F43, DD45 &gt;= $F44), 1, 0)</f>
        <v>0</v>
      </c>
      <c r="DE46" s="184" t="n">
        <f aca="false">IF(AND(DE45 &lt;= $F43, DE45 &gt;= $F44), 1, 0)</f>
        <v>0</v>
      </c>
      <c r="DF46" s="184" t="n">
        <f aca="false">IF(AND(DF45 &lt;= $F43, DF45 &gt;= $F44), 1, 0)</f>
        <v>0</v>
      </c>
      <c r="DG46" s="184" t="n">
        <f aca="false">IF(AND(DG45 &lt;= $F43, DG45 &gt;= $F44), 1, 0)</f>
        <v>0</v>
      </c>
      <c r="DH46" s="184" t="n">
        <f aca="false">IF(AND(DH45 &lt;= $F43, DH45 &gt;= $F44), 1, 0)</f>
        <v>0</v>
      </c>
      <c r="DI46" s="184" t="n">
        <f aca="false">IF(AND(DI45 &lt;= $F43, DI45 &gt;= $F44), 1, 0)</f>
        <v>0</v>
      </c>
      <c r="DJ46" s="184" t="n">
        <f aca="false">IF(AND(DJ45 &lt;= $F43, DJ45 &gt;= $F44), 1, 0)</f>
        <v>0</v>
      </c>
      <c r="DK46" s="184" t="n">
        <f aca="false">IF(AND(DK45 &lt;= $F43, DK45 &gt;= $F44), 1, 0)</f>
        <v>0</v>
      </c>
    </row>
    <row r="47" customFormat="false" ht="15" hidden="false" customHeight="true" outlineLevel="0" collapsed="false">
      <c r="A47" s="58"/>
      <c r="B47" s="58"/>
      <c r="C47" s="59"/>
      <c r="D47" s="60"/>
      <c r="E47" s="60"/>
      <c r="F47" s="60"/>
      <c r="G47" s="60"/>
      <c r="H47" s="60"/>
      <c r="I47" s="60"/>
    </row>
    <row r="48" s="81" customFormat="true" ht="15" hidden="false" customHeight="true" outlineLevel="0" collapsed="false">
      <c r="A48" s="79"/>
      <c r="B48" s="79"/>
      <c r="C48" s="80"/>
      <c r="E48" s="176" t="str">
        <f aca="false">InpC!E$16</f>
        <v>Forecast start date</v>
      </c>
      <c r="F48" s="176" t="n">
        <f aca="false">InpC!F$16</f>
        <v>2023</v>
      </c>
      <c r="G48" s="176" t="str">
        <f aca="false">InpC!G$16</f>
        <v>year</v>
      </c>
    </row>
    <row r="49" customFormat="false" ht="15" hidden="false" customHeight="true" outlineLevel="0" collapsed="false">
      <c r="A49" s="58"/>
      <c r="B49" s="58"/>
      <c r="C49" s="59"/>
      <c r="D49" s="60"/>
      <c r="E49" s="181" t="str">
        <f aca="false">E$28</f>
        <v>Financial year ending</v>
      </c>
      <c r="F49" s="181" t="n">
        <f aca="false">F$28</f>
        <v>0</v>
      </c>
      <c r="G49" s="181" t="str">
        <f aca="false">G$28</f>
        <v>year</v>
      </c>
      <c r="H49" s="181" t="n">
        <f aca="false">H$28</f>
        <v>0</v>
      </c>
      <c r="I49" s="181" t="n">
        <f aca="false">I$28</f>
        <v>0</v>
      </c>
      <c r="J49" s="181" t="n">
        <f aca="false">J$28</f>
        <v>2015</v>
      </c>
      <c r="K49" s="181" t="n">
        <f aca="false">K$28</f>
        <v>2016</v>
      </c>
      <c r="L49" s="181" t="n">
        <f aca="false">L$28</f>
        <v>2017</v>
      </c>
      <c r="M49" s="181" t="n">
        <f aca="false">M$28</f>
        <v>2018</v>
      </c>
      <c r="N49" s="181" t="n">
        <f aca="false">N$28</f>
        <v>2019</v>
      </c>
      <c r="O49" s="181" t="n">
        <f aca="false">O$28</f>
        <v>2020</v>
      </c>
      <c r="P49" s="181" t="n">
        <f aca="false">P$28</f>
        <v>2021</v>
      </c>
      <c r="Q49" s="181" t="n">
        <f aca="false">Q$28</f>
        <v>2022</v>
      </c>
      <c r="R49" s="181" t="n">
        <f aca="false">R$28</f>
        <v>2023</v>
      </c>
      <c r="S49" s="181" t="n">
        <f aca="false">S$28</f>
        <v>2024</v>
      </c>
      <c r="T49" s="181" t="n">
        <f aca="false">T$28</f>
        <v>2025</v>
      </c>
      <c r="U49" s="181" t="n">
        <f aca="false">U$28</f>
        <v>2026</v>
      </c>
      <c r="V49" s="181" t="n">
        <f aca="false">V$28</f>
        <v>2027</v>
      </c>
      <c r="W49" s="181" t="n">
        <f aca="false">W$28</f>
        <v>2028</v>
      </c>
      <c r="X49" s="181" t="n">
        <f aca="false">X$28</f>
        <v>2029</v>
      </c>
      <c r="Y49" s="181" t="n">
        <f aca="false">Y$28</f>
        <v>2030</v>
      </c>
      <c r="Z49" s="181" t="n">
        <f aca="false">Z$28</f>
        <v>2031</v>
      </c>
      <c r="AA49" s="181" t="n">
        <f aca="false">AA$28</f>
        <v>2032</v>
      </c>
      <c r="AB49" s="181" t="n">
        <f aca="false">AB$28</f>
        <v>2033</v>
      </c>
      <c r="AC49" s="181" t="n">
        <f aca="false">AC$28</f>
        <v>2034</v>
      </c>
      <c r="AD49" s="181" t="n">
        <f aca="false">AD$28</f>
        <v>2035</v>
      </c>
      <c r="AE49" s="181" t="n">
        <f aca="false">AE$28</f>
        <v>2036</v>
      </c>
      <c r="AF49" s="181" t="n">
        <f aca="false">AF$28</f>
        <v>2037</v>
      </c>
      <c r="AG49" s="181" t="n">
        <f aca="false">AG$28</f>
        <v>2038</v>
      </c>
      <c r="AH49" s="181" t="n">
        <f aca="false">AH$28</f>
        <v>2039</v>
      </c>
      <c r="AI49" s="181" t="n">
        <f aca="false">AI$28</f>
        <v>2040</v>
      </c>
      <c r="AJ49" s="181" t="n">
        <f aca="false">AJ$28</f>
        <v>2041</v>
      </c>
      <c r="AK49" s="181" t="n">
        <f aca="false">AK$28</f>
        <v>2042</v>
      </c>
      <c r="AL49" s="181" t="n">
        <f aca="false">AL$28</f>
        <v>2043</v>
      </c>
      <c r="AM49" s="181" t="n">
        <f aca="false">AM$28</f>
        <v>2044</v>
      </c>
      <c r="AN49" s="181" t="n">
        <f aca="false">AN$28</f>
        <v>2045</v>
      </c>
      <c r="AO49" s="181" t="n">
        <f aca="false">AO$28</f>
        <v>2046</v>
      </c>
      <c r="AP49" s="181" t="n">
        <f aca="false">AP$28</f>
        <v>2047</v>
      </c>
      <c r="AQ49" s="181" t="n">
        <f aca="false">AQ$28</f>
        <v>2048</v>
      </c>
      <c r="AR49" s="181" t="n">
        <f aca="false">AR$28</f>
        <v>2049</v>
      </c>
      <c r="AS49" s="181" t="n">
        <f aca="false">AS$28</f>
        <v>2050</v>
      </c>
      <c r="AT49" s="181" t="n">
        <f aca="false">AT$28</f>
        <v>2051</v>
      </c>
      <c r="AU49" s="181" t="n">
        <f aca="false">AU$28</f>
        <v>2052</v>
      </c>
      <c r="AV49" s="181" t="n">
        <f aca="false">AV$28</f>
        <v>2053</v>
      </c>
      <c r="AW49" s="181" t="n">
        <f aca="false">AW$28</f>
        <v>2054</v>
      </c>
      <c r="AX49" s="181" t="n">
        <f aca="false">AX$28</f>
        <v>2055</v>
      </c>
      <c r="AY49" s="181" t="n">
        <f aca="false">AY$28</f>
        <v>2056</v>
      </c>
      <c r="AZ49" s="181" t="n">
        <f aca="false">AZ$28</f>
        <v>2057</v>
      </c>
      <c r="BA49" s="181" t="n">
        <f aca="false">BA$28</f>
        <v>2058</v>
      </c>
      <c r="BB49" s="181" t="n">
        <f aca="false">BB$28</f>
        <v>2059</v>
      </c>
      <c r="BC49" s="181" t="n">
        <f aca="false">BC$28</f>
        <v>2060</v>
      </c>
      <c r="BD49" s="181" t="n">
        <f aca="false">BD$28</f>
        <v>2061</v>
      </c>
      <c r="BE49" s="181" t="n">
        <f aca="false">BE$28</f>
        <v>2062</v>
      </c>
      <c r="BF49" s="181" t="n">
        <f aca="false">BF$28</f>
        <v>2063</v>
      </c>
      <c r="BG49" s="181" t="n">
        <f aca="false">BG$28</f>
        <v>2064</v>
      </c>
      <c r="BH49" s="181" t="n">
        <f aca="false">BH$28</f>
        <v>2065</v>
      </c>
      <c r="BI49" s="181" t="n">
        <f aca="false">BI$28</f>
        <v>2066</v>
      </c>
      <c r="BJ49" s="181" t="n">
        <f aca="false">BJ$28</f>
        <v>2067</v>
      </c>
      <c r="BK49" s="181" t="n">
        <f aca="false">BK$28</f>
        <v>2068</v>
      </c>
      <c r="BL49" s="181" t="n">
        <f aca="false">BL$28</f>
        <v>2069</v>
      </c>
      <c r="BM49" s="181" t="n">
        <f aca="false">BM$28</f>
        <v>2070</v>
      </c>
      <c r="BN49" s="181" t="n">
        <f aca="false">BN$28</f>
        <v>2071</v>
      </c>
      <c r="BO49" s="181" t="n">
        <f aca="false">BO$28</f>
        <v>2072</v>
      </c>
      <c r="BP49" s="181" t="n">
        <f aca="false">BP$28</f>
        <v>2073</v>
      </c>
      <c r="BQ49" s="181" t="n">
        <f aca="false">BQ$28</f>
        <v>2074</v>
      </c>
      <c r="BR49" s="181" t="n">
        <f aca="false">BR$28</f>
        <v>2075</v>
      </c>
      <c r="BS49" s="181" t="n">
        <f aca="false">BS$28</f>
        <v>2076</v>
      </c>
      <c r="BT49" s="181" t="n">
        <f aca="false">BT$28</f>
        <v>2077</v>
      </c>
      <c r="BU49" s="181" t="n">
        <f aca="false">BU$28</f>
        <v>2078</v>
      </c>
      <c r="BV49" s="181" t="n">
        <f aca="false">BV$28</f>
        <v>2079</v>
      </c>
      <c r="BW49" s="181" t="n">
        <f aca="false">BW$28</f>
        <v>2080</v>
      </c>
      <c r="BX49" s="181" t="n">
        <f aca="false">BX$28</f>
        <v>2081</v>
      </c>
      <c r="BY49" s="181" t="n">
        <f aca="false">BY$28</f>
        <v>2082</v>
      </c>
      <c r="BZ49" s="181" t="n">
        <f aca="false">BZ$28</f>
        <v>2083</v>
      </c>
      <c r="CA49" s="181" t="n">
        <f aca="false">CA$28</f>
        <v>2084</v>
      </c>
      <c r="CB49" s="181" t="n">
        <f aca="false">CB$28</f>
        <v>2085</v>
      </c>
      <c r="CC49" s="181" t="n">
        <f aca="false">CC$28</f>
        <v>2086</v>
      </c>
      <c r="CD49" s="181" t="n">
        <f aca="false">CD$28</f>
        <v>2087</v>
      </c>
      <c r="CE49" s="181" t="n">
        <f aca="false">CE$28</f>
        <v>2088</v>
      </c>
      <c r="CF49" s="181" t="n">
        <f aca="false">CF$28</f>
        <v>2089</v>
      </c>
      <c r="CG49" s="181" t="n">
        <f aca="false">CG$28</f>
        <v>2090</v>
      </c>
      <c r="CH49" s="181" t="n">
        <f aca="false">CH$28</f>
        <v>2091</v>
      </c>
      <c r="CI49" s="181" t="n">
        <f aca="false">CI$28</f>
        <v>2092</v>
      </c>
      <c r="CJ49" s="181" t="n">
        <f aca="false">CJ$28</f>
        <v>2093</v>
      </c>
      <c r="CK49" s="181" t="n">
        <f aca="false">CK$28</f>
        <v>2094</v>
      </c>
      <c r="CL49" s="181" t="n">
        <f aca="false">CL$28</f>
        <v>2095</v>
      </c>
      <c r="CM49" s="181" t="n">
        <f aca="false">CM$28</f>
        <v>2096</v>
      </c>
      <c r="CN49" s="181" t="n">
        <f aca="false">CN$28</f>
        <v>2097</v>
      </c>
      <c r="CO49" s="181" t="n">
        <f aca="false">CO$28</f>
        <v>2098</v>
      </c>
      <c r="CP49" s="181" t="n">
        <f aca="false">CP$28</f>
        <v>2099</v>
      </c>
      <c r="CQ49" s="181" t="n">
        <f aca="false">CQ$28</f>
        <v>2100</v>
      </c>
      <c r="CR49" s="181" t="n">
        <f aca="false">CR$28</f>
        <v>2101</v>
      </c>
      <c r="CS49" s="181" t="n">
        <f aca="false">CS$28</f>
        <v>2102</v>
      </c>
      <c r="CT49" s="181" t="n">
        <f aca="false">CT$28</f>
        <v>2103</v>
      </c>
      <c r="CU49" s="181" t="n">
        <f aca="false">CU$28</f>
        <v>2104</v>
      </c>
      <c r="CV49" s="181" t="n">
        <f aca="false">CV$28</f>
        <v>2105</v>
      </c>
      <c r="CW49" s="181" t="n">
        <f aca="false">CW$28</f>
        <v>2106</v>
      </c>
      <c r="CX49" s="181" t="n">
        <f aca="false">CX$28</f>
        <v>2107</v>
      </c>
      <c r="CY49" s="181" t="n">
        <f aca="false">CY$28</f>
        <v>2108</v>
      </c>
      <c r="CZ49" s="181" t="n">
        <f aca="false">CZ$28</f>
        <v>2109</v>
      </c>
      <c r="DA49" s="181" t="n">
        <f aca="false">DA$28</f>
        <v>2110</v>
      </c>
      <c r="DB49" s="181" t="n">
        <f aca="false">DB$28</f>
        <v>2111</v>
      </c>
      <c r="DC49" s="181" t="n">
        <f aca="false">DC$28</f>
        <v>2112</v>
      </c>
      <c r="DD49" s="181" t="n">
        <f aca="false">DD$28</f>
        <v>2113</v>
      </c>
      <c r="DE49" s="181" t="n">
        <f aca="false">DE$28</f>
        <v>2114</v>
      </c>
      <c r="DF49" s="181" t="n">
        <f aca="false">DF$28</f>
        <v>2115</v>
      </c>
      <c r="DG49" s="181" t="n">
        <f aca="false">DG$28</f>
        <v>2116</v>
      </c>
      <c r="DH49" s="181" t="n">
        <f aca="false">DH$28</f>
        <v>2117</v>
      </c>
      <c r="DI49" s="181" t="n">
        <f aca="false">DI$28</f>
        <v>2118</v>
      </c>
      <c r="DJ49" s="181" t="n">
        <f aca="false">DJ$28</f>
        <v>2119</v>
      </c>
      <c r="DK49" s="181" t="n">
        <f aca="false">DK$28</f>
        <v>2120</v>
      </c>
    </row>
    <row r="50" s="159" customFormat="true" ht="15" hidden="false" customHeight="true" outlineLevel="0" collapsed="false">
      <c r="A50" s="182"/>
      <c r="B50" s="182"/>
      <c r="C50" s="183"/>
      <c r="E50" s="159" t="s">
        <v>247</v>
      </c>
      <c r="G50" s="159" t="s">
        <v>236</v>
      </c>
      <c r="H50" s="159" t="n">
        <f aca="false">SUM(J50:BC50)</f>
        <v>8</v>
      </c>
      <c r="J50" s="159" t="n">
        <f aca="false">IF(J49 &lt; $F48, 1, 0)</f>
        <v>1</v>
      </c>
      <c r="K50" s="159" t="n">
        <f aca="false">IF(K49 &lt; $F48, 1, 0)</f>
        <v>1</v>
      </c>
      <c r="L50" s="159" t="n">
        <f aca="false">IF(L49 &lt; $F48, 1, 0)</f>
        <v>1</v>
      </c>
      <c r="M50" s="159" t="n">
        <f aca="false">IF(M49 &lt; $F48, 1, 0)</f>
        <v>1</v>
      </c>
      <c r="N50" s="159" t="n">
        <f aca="false">IF(N49 &lt; $F48, 1, 0)</f>
        <v>1</v>
      </c>
      <c r="O50" s="159" t="n">
        <f aca="false">IF(O49 &lt; $F48, 1, 0)</f>
        <v>1</v>
      </c>
      <c r="P50" s="159" t="n">
        <f aca="false">IF(P49 &lt; $F48, 1, 0)</f>
        <v>1</v>
      </c>
      <c r="Q50" s="159" t="n">
        <f aca="false">IF(Q49 &lt; $F48, 1, 0)</f>
        <v>1</v>
      </c>
      <c r="R50" s="159" t="n">
        <f aca="false">IF(R49 &lt; $F48, 1, 0)</f>
        <v>0</v>
      </c>
      <c r="S50" s="159" t="n">
        <f aca="false">IF(S49 &lt; $F48, 1, 0)</f>
        <v>0</v>
      </c>
      <c r="T50" s="159" t="n">
        <f aca="false">IF(T49 &lt; $F48, 1, 0)</f>
        <v>0</v>
      </c>
      <c r="U50" s="159" t="n">
        <f aca="false">IF(U49 &lt; $F48, 1, 0)</f>
        <v>0</v>
      </c>
      <c r="V50" s="159" t="n">
        <f aca="false">IF(V49 &lt; $F48, 1, 0)</f>
        <v>0</v>
      </c>
      <c r="W50" s="159" t="n">
        <f aca="false">IF(W49 &lt; $F48, 1, 0)</f>
        <v>0</v>
      </c>
      <c r="X50" s="159" t="n">
        <f aca="false">IF(X49 &lt; $F48, 1, 0)</f>
        <v>0</v>
      </c>
      <c r="Y50" s="159" t="n">
        <f aca="false">IF(Y49 &lt; $F48, 1, 0)</f>
        <v>0</v>
      </c>
      <c r="Z50" s="159" t="n">
        <f aca="false">IF(Z49 &lt; $F48, 1, 0)</f>
        <v>0</v>
      </c>
      <c r="AA50" s="159" t="n">
        <f aca="false">IF(AA49 &lt; $F48, 1, 0)</f>
        <v>0</v>
      </c>
      <c r="AB50" s="159" t="n">
        <f aca="false">IF(AB49 &lt; $F48, 1, 0)</f>
        <v>0</v>
      </c>
      <c r="AC50" s="159" t="n">
        <f aca="false">IF(AC49 &lt; $F48, 1, 0)</f>
        <v>0</v>
      </c>
      <c r="AD50" s="159" t="n">
        <f aca="false">IF(AD49 &lt; $F48, 1, 0)</f>
        <v>0</v>
      </c>
      <c r="AE50" s="159" t="n">
        <f aca="false">IF(AE49 &lt; $F48, 1, 0)</f>
        <v>0</v>
      </c>
      <c r="AF50" s="159" t="n">
        <f aca="false">IF(AF49 &lt; $F48, 1, 0)</f>
        <v>0</v>
      </c>
      <c r="AG50" s="159" t="n">
        <f aca="false">IF(AG49 &lt; $F48, 1, 0)</f>
        <v>0</v>
      </c>
      <c r="AH50" s="159" t="n">
        <f aca="false">IF(AH49 &lt; $F48, 1, 0)</f>
        <v>0</v>
      </c>
      <c r="AI50" s="159" t="n">
        <f aca="false">IF(AI49 &lt; $F48, 1, 0)</f>
        <v>0</v>
      </c>
      <c r="AJ50" s="159" t="n">
        <f aca="false">IF(AJ49 &lt; $F48, 1, 0)</f>
        <v>0</v>
      </c>
      <c r="AK50" s="159" t="n">
        <f aca="false">IF(AK49 &lt; $F48, 1, 0)</f>
        <v>0</v>
      </c>
      <c r="AL50" s="159" t="n">
        <f aca="false">IF(AL49 &lt; $F48, 1, 0)</f>
        <v>0</v>
      </c>
      <c r="AM50" s="159" t="n">
        <f aca="false">IF(AM49 &lt; $F48, 1, 0)</f>
        <v>0</v>
      </c>
      <c r="AN50" s="159" t="n">
        <f aca="false">IF(AN49 &lt; $F48, 1, 0)</f>
        <v>0</v>
      </c>
      <c r="AO50" s="159" t="n">
        <f aca="false">IF(AO49 &lt; $F48, 1, 0)</f>
        <v>0</v>
      </c>
      <c r="AP50" s="159" t="n">
        <f aca="false">IF(AP49 &lt; $F48, 1, 0)</f>
        <v>0</v>
      </c>
      <c r="AQ50" s="159" t="n">
        <f aca="false">IF(AQ49 &lt; $F48, 1, 0)</f>
        <v>0</v>
      </c>
      <c r="AR50" s="159" t="n">
        <f aca="false">IF(AR49 &lt; $F48, 1, 0)</f>
        <v>0</v>
      </c>
      <c r="AS50" s="159" t="n">
        <f aca="false">IF(AS49 &lt; $F48, 1, 0)</f>
        <v>0</v>
      </c>
      <c r="AT50" s="159" t="n">
        <f aca="false">IF(AT49 &lt; $F48, 1, 0)</f>
        <v>0</v>
      </c>
      <c r="AU50" s="159" t="n">
        <f aca="false">IF(AU49 &lt; $F48, 1, 0)</f>
        <v>0</v>
      </c>
      <c r="AV50" s="159" t="n">
        <f aca="false">IF(AV49 &lt; $F48, 1, 0)</f>
        <v>0</v>
      </c>
      <c r="AW50" s="159" t="n">
        <f aca="false">IF(AW49 &lt; $F48, 1, 0)</f>
        <v>0</v>
      </c>
      <c r="AX50" s="159" t="n">
        <f aca="false">IF(AX49 &lt; $F48, 1, 0)</f>
        <v>0</v>
      </c>
      <c r="AY50" s="159" t="n">
        <f aca="false">IF(AY49 &lt; $F48, 1, 0)</f>
        <v>0</v>
      </c>
      <c r="AZ50" s="159" t="n">
        <f aca="false">IF(AZ49 &lt; $F48, 1, 0)</f>
        <v>0</v>
      </c>
      <c r="BA50" s="159" t="n">
        <f aca="false">IF(BA49 &lt; $F48, 1, 0)</f>
        <v>0</v>
      </c>
      <c r="BB50" s="159" t="n">
        <f aca="false">IF(BB49 &lt; $F48, 1, 0)</f>
        <v>0</v>
      </c>
      <c r="BC50" s="159" t="n">
        <f aca="false">IF(BC49 &lt; $F48, 1, 0)</f>
        <v>0</v>
      </c>
      <c r="BD50" s="159" t="n">
        <f aca="false">IF(BD49 &lt; $F48, 1, 0)</f>
        <v>0</v>
      </c>
      <c r="BE50" s="159" t="n">
        <f aca="false">IF(BE49 &lt; $F48, 1, 0)</f>
        <v>0</v>
      </c>
      <c r="BF50" s="159" t="n">
        <f aca="false">IF(BF49 &lt; $F48, 1, 0)</f>
        <v>0</v>
      </c>
      <c r="BG50" s="159" t="n">
        <f aca="false">IF(BG49 &lt; $F48, 1, 0)</f>
        <v>0</v>
      </c>
      <c r="BH50" s="159" t="n">
        <f aca="false">IF(BH49 &lt; $F48, 1, 0)</f>
        <v>0</v>
      </c>
      <c r="BI50" s="159" t="n">
        <f aca="false">IF(BI49 &lt; $F48, 1, 0)</f>
        <v>0</v>
      </c>
      <c r="BJ50" s="159" t="n">
        <f aca="false">IF(BJ49 &lt; $F48, 1, 0)</f>
        <v>0</v>
      </c>
      <c r="BK50" s="159" t="n">
        <f aca="false">IF(BK49 &lt; $F48, 1, 0)</f>
        <v>0</v>
      </c>
      <c r="BL50" s="159" t="n">
        <f aca="false">IF(BL49 &lt; $F48, 1, 0)</f>
        <v>0</v>
      </c>
      <c r="BM50" s="159" t="n">
        <f aca="false">IF(BM49 &lt; $F48, 1, 0)</f>
        <v>0</v>
      </c>
      <c r="BN50" s="159" t="n">
        <f aca="false">IF(BN49 &lt; $F48, 1, 0)</f>
        <v>0</v>
      </c>
      <c r="BO50" s="159" t="n">
        <f aca="false">IF(BO49 &lt; $F48, 1, 0)</f>
        <v>0</v>
      </c>
      <c r="BP50" s="159" t="n">
        <f aca="false">IF(BP49 &lt; $F48, 1, 0)</f>
        <v>0</v>
      </c>
      <c r="BQ50" s="159" t="n">
        <f aca="false">IF(BQ49 &lt; $F48, 1, 0)</f>
        <v>0</v>
      </c>
      <c r="BR50" s="159" t="n">
        <f aca="false">IF(BR49 &lt; $F48, 1, 0)</f>
        <v>0</v>
      </c>
      <c r="BS50" s="159" t="n">
        <f aca="false">IF(BS49 &lt; $F48, 1, 0)</f>
        <v>0</v>
      </c>
      <c r="BT50" s="159" t="n">
        <f aca="false">IF(BT49 &lt; $F48, 1, 0)</f>
        <v>0</v>
      </c>
      <c r="BU50" s="159" t="n">
        <f aca="false">IF(BU49 &lt; $F48, 1, 0)</f>
        <v>0</v>
      </c>
      <c r="BV50" s="159" t="n">
        <f aca="false">IF(BV49 &lt; $F48, 1, 0)</f>
        <v>0</v>
      </c>
      <c r="BW50" s="159" t="n">
        <f aca="false">IF(BW49 &lt; $F48, 1, 0)</f>
        <v>0</v>
      </c>
      <c r="BX50" s="159" t="n">
        <f aca="false">IF(BX49 &lt; $F48, 1, 0)</f>
        <v>0</v>
      </c>
      <c r="BY50" s="159" t="n">
        <f aca="false">IF(BY49 &lt; $F48, 1, 0)</f>
        <v>0</v>
      </c>
      <c r="BZ50" s="159" t="n">
        <f aca="false">IF(BZ49 &lt; $F48, 1, 0)</f>
        <v>0</v>
      </c>
      <c r="CA50" s="159" t="n">
        <f aca="false">IF(CA49 &lt; $F48, 1, 0)</f>
        <v>0</v>
      </c>
      <c r="CB50" s="159" t="n">
        <f aca="false">IF(CB49 &lt; $F48, 1, 0)</f>
        <v>0</v>
      </c>
      <c r="CC50" s="159" t="n">
        <f aca="false">IF(CC49 &lt; $F48, 1, 0)</f>
        <v>0</v>
      </c>
      <c r="CD50" s="159" t="n">
        <f aca="false">IF(CD49 &lt; $F48, 1, 0)</f>
        <v>0</v>
      </c>
      <c r="CE50" s="159" t="n">
        <f aca="false">IF(CE49 &lt; $F48, 1, 0)</f>
        <v>0</v>
      </c>
      <c r="CF50" s="159" t="n">
        <f aca="false">IF(CF49 &lt; $F48, 1, 0)</f>
        <v>0</v>
      </c>
      <c r="CG50" s="159" t="n">
        <f aca="false">IF(CG49 &lt; $F48, 1, 0)</f>
        <v>0</v>
      </c>
      <c r="CH50" s="159" t="n">
        <f aca="false">IF(CH49 &lt; $F48, 1, 0)</f>
        <v>0</v>
      </c>
      <c r="CI50" s="159" t="n">
        <f aca="false">IF(CI49 &lt; $F48, 1, 0)</f>
        <v>0</v>
      </c>
      <c r="CJ50" s="159" t="n">
        <f aca="false">IF(CJ49 &lt; $F48, 1, 0)</f>
        <v>0</v>
      </c>
      <c r="CK50" s="159" t="n">
        <f aca="false">IF(CK49 &lt; $F48, 1, 0)</f>
        <v>0</v>
      </c>
      <c r="CL50" s="159" t="n">
        <f aca="false">IF(CL49 &lt; $F48, 1, 0)</f>
        <v>0</v>
      </c>
      <c r="CM50" s="159" t="n">
        <f aca="false">IF(CM49 &lt; $F48, 1, 0)</f>
        <v>0</v>
      </c>
      <c r="CN50" s="159" t="n">
        <f aca="false">IF(CN49 &lt; $F48, 1, 0)</f>
        <v>0</v>
      </c>
      <c r="CO50" s="159" t="n">
        <f aca="false">IF(CO49 &lt; $F48, 1, 0)</f>
        <v>0</v>
      </c>
      <c r="CP50" s="159" t="n">
        <f aca="false">IF(CP49 &lt; $F48, 1, 0)</f>
        <v>0</v>
      </c>
      <c r="CQ50" s="159" t="n">
        <f aca="false">IF(CQ49 &lt; $F48, 1, 0)</f>
        <v>0</v>
      </c>
      <c r="CR50" s="159" t="n">
        <f aca="false">IF(CR49 &lt; $F48, 1, 0)</f>
        <v>0</v>
      </c>
      <c r="CS50" s="159" t="n">
        <f aca="false">IF(CS49 &lt; $F48, 1, 0)</f>
        <v>0</v>
      </c>
      <c r="CT50" s="159" t="n">
        <f aca="false">IF(CT49 &lt; $F48, 1, 0)</f>
        <v>0</v>
      </c>
      <c r="CU50" s="159" t="n">
        <f aca="false">IF(CU49 &lt; $F48, 1, 0)</f>
        <v>0</v>
      </c>
      <c r="CV50" s="159" t="n">
        <f aca="false">IF(CV49 &lt; $F48, 1, 0)</f>
        <v>0</v>
      </c>
      <c r="CW50" s="159" t="n">
        <f aca="false">IF(CW49 &lt; $F48, 1, 0)</f>
        <v>0</v>
      </c>
      <c r="CX50" s="159" t="n">
        <f aca="false">IF(CX49 &lt; $F48, 1, 0)</f>
        <v>0</v>
      </c>
      <c r="CY50" s="159" t="n">
        <f aca="false">IF(CY49 &lt; $F48, 1, 0)</f>
        <v>0</v>
      </c>
      <c r="CZ50" s="159" t="n">
        <f aca="false">IF(CZ49 &lt; $F48, 1, 0)</f>
        <v>0</v>
      </c>
      <c r="DA50" s="159" t="n">
        <f aca="false">IF(DA49 &lt; $F48, 1, 0)</f>
        <v>0</v>
      </c>
      <c r="DB50" s="159" t="n">
        <f aca="false">IF(DB49 &lt; $F48, 1, 0)</f>
        <v>0</v>
      </c>
      <c r="DC50" s="159" t="n">
        <f aca="false">IF(DC49 &lt; $F48, 1, 0)</f>
        <v>0</v>
      </c>
      <c r="DD50" s="159" t="n">
        <f aca="false">IF(DD49 &lt; $F48, 1, 0)</f>
        <v>0</v>
      </c>
      <c r="DE50" s="159" t="n">
        <f aca="false">IF(DE49 &lt; $F48, 1, 0)</f>
        <v>0</v>
      </c>
      <c r="DF50" s="159" t="n">
        <f aca="false">IF(DF49 &lt; $F48, 1, 0)</f>
        <v>0</v>
      </c>
      <c r="DG50" s="159" t="n">
        <f aca="false">IF(DG49 &lt; $F48, 1, 0)</f>
        <v>0</v>
      </c>
      <c r="DH50" s="159" t="n">
        <f aca="false">IF(DH49 &lt; $F48, 1, 0)</f>
        <v>0</v>
      </c>
      <c r="DI50" s="159" t="n">
        <f aca="false">IF(DI49 &lt; $F48, 1, 0)</f>
        <v>0</v>
      </c>
      <c r="DJ50" s="159" t="n">
        <f aca="false">IF(DJ49 &lt; $F48, 1, 0)</f>
        <v>0</v>
      </c>
      <c r="DK50" s="159" t="n">
        <f aca="false">IF(DK49 &lt; $F48, 1, 0)</f>
        <v>0</v>
      </c>
    </row>
    <row r="51" customFormat="false" ht="15" hidden="false" customHeight="true" outlineLevel="0" collapsed="false">
      <c r="A51" s="58"/>
      <c r="B51" s="58"/>
      <c r="C51" s="59"/>
      <c r="D51" s="60"/>
      <c r="E51" s="60"/>
      <c r="F51" s="60"/>
      <c r="G51" s="60"/>
      <c r="H51" s="60"/>
      <c r="I51" s="60"/>
    </row>
    <row r="52" customFormat="false" ht="15" hidden="false" customHeight="true" outlineLevel="0" collapsed="false">
      <c r="A52" s="58"/>
      <c r="B52" s="58"/>
      <c r="C52" s="59"/>
      <c r="D52" s="60"/>
      <c r="E52" s="185" t="str">
        <f aca="false">E46</f>
        <v>Forecast period flag</v>
      </c>
      <c r="F52" s="185" t="n">
        <f aca="false">F46</f>
        <v>0</v>
      </c>
      <c r="G52" s="185" t="str">
        <f aca="false">G46</f>
        <v>flag</v>
      </c>
      <c r="H52" s="185" t="n">
        <f aca="false">H46</f>
        <v>22</v>
      </c>
      <c r="I52" s="185" t="n">
        <f aca="false">I46</f>
        <v>0</v>
      </c>
      <c r="J52" s="185" t="n">
        <f aca="false">J46</f>
        <v>0</v>
      </c>
      <c r="K52" s="185" t="n">
        <f aca="false">K46</f>
        <v>0</v>
      </c>
      <c r="L52" s="185" t="n">
        <f aca="false">L46</f>
        <v>0</v>
      </c>
      <c r="M52" s="185" t="n">
        <f aca="false">M46</f>
        <v>0</v>
      </c>
      <c r="N52" s="185" t="n">
        <f aca="false">N46</f>
        <v>0</v>
      </c>
      <c r="O52" s="185" t="n">
        <f aca="false">O46</f>
        <v>0</v>
      </c>
      <c r="P52" s="185" t="n">
        <f aca="false">P46</f>
        <v>0</v>
      </c>
      <c r="Q52" s="185" t="n">
        <f aca="false">Q46</f>
        <v>0</v>
      </c>
      <c r="R52" s="185" t="n">
        <f aca="false">R46</f>
        <v>1</v>
      </c>
      <c r="S52" s="185" t="n">
        <f aca="false">S46</f>
        <v>1</v>
      </c>
      <c r="T52" s="185" t="n">
        <f aca="false">T46</f>
        <v>1</v>
      </c>
      <c r="U52" s="185" t="n">
        <f aca="false">U46</f>
        <v>1</v>
      </c>
      <c r="V52" s="185" t="n">
        <f aca="false">V46</f>
        <v>1</v>
      </c>
      <c r="W52" s="185" t="n">
        <f aca="false">W46</f>
        <v>1</v>
      </c>
      <c r="X52" s="185" t="n">
        <f aca="false">X46</f>
        <v>1</v>
      </c>
      <c r="Y52" s="185" t="n">
        <f aca="false">Y46</f>
        <v>1</v>
      </c>
      <c r="Z52" s="185" t="n">
        <f aca="false">Z46</f>
        <v>1</v>
      </c>
      <c r="AA52" s="185" t="n">
        <f aca="false">AA46</f>
        <v>1</v>
      </c>
      <c r="AB52" s="185" t="n">
        <f aca="false">AB46</f>
        <v>1</v>
      </c>
      <c r="AC52" s="185" t="n">
        <f aca="false">AC46</f>
        <v>1</v>
      </c>
      <c r="AD52" s="185" t="n">
        <f aca="false">AD46</f>
        <v>1</v>
      </c>
      <c r="AE52" s="185" t="n">
        <f aca="false">AE46</f>
        <v>1</v>
      </c>
      <c r="AF52" s="185" t="n">
        <f aca="false">AF46</f>
        <v>1</v>
      </c>
      <c r="AG52" s="185" t="n">
        <f aca="false">AG46</f>
        <v>1</v>
      </c>
      <c r="AH52" s="185" t="n">
        <f aca="false">AH46</f>
        <v>1</v>
      </c>
      <c r="AI52" s="185" t="n">
        <f aca="false">AI46</f>
        <v>1</v>
      </c>
      <c r="AJ52" s="185" t="n">
        <f aca="false">AJ46</f>
        <v>1</v>
      </c>
      <c r="AK52" s="185" t="n">
        <f aca="false">AK46</f>
        <v>1</v>
      </c>
      <c r="AL52" s="185" t="n">
        <f aca="false">AL46</f>
        <v>1</v>
      </c>
      <c r="AM52" s="185" t="n">
        <f aca="false">AM46</f>
        <v>1</v>
      </c>
      <c r="AN52" s="185" t="n">
        <f aca="false">AN46</f>
        <v>0</v>
      </c>
      <c r="AO52" s="185" t="n">
        <f aca="false">AO46</f>
        <v>0</v>
      </c>
      <c r="AP52" s="185" t="n">
        <f aca="false">AP46</f>
        <v>0</v>
      </c>
      <c r="AQ52" s="185" t="n">
        <f aca="false">AQ46</f>
        <v>0</v>
      </c>
      <c r="AR52" s="185" t="n">
        <f aca="false">AR46</f>
        <v>0</v>
      </c>
      <c r="AS52" s="185" t="n">
        <f aca="false">AS46</f>
        <v>0</v>
      </c>
      <c r="AT52" s="185" t="n">
        <f aca="false">AT46</f>
        <v>0</v>
      </c>
      <c r="AU52" s="185" t="n">
        <f aca="false">AU46</f>
        <v>0</v>
      </c>
      <c r="AV52" s="185" t="n">
        <f aca="false">AV46</f>
        <v>0</v>
      </c>
      <c r="AW52" s="185" t="n">
        <f aca="false">AW46</f>
        <v>0</v>
      </c>
      <c r="AX52" s="185" t="n">
        <f aca="false">AX46</f>
        <v>0</v>
      </c>
      <c r="AY52" s="185" t="n">
        <f aca="false">AY46</f>
        <v>0</v>
      </c>
      <c r="AZ52" s="185" t="n">
        <f aca="false">AZ46</f>
        <v>0</v>
      </c>
      <c r="BA52" s="185" t="n">
        <f aca="false">BA46</f>
        <v>0</v>
      </c>
      <c r="BB52" s="185" t="n">
        <f aca="false">BB46</f>
        <v>0</v>
      </c>
      <c r="BC52" s="185" t="n">
        <f aca="false">BC46</f>
        <v>0</v>
      </c>
      <c r="BD52" s="185" t="n">
        <f aca="false">BD46</f>
        <v>0</v>
      </c>
      <c r="BE52" s="185" t="n">
        <f aca="false">BE46</f>
        <v>0</v>
      </c>
      <c r="BF52" s="185" t="n">
        <f aca="false">BF46</f>
        <v>0</v>
      </c>
      <c r="BG52" s="185" t="n">
        <f aca="false">BG46</f>
        <v>0</v>
      </c>
      <c r="BH52" s="185" t="n">
        <f aca="false">BH46</f>
        <v>0</v>
      </c>
      <c r="BI52" s="185" t="n">
        <f aca="false">BI46</f>
        <v>0</v>
      </c>
      <c r="BJ52" s="185" t="n">
        <f aca="false">BJ46</f>
        <v>0</v>
      </c>
      <c r="BK52" s="185" t="n">
        <f aca="false">BK46</f>
        <v>0</v>
      </c>
      <c r="BL52" s="185" t="n">
        <f aca="false">BL46</f>
        <v>0</v>
      </c>
      <c r="BM52" s="185" t="n">
        <f aca="false">BM46</f>
        <v>0</v>
      </c>
      <c r="BN52" s="185" t="n">
        <f aca="false">BN46</f>
        <v>0</v>
      </c>
      <c r="BO52" s="185" t="n">
        <f aca="false">BO46</f>
        <v>0</v>
      </c>
      <c r="BP52" s="185" t="n">
        <f aca="false">BP46</f>
        <v>0</v>
      </c>
      <c r="BQ52" s="185" t="n">
        <f aca="false">BQ46</f>
        <v>0</v>
      </c>
      <c r="BR52" s="185" t="n">
        <f aca="false">BR46</f>
        <v>0</v>
      </c>
      <c r="BS52" s="185" t="n">
        <f aca="false">BS46</f>
        <v>0</v>
      </c>
      <c r="BT52" s="185" t="n">
        <f aca="false">BT46</f>
        <v>0</v>
      </c>
      <c r="BU52" s="185" t="n">
        <f aca="false">BU46</f>
        <v>0</v>
      </c>
      <c r="BV52" s="185" t="n">
        <f aca="false">BV46</f>
        <v>0</v>
      </c>
      <c r="BW52" s="185" t="n">
        <f aca="false">BW46</f>
        <v>0</v>
      </c>
      <c r="BX52" s="185" t="n">
        <f aca="false">BX46</f>
        <v>0</v>
      </c>
      <c r="BY52" s="185" t="n">
        <f aca="false">BY46</f>
        <v>0</v>
      </c>
      <c r="BZ52" s="185" t="n">
        <f aca="false">BZ46</f>
        <v>0</v>
      </c>
      <c r="CA52" s="185" t="n">
        <f aca="false">CA46</f>
        <v>0</v>
      </c>
      <c r="CB52" s="185" t="n">
        <f aca="false">CB46</f>
        <v>0</v>
      </c>
      <c r="CC52" s="185" t="n">
        <f aca="false">CC46</f>
        <v>0</v>
      </c>
      <c r="CD52" s="185" t="n">
        <f aca="false">CD46</f>
        <v>0</v>
      </c>
      <c r="CE52" s="185" t="n">
        <f aca="false">CE46</f>
        <v>0</v>
      </c>
      <c r="CF52" s="185" t="n">
        <f aca="false">CF46</f>
        <v>0</v>
      </c>
      <c r="CG52" s="185" t="n">
        <f aca="false">CG46</f>
        <v>0</v>
      </c>
      <c r="CH52" s="185" t="n">
        <f aca="false">CH46</f>
        <v>0</v>
      </c>
      <c r="CI52" s="185" t="n">
        <f aca="false">CI46</f>
        <v>0</v>
      </c>
      <c r="CJ52" s="185" t="n">
        <f aca="false">CJ46</f>
        <v>0</v>
      </c>
      <c r="CK52" s="185" t="n">
        <f aca="false">CK46</f>
        <v>0</v>
      </c>
      <c r="CL52" s="185" t="n">
        <f aca="false">CL46</f>
        <v>0</v>
      </c>
      <c r="CM52" s="185" t="n">
        <f aca="false">CM46</f>
        <v>0</v>
      </c>
      <c r="CN52" s="185" t="n">
        <f aca="false">CN46</f>
        <v>0</v>
      </c>
      <c r="CO52" s="185" t="n">
        <f aca="false">CO46</f>
        <v>0</v>
      </c>
      <c r="CP52" s="185" t="n">
        <f aca="false">CP46</f>
        <v>0</v>
      </c>
      <c r="CQ52" s="185" t="n">
        <f aca="false">CQ46</f>
        <v>0</v>
      </c>
      <c r="CR52" s="185" t="n">
        <f aca="false">CR46</f>
        <v>0</v>
      </c>
      <c r="CS52" s="185" t="n">
        <f aca="false">CS46</f>
        <v>0</v>
      </c>
      <c r="CT52" s="185" t="n">
        <f aca="false">CT46</f>
        <v>0</v>
      </c>
      <c r="CU52" s="185" t="n">
        <f aca="false">CU46</f>
        <v>0</v>
      </c>
      <c r="CV52" s="185" t="n">
        <f aca="false">CV46</f>
        <v>0</v>
      </c>
      <c r="CW52" s="185" t="n">
        <f aca="false">CW46</f>
        <v>0</v>
      </c>
      <c r="CX52" s="185" t="n">
        <f aca="false">CX46</f>
        <v>0</v>
      </c>
      <c r="CY52" s="185" t="n">
        <f aca="false">CY46</f>
        <v>0</v>
      </c>
      <c r="CZ52" s="185" t="n">
        <f aca="false">CZ46</f>
        <v>0</v>
      </c>
      <c r="DA52" s="185" t="n">
        <f aca="false">DA46</f>
        <v>0</v>
      </c>
      <c r="DB52" s="185" t="n">
        <f aca="false">DB46</f>
        <v>0</v>
      </c>
      <c r="DC52" s="185" t="n">
        <f aca="false">DC46</f>
        <v>0</v>
      </c>
      <c r="DD52" s="185" t="n">
        <f aca="false">DD46</f>
        <v>0</v>
      </c>
      <c r="DE52" s="185" t="n">
        <f aca="false">DE46</f>
        <v>0</v>
      </c>
      <c r="DF52" s="185" t="n">
        <f aca="false">DF46</f>
        <v>0</v>
      </c>
      <c r="DG52" s="185" t="n">
        <f aca="false">DG46</f>
        <v>0</v>
      </c>
      <c r="DH52" s="185" t="n">
        <f aca="false">DH46</f>
        <v>0</v>
      </c>
      <c r="DI52" s="185" t="n">
        <f aca="false">DI46</f>
        <v>0</v>
      </c>
      <c r="DJ52" s="185" t="n">
        <f aca="false">DJ46</f>
        <v>0</v>
      </c>
      <c r="DK52" s="185" t="n">
        <f aca="false">DK46</f>
        <v>0</v>
      </c>
    </row>
    <row r="53" customFormat="false" ht="15" hidden="false" customHeight="true" outlineLevel="0" collapsed="false">
      <c r="A53" s="58"/>
      <c r="B53" s="58"/>
      <c r="C53" s="59"/>
      <c r="D53" s="60"/>
      <c r="E53" s="185" t="str">
        <f aca="false">E$50</f>
        <v>Pre-forecast flag</v>
      </c>
      <c r="F53" s="185" t="n">
        <f aca="false">F$50</f>
        <v>0</v>
      </c>
      <c r="G53" s="185" t="str">
        <f aca="false">G$50</f>
        <v>flag</v>
      </c>
      <c r="H53" s="185" t="n">
        <f aca="false">H$50</f>
        <v>8</v>
      </c>
      <c r="I53" s="185" t="n">
        <f aca="false">I$50</f>
        <v>0</v>
      </c>
      <c r="J53" s="185" t="n">
        <f aca="false">J$50</f>
        <v>1</v>
      </c>
      <c r="K53" s="185" t="n">
        <f aca="false">K$50</f>
        <v>1</v>
      </c>
      <c r="L53" s="185" t="n">
        <f aca="false">L$50</f>
        <v>1</v>
      </c>
      <c r="M53" s="185" t="n">
        <f aca="false">M$50</f>
        <v>1</v>
      </c>
      <c r="N53" s="185" t="n">
        <f aca="false">N$50</f>
        <v>1</v>
      </c>
      <c r="O53" s="185" t="n">
        <f aca="false">O$50</f>
        <v>1</v>
      </c>
      <c r="P53" s="185" t="n">
        <f aca="false">P$50</f>
        <v>1</v>
      </c>
      <c r="Q53" s="185" t="n">
        <f aca="false">Q$50</f>
        <v>1</v>
      </c>
      <c r="R53" s="185" t="n">
        <f aca="false">R$50</f>
        <v>0</v>
      </c>
      <c r="S53" s="185" t="n">
        <f aca="false">S$50</f>
        <v>0</v>
      </c>
      <c r="T53" s="185" t="n">
        <f aca="false">T$50</f>
        <v>0</v>
      </c>
      <c r="U53" s="185" t="n">
        <f aca="false">U$50</f>
        <v>0</v>
      </c>
      <c r="V53" s="185" t="n">
        <f aca="false">V$50</f>
        <v>0</v>
      </c>
      <c r="W53" s="185" t="n">
        <f aca="false">W$50</f>
        <v>0</v>
      </c>
      <c r="X53" s="185" t="n">
        <f aca="false">X$50</f>
        <v>0</v>
      </c>
      <c r="Y53" s="185" t="n">
        <f aca="false">Y$50</f>
        <v>0</v>
      </c>
      <c r="Z53" s="185" t="n">
        <f aca="false">Z$50</f>
        <v>0</v>
      </c>
      <c r="AA53" s="185" t="n">
        <f aca="false">AA$50</f>
        <v>0</v>
      </c>
      <c r="AB53" s="185" t="n">
        <f aca="false">AB$50</f>
        <v>0</v>
      </c>
      <c r="AC53" s="185" t="n">
        <f aca="false">AC$50</f>
        <v>0</v>
      </c>
      <c r="AD53" s="185" t="n">
        <f aca="false">AD$50</f>
        <v>0</v>
      </c>
      <c r="AE53" s="185" t="n">
        <f aca="false">AE$50</f>
        <v>0</v>
      </c>
      <c r="AF53" s="185" t="n">
        <f aca="false">AF$50</f>
        <v>0</v>
      </c>
      <c r="AG53" s="185" t="n">
        <f aca="false">AG$50</f>
        <v>0</v>
      </c>
      <c r="AH53" s="185" t="n">
        <f aca="false">AH$50</f>
        <v>0</v>
      </c>
      <c r="AI53" s="185" t="n">
        <f aca="false">AI$50</f>
        <v>0</v>
      </c>
      <c r="AJ53" s="185" t="n">
        <f aca="false">AJ$50</f>
        <v>0</v>
      </c>
      <c r="AK53" s="185" t="n">
        <f aca="false">AK$50</f>
        <v>0</v>
      </c>
      <c r="AL53" s="185" t="n">
        <f aca="false">AL$50</f>
        <v>0</v>
      </c>
      <c r="AM53" s="185" t="n">
        <f aca="false">AM$50</f>
        <v>0</v>
      </c>
      <c r="AN53" s="185" t="n">
        <f aca="false">AN$50</f>
        <v>0</v>
      </c>
      <c r="AO53" s="185" t="n">
        <f aca="false">AO$50</f>
        <v>0</v>
      </c>
      <c r="AP53" s="185" t="n">
        <f aca="false">AP$50</f>
        <v>0</v>
      </c>
      <c r="AQ53" s="185" t="n">
        <f aca="false">AQ$50</f>
        <v>0</v>
      </c>
      <c r="AR53" s="185" t="n">
        <f aca="false">AR$50</f>
        <v>0</v>
      </c>
      <c r="AS53" s="185" t="n">
        <f aca="false">AS$50</f>
        <v>0</v>
      </c>
      <c r="AT53" s="185" t="n">
        <f aca="false">AT$50</f>
        <v>0</v>
      </c>
      <c r="AU53" s="185" t="n">
        <f aca="false">AU$50</f>
        <v>0</v>
      </c>
      <c r="AV53" s="185" t="n">
        <f aca="false">AV$50</f>
        <v>0</v>
      </c>
      <c r="AW53" s="185" t="n">
        <f aca="false">AW$50</f>
        <v>0</v>
      </c>
      <c r="AX53" s="185" t="n">
        <f aca="false">AX$50</f>
        <v>0</v>
      </c>
      <c r="AY53" s="185" t="n">
        <f aca="false">AY$50</f>
        <v>0</v>
      </c>
      <c r="AZ53" s="185" t="n">
        <f aca="false">AZ$50</f>
        <v>0</v>
      </c>
      <c r="BA53" s="185" t="n">
        <f aca="false">BA$50</f>
        <v>0</v>
      </c>
      <c r="BB53" s="185" t="n">
        <f aca="false">BB$50</f>
        <v>0</v>
      </c>
      <c r="BC53" s="185" t="n">
        <f aca="false">BC$50</f>
        <v>0</v>
      </c>
      <c r="BD53" s="185" t="n">
        <f aca="false">BD$50</f>
        <v>0</v>
      </c>
      <c r="BE53" s="185" t="n">
        <f aca="false">BE$50</f>
        <v>0</v>
      </c>
      <c r="BF53" s="185" t="n">
        <f aca="false">BF$50</f>
        <v>0</v>
      </c>
      <c r="BG53" s="185" t="n">
        <f aca="false">BG$50</f>
        <v>0</v>
      </c>
      <c r="BH53" s="185" t="n">
        <f aca="false">BH$50</f>
        <v>0</v>
      </c>
      <c r="BI53" s="185" t="n">
        <f aca="false">BI$50</f>
        <v>0</v>
      </c>
      <c r="BJ53" s="185" t="n">
        <f aca="false">BJ$50</f>
        <v>0</v>
      </c>
      <c r="BK53" s="185" t="n">
        <f aca="false">BK$50</f>
        <v>0</v>
      </c>
      <c r="BL53" s="185" t="n">
        <f aca="false">BL$50</f>
        <v>0</v>
      </c>
      <c r="BM53" s="185" t="n">
        <f aca="false">BM$50</f>
        <v>0</v>
      </c>
      <c r="BN53" s="185" t="n">
        <f aca="false">BN$50</f>
        <v>0</v>
      </c>
      <c r="BO53" s="185" t="n">
        <f aca="false">BO$50</f>
        <v>0</v>
      </c>
      <c r="BP53" s="185" t="n">
        <f aca="false">BP$50</f>
        <v>0</v>
      </c>
      <c r="BQ53" s="185" t="n">
        <f aca="false">BQ$50</f>
        <v>0</v>
      </c>
      <c r="BR53" s="185" t="n">
        <f aca="false">BR$50</f>
        <v>0</v>
      </c>
      <c r="BS53" s="185" t="n">
        <f aca="false">BS$50</f>
        <v>0</v>
      </c>
      <c r="BT53" s="185" t="n">
        <f aca="false">BT$50</f>
        <v>0</v>
      </c>
      <c r="BU53" s="185" t="n">
        <f aca="false">BU$50</f>
        <v>0</v>
      </c>
      <c r="BV53" s="185" t="n">
        <f aca="false">BV$50</f>
        <v>0</v>
      </c>
      <c r="BW53" s="185" t="n">
        <f aca="false">BW$50</f>
        <v>0</v>
      </c>
      <c r="BX53" s="185" t="n">
        <f aca="false">BX$50</f>
        <v>0</v>
      </c>
      <c r="BY53" s="185" t="n">
        <f aca="false">BY$50</f>
        <v>0</v>
      </c>
      <c r="BZ53" s="185" t="n">
        <f aca="false">BZ$50</f>
        <v>0</v>
      </c>
      <c r="CA53" s="185" t="n">
        <f aca="false">CA$50</f>
        <v>0</v>
      </c>
      <c r="CB53" s="185" t="n">
        <f aca="false">CB$50</f>
        <v>0</v>
      </c>
      <c r="CC53" s="185" t="n">
        <f aca="false">CC$50</f>
        <v>0</v>
      </c>
      <c r="CD53" s="185" t="n">
        <f aca="false">CD$50</f>
        <v>0</v>
      </c>
      <c r="CE53" s="185" t="n">
        <f aca="false">CE$50</f>
        <v>0</v>
      </c>
      <c r="CF53" s="185" t="n">
        <f aca="false">CF$50</f>
        <v>0</v>
      </c>
      <c r="CG53" s="185" t="n">
        <f aca="false">CG$50</f>
        <v>0</v>
      </c>
      <c r="CH53" s="185" t="n">
        <f aca="false">CH$50</f>
        <v>0</v>
      </c>
      <c r="CI53" s="185" t="n">
        <f aca="false">CI$50</f>
        <v>0</v>
      </c>
      <c r="CJ53" s="185" t="n">
        <f aca="false">CJ$50</f>
        <v>0</v>
      </c>
      <c r="CK53" s="185" t="n">
        <f aca="false">CK$50</f>
        <v>0</v>
      </c>
      <c r="CL53" s="185" t="n">
        <f aca="false">CL$50</f>
        <v>0</v>
      </c>
      <c r="CM53" s="185" t="n">
        <f aca="false">CM$50</f>
        <v>0</v>
      </c>
      <c r="CN53" s="185" t="n">
        <f aca="false">CN$50</f>
        <v>0</v>
      </c>
      <c r="CO53" s="185" t="n">
        <f aca="false">CO$50</f>
        <v>0</v>
      </c>
      <c r="CP53" s="185" t="n">
        <f aca="false">CP$50</f>
        <v>0</v>
      </c>
      <c r="CQ53" s="185" t="n">
        <f aca="false">CQ$50</f>
        <v>0</v>
      </c>
      <c r="CR53" s="185" t="n">
        <f aca="false">CR$50</f>
        <v>0</v>
      </c>
      <c r="CS53" s="185" t="n">
        <f aca="false">CS$50</f>
        <v>0</v>
      </c>
      <c r="CT53" s="185" t="n">
        <f aca="false">CT$50</f>
        <v>0</v>
      </c>
      <c r="CU53" s="185" t="n">
        <f aca="false">CU$50</f>
        <v>0</v>
      </c>
      <c r="CV53" s="185" t="n">
        <f aca="false">CV$50</f>
        <v>0</v>
      </c>
      <c r="CW53" s="185" t="n">
        <f aca="false">CW$50</f>
        <v>0</v>
      </c>
      <c r="CX53" s="185" t="n">
        <f aca="false">CX$50</f>
        <v>0</v>
      </c>
      <c r="CY53" s="185" t="n">
        <f aca="false">CY$50</f>
        <v>0</v>
      </c>
      <c r="CZ53" s="185" t="n">
        <f aca="false">CZ$50</f>
        <v>0</v>
      </c>
      <c r="DA53" s="185" t="n">
        <f aca="false">DA$50</f>
        <v>0</v>
      </c>
      <c r="DB53" s="185" t="n">
        <f aca="false">DB$50</f>
        <v>0</v>
      </c>
      <c r="DC53" s="185" t="n">
        <f aca="false">DC$50</f>
        <v>0</v>
      </c>
      <c r="DD53" s="185" t="n">
        <f aca="false">DD$50</f>
        <v>0</v>
      </c>
      <c r="DE53" s="185" t="n">
        <f aca="false">DE$50</f>
        <v>0</v>
      </c>
      <c r="DF53" s="185" t="n">
        <f aca="false">DF$50</f>
        <v>0</v>
      </c>
      <c r="DG53" s="185" t="n">
        <f aca="false">DG$50</f>
        <v>0</v>
      </c>
      <c r="DH53" s="185" t="n">
        <f aca="false">DH$50</f>
        <v>0</v>
      </c>
      <c r="DI53" s="185" t="n">
        <f aca="false">DI$50</f>
        <v>0</v>
      </c>
      <c r="DJ53" s="185" t="n">
        <f aca="false">DJ$50</f>
        <v>0</v>
      </c>
      <c r="DK53" s="185" t="n">
        <f aca="false">DK$50</f>
        <v>0</v>
      </c>
    </row>
    <row r="54" s="81" customFormat="true" ht="15" hidden="false" customHeight="true" outlineLevel="0" collapsed="false">
      <c r="A54" s="79"/>
      <c r="B54" s="79"/>
      <c r="C54" s="80"/>
      <c r="E54" s="81" t="s">
        <v>248</v>
      </c>
      <c r="G54" s="81" t="s">
        <v>249</v>
      </c>
      <c r="J54" s="81" t="str">
        <f aca="false">IF(J53 = 1, "Pre-forecast", IF(J52 = 1, "Forecast", "Post-forecast"))</f>
        <v>Pre-forecast</v>
      </c>
      <c r="K54" s="81" t="str">
        <f aca="false">IF(K53 = 1, "Pre-forecast", IF(K52 = 1, "Forecast", "Post-forecast"))</f>
        <v>Pre-forecast</v>
      </c>
      <c r="L54" s="81" t="str">
        <f aca="false">IF(L53 = 1, "Pre-forecast", IF(L52 = 1, "Forecast", "Post-forecast"))</f>
        <v>Pre-forecast</v>
      </c>
      <c r="M54" s="81" t="str">
        <f aca="false">IF(M53 = 1, "Pre-forecast", IF(M52 = 1, "Forecast", "Post-forecast"))</f>
        <v>Pre-forecast</v>
      </c>
      <c r="N54" s="81" t="str">
        <f aca="false">IF(N53 = 1, "Pre-forecast", IF(N52 = 1, "Forecast", "Post-forecast"))</f>
        <v>Pre-forecast</v>
      </c>
      <c r="O54" s="81" t="str">
        <f aca="false">IF(O53 = 1, "Pre-forecast", IF(O52 = 1, "Forecast", "Post-forecast"))</f>
        <v>Pre-forecast</v>
      </c>
      <c r="P54" s="81" t="str">
        <f aca="false">IF(P53 = 1, "Pre-forecast", IF(P52 = 1, "Forecast", "Post-forecast"))</f>
        <v>Pre-forecast</v>
      </c>
      <c r="Q54" s="81" t="str">
        <f aca="false">IF(Q53 = 1, "Pre-forecast", IF(Q52 = 1, "Forecast", "Post-forecast"))</f>
        <v>Pre-forecast</v>
      </c>
      <c r="R54" s="81" t="str">
        <f aca="false">IF(R53 = 1, "Pre-forecast", IF(R52 = 1, "Forecast", "Post-forecast"))</f>
        <v>Forecast</v>
      </c>
      <c r="S54" s="81" t="str">
        <f aca="false">IF(S53 = 1, "Pre-forecast", IF(S52 = 1, "Forecast", "Post-forecast"))</f>
        <v>Forecast</v>
      </c>
      <c r="T54" s="81" t="str">
        <f aca="false">IF(T53 = 1, "Pre-forecast", IF(T52 = 1, "Forecast", "Post-forecast"))</f>
        <v>Forecast</v>
      </c>
      <c r="U54" s="81" t="str">
        <f aca="false">IF(U53 = 1, "Pre-forecast", IF(U52 = 1, "Forecast", "Post-forecast"))</f>
        <v>Forecast</v>
      </c>
      <c r="V54" s="81" t="str">
        <f aca="false">IF(V53 = 1, "Pre-forecast", IF(V52 = 1, "Forecast", "Post-forecast"))</f>
        <v>Forecast</v>
      </c>
      <c r="W54" s="81" t="str">
        <f aca="false">IF(W53 = 1, "Pre-forecast", IF(W52 = 1, "Forecast", "Post-forecast"))</f>
        <v>Forecast</v>
      </c>
      <c r="X54" s="81" t="str">
        <f aca="false">IF(X53 = 1, "Pre-forecast", IF(X52 = 1, "Forecast", "Post-forecast"))</f>
        <v>Forecast</v>
      </c>
      <c r="Y54" s="81" t="str">
        <f aca="false">IF(Y53 = 1, "Pre-forecast", IF(Y52 = 1, "Forecast", "Post-forecast"))</f>
        <v>Forecast</v>
      </c>
      <c r="Z54" s="81" t="str">
        <f aca="false">IF(Z53 = 1, "Pre-forecast", IF(Z52 = 1, "Forecast", "Post-forecast"))</f>
        <v>Forecast</v>
      </c>
      <c r="AA54" s="81" t="str">
        <f aca="false">IF(AA53 = 1, "Pre-forecast", IF(AA52 = 1, "Forecast", "Post-forecast"))</f>
        <v>Forecast</v>
      </c>
      <c r="AB54" s="81" t="str">
        <f aca="false">IF(AB53 = 1, "Pre-forecast", IF(AB52 = 1, "Forecast", "Post-forecast"))</f>
        <v>Forecast</v>
      </c>
      <c r="AC54" s="81" t="str">
        <f aca="false">IF(AC53 = 1, "Pre-forecast", IF(AC52 = 1, "Forecast", "Post-forecast"))</f>
        <v>Forecast</v>
      </c>
      <c r="AD54" s="81" t="str">
        <f aca="false">IF(AD53 = 1, "Pre-forecast", IF(AD52 = 1, "Forecast", "Post-forecast"))</f>
        <v>Forecast</v>
      </c>
      <c r="AE54" s="81" t="str">
        <f aca="false">IF(AE53 = 1, "Pre-forecast", IF(AE52 = 1, "Forecast", "Post-forecast"))</f>
        <v>Forecast</v>
      </c>
      <c r="AF54" s="81" t="str">
        <f aca="false">IF(AF53 = 1, "Pre-forecast", IF(AF52 = 1, "Forecast", "Post-forecast"))</f>
        <v>Forecast</v>
      </c>
      <c r="AG54" s="81" t="str">
        <f aca="false">IF(AG53 = 1, "Pre-forecast", IF(AG52 = 1, "Forecast", "Post-forecast"))</f>
        <v>Forecast</v>
      </c>
      <c r="AH54" s="81" t="str">
        <f aca="false">IF(AH53 = 1, "Pre-forecast", IF(AH52 = 1, "Forecast", "Post-forecast"))</f>
        <v>Forecast</v>
      </c>
      <c r="AI54" s="81" t="str">
        <f aca="false">IF(AI53 = 1, "Pre-forecast", IF(AI52 = 1, "Forecast", "Post-forecast"))</f>
        <v>Forecast</v>
      </c>
      <c r="AJ54" s="81" t="str">
        <f aca="false">IF(AJ53 = 1, "Pre-forecast", IF(AJ52 = 1, "Forecast", "Post-forecast"))</f>
        <v>Forecast</v>
      </c>
      <c r="AK54" s="81" t="str">
        <f aca="false">IF(AK53 = 1, "Pre-forecast", IF(AK52 = 1, "Forecast", "Post-forecast"))</f>
        <v>Forecast</v>
      </c>
      <c r="AL54" s="81" t="str">
        <f aca="false">IF(AL53 = 1, "Pre-forecast", IF(AL52 = 1, "Forecast", "Post-forecast"))</f>
        <v>Forecast</v>
      </c>
      <c r="AM54" s="81" t="str">
        <f aca="false">IF(AM53 = 1, "Pre-forecast", IF(AM52 = 1, "Forecast", "Post-forecast"))</f>
        <v>Forecast</v>
      </c>
      <c r="AN54" s="81" t="str">
        <f aca="false">IF(AN53 = 1, "Pre-forecast", IF(AN52 = 1, "Forecast", "Post-forecast"))</f>
        <v>Post-forecast</v>
      </c>
      <c r="AO54" s="81" t="str">
        <f aca="false">IF(AO53 = 1, "Pre-forecast", IF(AO52 = 1, "Forecast", "Post-forecast"))</f>
        <v>Post-forecast</v>
      </c>
      <c r="AP54" s="81" t="str">
        <f aca="false">IF(AP53 = 1, "Pre-forecast", IF(AP52 = 1, "Forecast", "Post-forecast"))</f>
        <v>Post-forecast</v>
      </c>
      <c r="AQ54" s="81" t="str">
        <f aca="false">IF(AQ53 = 1, "Pre-forecast", IF(AQ52 = 1, "Forecast", "Post-forecast"))</f>
        <v>Post-forecast</v>
      </c>
      <c r="AR54" s="81" t="str">
        <f aca="false">IF(AR53 = 1, "Pre-forecast", IF(AR52 = 1, "Forecast", "Post-forecast"))</f>
        <v>Post-forecast</v>
      </c>
      <c r="AS54" s="81" t="str">
        <f aca="false">IF(AS53 = 1, "Pre-forecast", IF(AS52 = 1, "Forecast", "Post-forecast"))</f>
        <v>Post-forecast</v>
      </c>
      <c r="AT54" s="81" t="str">
        <f aca="false">IF(AT53 = 1, "Pre-forecast", IF(AT52 = 1, "Forecast", "Post-forecast"))</f>
        <v>Post-forecast</v>
      </c>
      <c r="AU54" s="81" t="str">
        <f aca="false">IF(AU53 = 1, "Pre-forecast", IF(AU52 = 1, "Forecast", "Post-forecast"))</f>
        <v>Post-forecast</v>
      </c>
      <c r="AV54" s="81" t="str">
        <f aca="false">IF(AV53 = 1, "Pre-forecast", IF(AV52 = 1, "Forecast", "Post-forecast"))</f>
        <v>Post-forecast</v>
      </c>
      <c r="AW54" s="81" t="str">
        <f aca="false">IF(AW53 = 1, "Pre-forecast", IF(AW52 = 1, "Forecast", "Post-forecast"))</f>
        <v>Post-forecast</v>
      </c>
      <c r="AX54" s="81" t="str">
        <f aca="false">IF(AX53 = 1, "Pre-forecast", IF(AX52 = 1, "Forecast", "Post-forecast"))</f>
        <v>Post-forecast</v>
      </c>
      <c r="AY54" s="81" t="str">
        <f aca="false">IF(AY53 = 1, "Pre-forecast", IF(AY52 = 1, "Forecast", "Post-forecast"))</f>
        <v>Post-forecast</v>
      </c>
      <c r="AZ54" s="81" t="str">
        <f aca="false">IF(AZ53 = 1, "Pre-forecast", IF(AZ52 = 1, "Forecast", "Post-forecast"))</f>
        <v>Post-forecast</v>
      </c>
      <c r="BA54" s="81" t="str">
        <f aca="false">IF(BA53 = 1, "Pre-forecast", IF(BA52 = 1, "Forecast", "Post-forecast"))</f>
        <v>Post-forecast</v>
      </c>
      <c r="BB54" s="81" t="str">
        <f aca="false">IF(BB53 = 1, "Pre-forecast", IF(BB52 = 1, "Forecast", "Post-forecast"))</f>
        <v>Post-forecast</v>
      </c>
      <c r="BC54" s="81" t="str">
        <f aca="false">IF(BC53 = 1, "Pre-forecast", IF(BC52 = 1, "Forecast", "Post-forecast"))</f>
        <v>Post-forecast</v>
      </c>
      <c r="BD54" s="81" t="str">
        <f aca="false">IF(BD53 = 1, "Pre-forecast", IF(BD52 = 1, "Forecast", "Post-forecast"))</f>
        <v>Post-forecast</v>
      </c>
      <c r="BE54" s="81" t="str">
        <f aca="false">IF(BE53 = 1, "Pre-forecast", IF(BE52 = 1, "Forecast", "Post-forecast"))</f>
        <v>Post-forecast</v>
      </c>
      <c r="BF54" s="81" t="str">
        <f aca="false">IF(BF53 = 1, "Pre-forecast", IF(BF52 = 1, "Forecast", "Post-forecast"))</f>
        <v>Post-forecast</v>
      </c>
      <c r="BG54" s="81" t="str">
        <f aca="false">IF(BG53 = 1, "Pre-forecast", IF(BG52 = 1, "Forecast", "Post-forecast"))</f>
        <v>Post-forecast</v>
      </c>
      <c r="BH54" s="81" t="str">
        <f aca="false">IF(BH53 = 1, "Pre-forecast", IF(BH52 = 1, "Forecast", "Post-forecast"))</f>
        <v>Post-forecast</v>
      </c>
      <c r="BI54" s="81" t="str">
        <f aca="false">IF(BI53 = 1, "Pre-forecast", IF(BI52 = 1, "Forecast", "Post-forecast"))</f>
        <v>Post-forecast</v>
      </c>
      <c r="BJ54" s="81" t="str">
        <f aca="false">IF(BJ53 = 1, "Pre-forecast", IF(BJ52 = 1, "Forecast", "Post-forecast"))</f>
        <v>Post-forecast</v>
      </c>
      <c r="BK54" s="81" t="str">
        <f aca="false">IF(BK53 = 1, "Pre-forecast", IF(BK52 = 1, "Forecast", "Post-forecast"))</f>
        <v>Post-forecast</v>
      </c>
      <c r="BL54" s="81" t="str">
        <f aca="false">IF(BL53 = 1, "Pre-forecast", IF(BL52 = 1, "Forecast", "Post-forecast"))</f>
        <v>Post-forecast</v>
      </c>
      <c r="BM54" s="81" t="str">
        <f aca="false">IF(BM53 = 1, "Pre-forecast", IF(BM52 = 1, "Forecast", "Post-forecast"))</f>
        <v>Post-forecast</v>
      </c>
      <c r="BN54" s="81" t="str">
        <f aca="false">IF(BN53 = 1, "Pre-forecast", IF(BN52 = 1, "Forecast", "Post-forecast"))</f>
        <v>Post-forecast</v>
      </c>
      <c r="BO54" s="81" t="str">
        <f aca="false">IF(BO53 = 1, "Pre-forecast", IF(BO52 = 1, "Forecast", "Post-forecast"))</f>
        <v>Post-forecast</v>
      </c>
      <c r="BP54" s="81" t="str">
        <f aca="false">IF(BP53 = 1, "Pre-forecast", IF(BP52 = 1, "Forecast", "Post-forecast"))</f>
        <v>Post-forecast</v>
      </c>
      <c r="BQ54" s="81" t="str">
        <f aca="false">IF(BQ53 = 1, "Pre-forecast", IF(BQ52 = 1, "Forecast", "Post-forecast"))</f>
        <v>Post-forecast</v>
      </c>
      <c r="BR54" s="81" t="str">
        <f aca="false">IF(BR53 = 1, "Pre-forecast", IF(BR52 = 1, "Forecast", "Post-forecast"))</f>
        <v>Post-forecast</v>
      </c>
      <c r="BS54" s="81" t="str">
        <f aca="false">IF(BS53 = 1, "Pre-forecast", IF(BS52 = 1, "Forecast", "Post-forecast"))</f>
        <v>Post-forecast</v>
      </c>
      <c r="BT54" s="81" t="str">
        <f aca="false">IF(BT53 = 1, "Pre-forecast", IF(BT52 = 1, "Forecast", "Post-forecast"))</f>
        <v>Post-forecast</v>
      </c>
      <c r="BU54" s="81" t="str">
        <f aca="false">IF(BU53 = 1, "Pre-forecast", IF(BU52 = 1, "Forecast", "Post-forecast"))</f>
        <v>Post-forecast</v>
      </c>
      <c r="BV54" s="81" t="str">
        <f aca="false">IF(BV53 = 1, "Pre-forecast", IF(BV52 = 1, "Forecast", "Post-forecast"))</f>
        <v>Post-forecast</v>
      </c>
      <c r="BW54" s="81" t="str">
        <f aca="false">IF(BW53 = 1, "Pre-forecast", IF(BW52 = 1, "Forecast", "Post-forecast"))</f>
        <v>Post-forecast</v>
      </c>
      <c r="BX54" s="81" t="str">
        <f aca="false">IF(BX53 = 1, "Pre-forecast", IF(BX52 = 1, "Forecast", "Post-forecast"))</f>
        <v>Post-forecast</v>
      </c>
      <c r="BY54" s="81" t="str">
        <f aca="false">IF(BY53 = 1, "Pre-forecast", IF(BY52 = 1, "Forecast", "Post-forecast"))</f>
        <v>Post-forecast</v>
      </c>
      <c r="BZ54" s="81" t="str">
        <f aca="false">IF(BZ53 = 1, "Pre-forecast", IF(BZ52 = 1, "Forecast", "Post-forecast"))</f>
        <v>Post-forecast</v>
      </c>
      <c r="CA54" s="81" t="str">
        <f aca="false">IF(CA53 = 1, "Pre-forecast", IF(CA52 = 1, "Forecast", "Post-forecast"))</f>
        <v>Post-forecast</v>
      </c>
      <c r="CB54" s="81" t="str">
        <f aca="false">IF(CB53 = 1, "Pre-forecast", IF(CB52 = 1, "Forecast", "Post-forecast"))</f>
        <v>Post-forecast</v>
      </c>
      <c r="CC54" s="81" t="str">
        <f aca="false">IF(CC53 = 1, "Pre-forecast", IF(CC52 = 1, "Forecast", "Post-forecast"))</f>
        <v>Post-forecast</v>
      </c>
      <c r="CD54" s="81" t="str">
        <f aca="false">IF(CD53 = 1, "Pre-forecast", IF(CD52 = 1, "Forecast", "Post-forecast"))</f>
        <v>Post-forecast</v>
      </c>
      <c r="CE54" s="81" t="str">
        <f aca="false">IF(CE53 = 1, "Pre-forecast", IF(CE52 = 1, "Forecast", "Post-forecast"))</f>
        <v>Post-forecast</v>
      </c>
      <c r="CF54" s="81" t="str">
        <f aca="false">IF(CF53 = 1, "Pre-forecast", IF(CF52 = 1, "Forecast", "Post-forecast"))</f>
        <v>Post-forecast</v>
      </c>
      <c r="CG54" s="81" t="str">
        <f aca="false">IF(CG53 = 1, "Pre-forecast", IF(CG52 = 1, "Forecast", "Post-forecast"))</f>
        <v>Post-forecast</v>
      </c>
      <c r="CH54" s="81" t="str">
        <f aca="false">IF(CH53 = 1, "Pre-forecast", IF(CH52 = 1, "Forecast", "Post-forecast"))</f>
        <v>Post-forecast</v>
      </c>
      <c r="CI54" s="81" t="str">
        <f aca="false">IF(CI53 = 1, "Pre-forecast", IF(CI52 = 1, "Forecast", "Post-forecast"))</f>
        <v>Post-forecast</v>
      </c>
      <c r="CJ54" s="81" t="str">
        <f aca="false">IF(CJ53 = 1, "Pre-forecast", IF(CJ52 = 1, "Forecast", "Post-forecast"))</f>
        <v>Post-forecast</v>
      </c>
      <c r="CK54" s="81" t="str">
        <f aca="false">IF(CK53 = 1, "Pre-forecast", IF(CK52 = 1, "Forecast", "Post-forecast"))</f>
        <v>Post-forecast</v>
      </c>
      <c r="CL54" s="81" t="str">
        <f aca="false">IF(CL53 = 1, "Pre-forecast", IF(CL52 = 1, "Forecast", "Post-forecast"))</f>
        <v>Post-forecast</v>
      </c>
      <c r="CM54" s="81" t="str">
        <f aca="false">IF(CM53 = 1, "Pre-forecast", IF(CM52 = 1, "Forecast", "Post-forecast"))</f>
        <v>Post-forecast</v>
      </c>
      <c r="CN54" s="81" t="str">
        <f aca="false">IF(CN53 = 1, "Pre-forecast", IF(CN52 = 1, "Forecast", "Post-forecast"))</f>
        <v>Post-forecast</v>
      </c>
      <c r="CO54" s="81" t="str">
        <f aca="false">IF(CO53 = 1, "Pre-forecast", IF(CO52 = 1, "Forecast", "Post-forecast"))</f>
        <v>Post-forecast</v>
      </c>
      <c r="CP54" s="81" t="str">
        <f aca="false">IF(CP53 = 1, "Pre-forecast", IF(CP52 = 1, "Forecast", "Post-forecast"))</f>
        <v>Post-forecast</v>
      </c>
      <c r="CQ54" s="81" t="str">
        <f aca="false">IF(CQ53 = 1, "Pre-forecast", IF(CQ52 = 1, "Forecast", "Post-forecast"))</f>
        <v>Post-forecast</v>
      </c>
      <c r="CR54" s="81" t="str">
        <f aca="false">IF(CR53 = 1, "Pre-forecast", IF(CR52 = 1, "Forecast", "Post-forecast"))</f>
        <v>Post-forecast</v>
      </c>
      <c r="CS54" s="81" t="str">
        <f aca="false">IF(CS53 = 1, "Pre-forecast", IF(CS52 = 1, "Forecast", "Post-forecast"))</f>
        <v>Post-forecast</v>
      </c>
      <c r="CT54" s="81" t="str">
        <f aca="false">IF(CT53 = 1, "Pre-forecast", IF(CT52 = 1, "Forecast", "Post-forecast"))</f>
        <v>Post-forecast</v>
      </c>
      <c r="CU54" s="81" t="str">
        <f aca="false">IF(CU53 = 1, "Pre-forecast", IF(CU52 = 1, "Forecast", "Post-forecast"))</f>
        <v>Post-forecast</v>
      </c>
      <c r="CV54" s="81" t="str">
        <f aca="false">IF(CV53 = 1, "Pre-forecast", IF(CV52 = 1, "Forecast", "Post-forecast"))</f>
        <v>Post-forecast</v>
      </c>
      <c r="CW54" s="81" t="str">
        <f aca="false">IF(CW53 = 1, "Pre-forecast", IF(CW52 = 1, "Forecast", "Post-forecast"))</f>
        <v>Post-forecast</v>
      </c>
      <c r="CX54" s="81" t="str">
        <f aca="false">IF(CX53 = 1, "Pre-forecast", IF(CX52 = 1, "Forecast", "Post-forecast"))</f>
        <v>Post-forecast</v>
      </c>
      <c r="CY54" s="81" t="str">
        <f aca="false">IF(CY53 = 1, "Pre-forecast", IF(CY52 = 1, "Forecast", "Post-forecast"))</f>
        <v>Post-forecast</v>
      </c>
      <c r="CZ54" s="81" t="str">
        <f aca="false">IF(CZ53 = 1, "Pre-forecast", IF(CZ52 = 1, "Forecast", "Post-forecast"))</f>
        <v>Post-forecast</v>
      </c>
      <c r="DA54" s="81" t="str">
        <f aca="false">IF(DA53 = 1, "Pre-forecast", IF(DA52 = 1, "Forecast", "Post-forecast"))</f>
        <v>Post-forecast</v>
      </c>
      <c r="DB54" s="81" t="str">
        <f aca="false">IF(DB53 = 1, "Pre-forecast", IF(DB52 = 1, "Forecast", "Post-forecast"))</f>
        <v>Post-forecast</v>
      </c>
      <c r="DC54" s="81" t="str">
        <f aca="false">IF(DC53 = 1, "Pre-forecast", IF(DC52 = 1, "Forecast", "Post-forecast"))</f>
        <v>Post-forecast</v>
      </c>
      <c r="DD54" s="81" t="str">
        <f aca="false">IF(DD53 = 1, "Pre-forecast", IF(DD52 = 1, "Forecast", "Post-forecast"))</f>
        <v>Post-forecast</v>
      </c>
      <c r="DE54" s="81" t="str">
        <f aca="false">IF(DE53 = 1, "Pre-forecast", IF(DE52 = 1, "Forecast", "Post-forecast"))</f>
        <v>Post-forecast</v>
      </c>
      <c r="DF54" s="81" t="str">
        <f aca="false">IF(DF53 = 1, "Pre-forecast", IF(DF52 = 1, "Forecast", "Post-forecast"))</f>
        <v>Post-forecast</v>
      </c>
      <c r="DG54" s="81" t="str">
        <f aca="false">IF(DG53 = 1, "Pre-forecast", IF(DG52 = 1, "Forecast", "Post-forecast"))</f>
        <v>Post-forecast</v>
      </c>
      <c r="DH54" s="81" t="str">
        <f aca="false">IF(DH53 = 1, "Pre-forecast", IF(DH52 = 1, "Forecast", "Post-forecast"))</f>
        <v>Post-forecast</v>
      </c>
      <c r="DI54" s="81" t="str">
        <f aca="false">IF(DI53 = 1, "Pre-forecast", IF(DI52 = 1, "Forecast", "Post-forecast"))</f>
        <v>Post-forecast</v>
      </c>
      <c r="DJ54" s="81" t="str">
        <f aca="false">IF(DJ53 = 1, "Pre-forecast", IF(DJ52 = 1, "Forecast", "Post-forecast"))</f>
        <v>Post-forecast</v>
      </c>
      <c r="DK54" s="81" t="str">
        <f aca="false">IF(DK53 = 1, "Pre-forecast", IF(DK52 = 1, "Forecast", "Post-forecast"))</f>
        <v>Post-forecast</v>
      </c>
    </row>
    <row r="55" customFormat="false" ht="15" hidden="false" customHeight="true" outlineLevel="0" collapsed="false">
      <c r="A55" s="58"/>
      <c r="B55" s="58"/>
      <c r="C55" s="59"/>
      <c r="D55" s="60"/>
      <c r="E55" s="60"/>
      <c r="F55" s="60"/>
      <c r="G55" s="60"/>
      <c r="H55" s="60"/>
      <c r="I55" s="60"/>
    </row>
    <row r="56" s="81" customFormat="true" ht="15" hidden="false" customHeight="true" outlineLevel="0" collapsed="false">
      <c r="A56" s="79"/>
      <c r="B56" s="79"/>
      <c r="C56" s="80"/>
      <c r="E56" s="176" t="str">
        <f aca="false">InpC!E$16</f>
        <v>Forecast start date</v>
      </c>
      <c r="F56" s="176" t="n">
        <f aca="false">InpC!F$16</f>
        <v>2023</v>
      </c>
      <c r="G56" s="176" t="str">
        <f aca="false">InpC!G$16</f>
        <v>year</v>
      </c>
    </row>
    <row r="57" customFormat="false" ht="15" hidden="false" customHeight="true" outlineLevel="0" collapsed="false">
      <c r="A57" s="58"/>
      <c r="B57" s="58"/>
      <c r="C57" s="59"/>
      <c r="D57" s="60"/>
      <c r="E57" s="181" t="str">
        <f aca="false">E$28</f>
        <v>Financial year ending</v>
      </c>
      <c r="F57" s="181" t="n">
        <f aca="false">F$28</f>
        <v>0</v>
      </c>
      <c r="G57" s="181" t="str">
        <f aca="false">G$28</f>
        <v>year</v>
      </c>
      <c r="H57" s="181" t="n">
        <f aca="false">H$28</f>
        <v>0</v>
      </c>
      <c r="I57" s="181" t="n">
        <f aca="false">I$28</f>
        <v>0</v>
      </c>
      <c r="J57" s="181" t="n">
        <f aca="false">J$28</f>
        <v>2015</v>
      </c>
      <c r="K57" s="181" t="n">
        <f aca="false">K$28</f>
        <v>2016</v>
      </c>
      <c r="L57" s="181" t="n">
        <f aca="false">L$28</f>
        <v>2017</v>
      </c>
      <c r="M57" s="181" t="n">
        <f aca="false">M$28</f>
        <v>2018</v>
      </c>
      <c r="N57" s="181" t="n">
        <f aca="false">N$28</f>
        <v>2019</v>
      </c>
      <c r="O57" s="181" t="n">
        <f aca="false">O$28</f>
        <v>2020</v>
      </c>
      <c r="P57" s="181" t="n">
        <f aca="false">P$28</f>
        <v>2021</v>
      </c>
      <c r="Q57" s="181" t="n">
        <f aca="false">Q$28</f>
        <v>2022</v>
      </c>
      <c r="R57" s="181" t="n">
        <f aca="false">R$28</f>
        <v>2023</v>
      </c>
      <c r="S57" s="181" t="n">
        <f aca="false">S$28</f>
        <v>2024</v>
      </c>
      <c r="T57" s="181" t="n">
        <f aca="false">T$28</f>
        <v>2025</v>
      </c>
      <c r="U57" s="181" t="n">
        <f aca="false">U$28</f>
        <v>2026</v>
      </c>
      <c r="V57" s="181" t="n">
        <f aca="false">V$28</f>
        <v>2027</v>
      </c>
      <c r="W57" s="181" t="n">
        <f aca="false">W$28</f>
        <v>2028</v>
      </c>
      <c r="X57" s="181" t="n">
        <f aca="false">X$28</f>
        <v>2029</v>
      </c>
      <c r="Y57" s="181" t="n">
        <f aca="false">Y$28</f>
        <v>2030</v>
      </c>
      <c r="Z57" s="181" t="n">
        <f aca="false">Z$28</f>
        <v>2031</v>
      </c>
      <c r="AA57" s="181" t="n">
        <f aca="false">AA$28</f>
        <v>2032</v>
      </c>
      <c r="AB57" s="181" t="n">
        <f aca="false">AB$28</f>
        <v>2033</v>
      </c>
      <c r="AC57" s="181" t="n">
        <f aca="false">AC$28</f>
        <v>2034</v>
      </c>
      <c r="AD57" s="181" t="n">
        <f aca="false">AD$28</f>
        <v>2035</v>
      </c>
      <c r="AE57" s="181" t="n">
        <f aca="false">AE$28</f>
        <v>2036</v>
      </c>
      <c r="AF57" s="181" t="n">
        <f aca="false">AF$28</f>
        <v>2037</v>
      </c>
      <c r="AG57" s="181" t="n">
        <f aca="false">AG$28</f>
        <v>2038</v>
      </c>
      <c r="AH57" s="181" t="n">
        <f aca="false">AH$28</f>
        <v>2039</v>
      </c>
      <c r="AI57" s="181" t="n">
        <f aca="false">AI$28</f>
        <v>2040</v>
      </c>
      <c r="AJ57" s="181" t="n">
        <f aca="false">AJ$28</f>
        <v>2041</v>
      </c>
      <c r="AK57" s="181" t="n">
        <f aca="false">AK$28</f>
        <v>2042</v>
      </c>
      <c r="AL57" s="181" t="n">
        <f aca="false">AL$28</f>
        <v>2043</v>
      </c>
      <c r="AM57" s="181" t="n">
        <f aca="false">AM$28</f>
        <v>2044</v>
      </c>
      <c r="AN57" s="181" t="n">
        <f aca="false">AN$28</f>
        <v>2045</v>
      </c>
      <c r="AO57" s="181" t="n">
        <f aca="false">AO$28</f>
        <v>2046</v>
      </c>
      <c r="AP57" s="181" t="n">
        <f aca="false">AP$28</f>
        <v>2047</v>
      </c>
      <c r="AQ57" s="181" t="n">
        <f aca="false">AQ$28</f>
        <v>2048</v>
      </c>
      <c r="AR57" s="181" t="n">
        <f aca="false">AR$28</f>
        <v>2049</v>
      </c>
      <c r="AS57" s="181" t="n">
        <f aca="false">AS$28</f>
        <v>2050</v>
      </c>
      <c r="AT57" s="181" t="n">
        <f aca="false">AT$28</f>
        <v>2051</v>
      </c>
      <c r="AU57" s="181" t="n">
        <f aca="false">AU$28</f>
        <v>2052</v>
      </c>
      <c r="AV57" s="181" t="n">
        <f aca="false">AV$28</f>
        <v>2053</v>
      </c>
      <c r="AW57" s="181" t="n">
        <f aca="false">AW$28</f>
        <v>2054</v>
      </c>
      <c r="AX57" s="181" t="n">
        <f aca="false">AX$28</f>
        <v>2055</v>
      </c>
      <c r="AY57" s="181" t="n">
        <f aca="false">AY$28</f>
        <v>2056</v>
      </c>
      <c r="AZ57" s="181" t="n">
        <f aca="false">AZ$28</f>
        <v>2057</v>
      </c>
      <c r="BA57" s="181" t="n">
        <f aca="false">BA$28</f>
        <v>2058</v>
      </c>
      <c r="BB57" s="181" t="n">
        <f aca="false">BB$28</f>
        <v>2059</v>
      </c>
      <c r="BC57" s="181" t="n">
        <f aca="false">BC$28</f>
        <v>2060</v>
      </c>
      <c r="BD57" s="181" t="n">
        <f aca="false">BD$28</f>
        <v>2061</v>
      </c>
      <c r="BE57" s="181" t="n">
        <f aca="false">BE$28</f>
        <v>2062</v>
      </c>
      <c r="BF57" s="181" t="n">
        <f aca="false">BF$28</f>
        <v>2063</v>
      </c>
      <c r="BG57" s="181" t="n">
        <f aca="false">BG$28</f>
        <v>2064</v>
      </c>
      <c r="BH57" s="181" t="n">
        <f aca="false">BH$28</f>
        <v>2065</v>
      </c>
      <c r="BI57" s="181" t="n">
        <f aca="false">BI$28</f>
        <v>2066</v>
      </c>
      <c r="BJ57" s="181" t="n">
        <f aca="false">BJ$28</f>
        <v>2067</v>
      </c>
      <c r="BK57" s="181" t="n">
        <f aca="false">BK$28</f>
        <v>2068</v>
      </c>
      <c r="BL57" s="181" t="n">
        <f aca="false">BL$28</f>
        <v>2069</v>
      </c>
      <c r="BM57" s="181" t="n">
        <f aca="false">BM$28</f>
        <v>2070</v>
      </c>
      <c r="BN57" s="181" t="n">
        <f aca="false">BN$28</f>
        <v>2071</v>
      </c>
      <c r="BO57" s="181" t="n">
        <f aca="false">BO$28</f>
        <v>2072</v>
      </c>
      <c r="BP57" s="181" t="n">
        <f aca="false">BP$28</f>
        <v>2073</v>
      </c>
      <c r="BQ57" s="181" t="n">
        <f aca="false">BQ$28</f>
        <v>2074</v>
      </c>
      <c r="BR57" s="181" t="n">
        <f aca="false">BR$28</f>
        <v>2075</v>
      </c>
      <c r="BS57" s="181" t="n">
        <f aca="false">BS$28</f>
        <v>2076</v>
      </c>
      <c r="BT57" s="181" t="n">
        <f aca="false">BT$28</f>
        <v>2077</v>
      </c>
      <c r="BU57" s="181" t="n">
        <f aca="false">BU$28</f>
        <v>2078</v>
      </c>
      <c r="BV57" s="181" t="n">
        <f aca="false">BV$28</f>
        <v>2079</v>
      </c>
      <c r="BW57" s="181" t="n">
        <f aca="false">BW$28</f>
        <v>2080</v>
      </c>
      <c r="BX57" s="181" t="n">
        <f aca="false">BX$28</f>
        <v>2081</v>
      </c>
      <c r="BY57" s="181" t="n">
        <f aca="false">BY$28</f>
        <v>2082</v>
      </c>
      <c r="BZ57" s="181" t="n">
        <f aca="false">BZ$28</f>
        <v>2083</v>
      </c>
      <c r="CA57" s="181" t="n">
        <f aca="false">CA$28</f>
        <v>2084</v>
      </c>
      <c r="CB57" s="181" t="n">
        <f aca="false">CB$28</f>
        <v>2085</v>
      </c>
      <c r="CC57" s="181" t="n">
        <f aca="false">CC$28</f>
        <v>2086</v>
      </c>
      <c r="CD57" s="181" t="n">
        <f aca="false">CD$28</f>
        <v>2087</v>
      </c>
      <c r="CE57" s="181" t="n">
        <f aca="false">CE$28</f>
        <v>2088</v>
      </c>
      <c r="CF57" s="181" t="n">
        <f aca="false">CF$28</f>
        <v>2089</v>
      </c>
      <c r="CG57" s="181" t="n">
        <f aca="false">CG$28</f>
        <v>2090</v>
      </c>
      <c r="CH57" s="181" t="n">
        <f aca="false">CH$28</f>
        <v>2091</v>
      </c>
      <c r="CI57" s="181" t="n">
        <f aca="false">CI$28</f>
        <v>2092</v>
      </c>
      <c r="CJ57" s="181" t="n">
        <f aca="false">CJ$28</f>
        <v>2093</v>
      </c>
      <c r="CK57" s="181" t="n">
        <f aca="false">CK$28</f>
        <v>2094</v>
      </c>
      <c r="CL57" s="181" t="n">
        <f aca="false">CL$28</f>
        <v>2095</v>
      </c>
      <c r="CM57" s="181" t="n">
        <f aca="false">CM$28</f>
        <v>2096</v>
      </c>
      <c r="CN57" s="181" t="n">
        <f aca="false">CN$28</f>
        <v>2097</v>
      </c>
      <c r="CO57" s="181" t="n">
        <f aca="false">CO$28</f>
        <v>2098</v>
      </c>
      <c r="CP57" s="181" t="n">
        <f aca="false">CP$28</f>
        <v>2099</v>
      </c>
      <c r="CQ57" s="181" t="n">
        <f aca="false">CQ$28</f>
        <v>2100</v>
      </c>
      <c r="CR57" s="181" t="n">
        <f aca="false">CR$28</f>
        <v>2101</v>
      </c>
      <c r="CS57" s="181" t="n">
        <f aca="false">CS$28</f>
        <v>2102</v>
      </c>
      <c r="CT57" s="181" t="n">
        <f aca="false">CT$28</f>
        <v>2103</v>
      </c>
      <c r="CU57" s="181" t="n">
        <f aca="false">CU$28</f>
        <v>2104</v>
      </c>
      <c r="CV57" s="181" t="n">
        <f aca="false">CV$28</f>
        <v>2105</v>
      </c>
      <c r="CW57" s="181" t="n">
        <f aca="false">CW$28</f>
        <v>2106</v>
      </c>
      <c r="CX57" s="181" t="n">
        <f aca="false">CX$28</f>
        <v>2107</v>
      </c>
      <c r="CY57" s="181" t="n">
        <f aca="false">CY$28</f>
        <v>2108</v>
      </c>
      <c r="CZ57" s="181" t="n">
        <f aca="false">CZ$28</f>
        <v>2109</v>
      </c>
      <c r="DA57" s="181" t="n">
        <f aca="false">DA$28</f>
        <v>2110</v>
      </c>
      <c r="DB57" s="181" t="n">
        <f aca="false">DB$28</f>
        <v>2111</v>
      </c>
      <c r="DC57" s="181" t="n">
        <f aca="false">DC$28</f>
        <v>2112</v>
      </c>
      <c r="DD57" s="181" t="n">
        <f aca="false">DD$28</f>
        <v>2113</v>
      </c>
      <c r="DE57" s="181" t="n">
        <f aca="false">DE$28</f>
        <v>2114</v>
      </c>
      <c r="DF57" s="181" t="n">
        <f aca="false">DF$28</f>
        <v>2115</v>
      </c>
      <c r="DG57" s="181" t="n">
        <f aca="false">DG$28</f>
        <v>2116</v>
      </c>
      <c r="DH57" s="181" t="n">
        <f aca="false">DH$28</f>
        <v>2117</v>
      </c>
      <c r="DI57" s="181" t="n">
        <f aca="false">DI$28</f>
        <v>2118</v>
      </c>
      <c r="DJ57" s="181" t="n">
        <f aca="false">DJ$28</f>
        <v>2119</v>
      </c>
      <c r="DK57" s="181" t="n">
        <f aca="false">DK$28</f>
        <v>2120</v>
      </c>
    </row>
    <row r="58" s="81" customFormat="true" ht="15" hidden="false" customHeight="true" outlineLevel="0" collapsed="false">
      <c r="A58" s="79"/>
      <c r="B58" s="79"/>
      <c r="C58" s="80"/>
      <c r="E58" s="81" t="s">
        <v>250</v>
      </c>
      <c r="G58" s="81" t="s">
        <v>236</v>
      </c>
      <c r="H58" s="55" t="n">
        <f aca="false">SUM(J58:BC58)</f>
        <v>1</v>
      </c>
      <c r="J58" s="81" t="n">
        <f aca="false">IF(J57 = $F56, 1, 0)</f>
        <v>0</v>
      </c>
      <c r="K58" s="81" t="n">
        <f aca="false">IF(K57 = $F56, 1, 0)</f>
        <v>0</v>
      </c>
      <c r="L58" s="81" t="n">
        <f aca="false">IF(L57 = $F56, 1, 0)</f>
        <v>0</v>
      </c>
      <c r="M58" s="81" t="n">
        <f aca="false">IF(M57 = $F56, 1, 0)</f>
        <v>0</v>
      </c>
      <c r="N58" s="81" t="n">
        <f aca="false">IF(N57 = $F56, 1, 0)</f>
        <v>0</v>
      </c>
      <c r="O58" s="81" t="n">
        <f aca="false">IF(O57 = $F56, 1, 0)</f>
        <v>0</v>
      </c>
      <c r="P58" s="81" t="n">
        <f aca="false">IF(P57 = $F56, 1, 0)</f>
        <v>0</v>
      </c>
      <c r="Q58" s="81" t="n">
        <f aca="false">IF(Q57 = $F56, 1, 0)</f>
        <v>0</v>
      </c>
      <c r="R58" s="81" t="n">
        <f aca="false">IF(R57 = $F56, 1, 0)</f>
        <v>1</v>
      </c>
      <c r="S58" s="81" t="n">
        <f aca="false">IF(S57 = $F56, 1, 0)</f>
        <v>0</v>
      </c>
      <c r="T58" s="81" t="n">
        <f aca="false">IF(T57 = $F56, 1, 0)</f>
        <v>0</v>
      </c>
      <c r="U58" s="81" t="n">
        <f aca="false">IF(U57 = $F56, 1, 0)</f>
        <v>0</v>
      </c>
      <c r="V58" s="81" t="n">
        <f aca="false">IF(V57 = $F56, 1, 0)</f>
        <v>0</v>
      </c>
      <c r="W58" s="81" t="n">
        <f aca="false">IF(W57 = $F56, 1, 0)</f>
        <v>0</v>
      </c>
      <c r="X58" s="81" t="n">
        <f aca="false">IF(X57 = $F56, 1, 0)</f>
        <v>0</v>
      </c>
      <c r="Y58" s="81" t="n">
        <f aca="false">IF(Y57 = $F56, 1, 0)</f>
        <v>0</v>
      </c>
      <c r="Z58" s="81" t="n">
        <f aca="false">IF(Z57 = $F56, 1, 0)</f>
        <v>0</v>
      </c>
      <c r="AA58" s="81" t="n">
        <f aca="false">IF(AA57 = $F56, 1, 0)</f>
        <v>0</v>
      </c>
      <c r="AB58" s="81" t="n">
        <f aca="false">IF(AB57 = $F56, 1, 0)</f>
        <v>0</v>
      </c>
      <c r="AC58" s="81" t="n">
        <f aca="false">IF(AC57 = $F56, 1, 0)</f>
        <v>0</v>
      </c>
      <c r="AD58" s="81" t="n">
        <f aca="false">IF(AD57 = $F56, 1, 0)</f>
        <v>0</v>
      </c>
      <c r="AE58" s="81" t="n">
        <f aca="false">IF(AE57 = $F56, 1, 0)</f>
        <v>0</v>
      </c>
      <c r="AF58" s="81" t="n">
        <f aca="false">IF(AF57 = $F56, 1, 0)</f>
        <v>0</v>
      </c>
      <c r="AG58" s="81" t="n">
        <f aca="false">IF(AG57 = $F56, 1, 0)</f>
        <v>0</v>
      </c>
      <c r="AH58" s="81" t="n">
        <f aca="false">IF(AH57 = $F56, 1, 0)</f>
        <v>0</v>
      </c>
      <c r="AI58" s="81" t="n">
        <f aca="false">IF(AI57 = $F56, 1, 0)</f>
        <v>0</v>
      </c>
      <c r="AJ58" s="81" t="n">
        <f aca="false">IF(AJ57 = $F56, 1, 0)</f>
        <v>0</v>
      </c>
      <c r="AK58" s="81" t="n">
        <f aca="false">IF(AK57 = $F56, 1, 0)</f>
        <v>0</v>
      </c>
      <c r="AL58" s="81" t="n">
        <f aca="false">IF(AL57 = $F56, 1, 0)</f>
        <v>0</v>
      </c>
      <c r="AM58" s="81" t="n">
        <f aca="false">IF(AM57 = $F56, 1, 0)</f>
        <v>0</v>
      </c>
      <c r="AN58" s="81" t="n">
        <f aca="false">IF(AN57 = $F56, 1, 0)</f>
        <v>0</v>
      </c>
      <c r="AO58" s="81" t="n">
        <f aca="false">IF(AO57 = $F56, 1, 0)</f>
        <v>0</v>
      </c>
      <c r="AP58" s="81" t="n">
        <f aca="false">IF(AP57 = $F56, 1, 0)</f>
        <v>0</v>
      </c>
      <c r="AQ58" s="81" t="n">
        <f aca="false">IF(AQ57 = $F56, 1, 0)</f>
        <v>0</v>
      </c>
      <c r="AR58" s="81" t="n">
        <f aca="false">IF(AR57 = $F56, 1, 0)</f>
        <v>0</v>
      </c>
      <c r="AS58" s="81" t="n">
        <f aca="false">IF(AS57 = $F56, 1, 0)</f>
        <v>0</v>
      </c>
      <c r="AT58" s="81" t="n">
        <f aca="false">IF(AT57 = $F56, 1, 0)</f>
        <v>0</v>
      </c>
      <c r="AU58" s="81" t="n">
        <f aca="false">IF(AU57 = $F56, 1, 0)</f>
        <v>0</v>
      </c>
      <c r="AV58" s="81" t="n">
        <f aca="false">IF(AV57 = $F56, 1, 0)</f>
        <v>0</v>
      </c>
      <c r="AW58" s="81" t="n">
        <f aca="false">IF(AW57 = $F56, 1, 0)</f>
        <v>0</v>
      </c>
      <c r="AX58" s="81" t="n">
        <f aca="false">IF(AX57 = $F56, 1, 0)</f>
        <v>0</v>
      </c>
      <c r="AY58" s="81" t="n">
        <f aca="false">IF(AY57 = $F56, 1, 0)</f>
        <v>0</v>
      </c>
      <c r="AZ58" s="81" t="n">
        <f aca="false">IF(AZ57 = $F56, 1, 0)</f>
        <v>0</v>
      </c>
      <c r="BA58" s="81" t="n">
        <f aca="false">IF(BA57 = $F56, 1, 0)</f>
        <v>0</v>
      </c>
      <c r="BB58" s="81" t="n">
        <f aca="false">IF(BB57 = $F56, 1, 0)</f>
        <v>0</v>
      </c>
      <c r="BC58" s="81" t="n">
        <f aca="false">IF(BC57 = $F56, 1, 0)</f>
        <v>0</v>
      </c>
      <c r="BD58" s="81" t="n">
        <f aca="false">IF(BD57 = $F56, 1, 0)</f>
        <v>0</v>
      </c>
      <c r="BE58" s="81" t="n">
        <f aca="false">IF(BE57 = $F56, 1, 0)</f>
        <v>0</v>
      </c>
      <c r="BF58" s="81" t="n">
        <f aca="false">IF(BF57 = $F56, 1, 0)</f>
        <v>0</v>
      </c>
      <c r="BG58" s="81" t="n">
        <f aca="false">IF(BG57 = $F56, 1, 0)</f>
        <v>0</v>
      </c>
      <c r="BH58" s="81" t="n">
        <f aca="false">IF(BH57 = $F56, 1, 0)</f>
        <v>0</v>
      </c>
      <c r="BI58" s="81" t="n">
        <f aca="false">IF(BI57 = $F56, 1, 0)</f>
        <v>0</v>
      </c>
      <c r="BJ58" s="81" t="n">
        <f aca="false">IF(BJ57 = $F56, 1, 0)</f>
        <v>0</v>
      </c>
      <c r="BK58" s="81" t="n">
        <f aca="false">IF(BK57 = $F56, 1, 0)</f>
        <v>0</v>
      </c>
      <c r="BL58" s="81" t="n">
        <f aca="false">IF(BL57 = $F56, 1, 0)</f>
        <v>0</v>
      </c>
      <c r="BM58" s="81" t="n">
        <f aca="false">IF(BM57 = $F56, 1, 0)</f>
        <v>0</v>
      </c>
      <c r="BN58" s="81" t="n">
        <f aca="false">IF(BN57 = $F56, 1, 0)</f>
        <v>0</v>
      </c>
      <c r="BO58" s="81" t="n">
        <f aca="false">IF(BO57 = $F56, 1, 0)</f>
        <v>0</v>
      </c>
      <c r="BP58" s="81" t="n">
        <f aca="false">IF(BP57 = $F56, 1, 0)</f>
        <v>0</v>
      </c>
      <c r="BQ58" s="81" t="n">
        <f aca="false">IF(BQ57 = $F56, 1, 0)</f>
        <v>0</v>
      </c>
      <c r="BR58" s="81" t="n">
        <f aca="false">IF(BR57 = $F56, 1, 0)</f>
        <v>0</v>
      </c>
      <c r="BS58" s="81" t="n">
        <f aca="false">IF(BS57 = $F56, 1, 0)</f>
        <v>0</v>
      </c>
      <c r="BT58" s="81" t="n">
        <f aca="false">IF(BT57 = $F56, 1, 0)</f>
        <v>0</v>
      </c>
      <c r="BU58" s="81" t="n">
        <f aca="false">IF(BU57 = $F56, 1, 0)</f>
        <v>0</v>
      </c>
      <c r="BV58" s="81" t="n">
        <f aca="false">IF(BV57 = $F56, 1, 0)</f>
        <v>0</v>
      </c>
      <c r="BW58" s="81" t="n">
        <f aca="false">IF(BW57 = $F56, 1, 0)</f>
        <v>0</v>
      </c>
      <c r="BX58" s="81" t="n">
        <f aca="false">IF(BX57 = $F56, 1, 0)</f>
        <v>0</v>
      </c>
      <c r="BY58" s="81" t="n">
        <f aca="false">IF(BY57 = $F56, 1, 0)</f>
        <v>0</v>
      </c>
      <c r="BZ58" s="81" t="n">
        <f aca="false">IF(BZ57 = $F56, 1, 0)</f>
        <v>0</v>
      </c>
      <c r="CA58" s="81" t="n">
        <f aca="false">IF(CA57 = $F56, 1, 0)</f>
        <v>0</v>
      </c>
      <c r="CB58" s="81" t="n">
        <f aca="false">IF(CB57 = $F56, 1, 0)</f>
        <v>0</v>
      </c>
      <c r="CC58" s="81" t="n">
        <f aca="false">IF(CC57 = $F56, 1, 0)</f>
        <v>0</v>
      </c>
      <c r="CD58" s="81" t="n">
        <f aca="false">IF(CD57 = $F56, 1, 0)</f>
        <v>0</v>
      </c>
      <c r="CE58" s="81" t="n">
        <f aca="false">IF(CE57 = $F56, 1, 0)</f>
        <v>0</v>
      </c>
      <c r="CF58" s="81" t="n">
        <f aca="false">IF(CF57 = $F56, 1, 0)</f>
        <v>0</v>
      </c>
      <c r="CG58" s="81" t="n">
        <f aca="false">IF(CG57 = $F56, 1, 0)</f>
        <v>0</v>
      </c>
      <c r="CH58" s="81" t="n">
        <f aca="false">IF(CH57 = $F56, 1, 0)</f>
        <v>0</v>
      </c>
      <c r="CI58" s="81" t="n">
        <f aca="false">IF(CI57 = $F56, 1, 0)</f>
        <v>0</v>
      </c>
      <c r="CJ58" s="81" t="n">
        <f aca="false">IF(CJ57 = $F56, 1, 0)</f>
        <v>0</v>
      </c>
      <c r="CK58" s="81" t="n">
        <f aca="false">IF(CK57 = $F56, 1, 0)</f>
        <v>0</v>
      </c>
      <c r="CL58" s="81" t="n">
        <f aca="false">IF(CL57 = $F56, 1, 0)</f>
        <v>0</v>
      </c>
      <c r="CM58" s="81" t="n">
        <f aca="false">IF(CM57 = $F56, 1, 0)</f>
        <v>0</v>
      </c>
      <c r="CN58" s="81" t="n">
        <f aca="false">IF(CN57 = $F56, 1, 0)</f>
        <v>0</v>
      </c>
      <c r="CO58" s="81" t="n">
        <f aca="false">IF(CO57 = $F56, 1, 0)</f>
        <v>0</v>
      </c>
      <c r="CP58" s="81" t="n">
        <f aca="false">IF(CP57 = $F56, 1, 0)</f>
        <v>0</v>
      </c>
      <c r="CQ58" s="81" t="n">
        <f aca="false">IF(CQ57 = $F56, 1, 0)</f>
        <v>0</v>
      </c>
      <c r="CR58" s="81" t="n">
        <f aca="false">IF(CR57 = $F56, 1, 0)</f>
        <v>0</v>
      </c>
      <c r="CS58" s="81" t="n">
        <f aca="false">IF(CS57 = $F56, 1, 0)</f>
        <v>0</v>
      </c>
      <c r="CT58" s="81" t="n">
        <f aca="false">IF(CT57 = $F56, 1, 0)</f>
        <v>0</v>
      </c>
      <c r="CU58" s="81" t="n">
        <f aca="false">IF(CU57 = $F56, 1, 0)</f>
        <v>0</v>
      </c>
      <c r="CV58" s="81" t="n">
        <f aca="false">IF(CV57 = $F56, 1, 0)</f>
        <v>0</v>
      </c>
      <c r="CW58" s="81" t="n">
        <f aca="false">IF(CW57 = $F56, 1, 0)</f>
        <v>0</v>
      </c>
      <c r="CX58" s="81" t="n">
        <f aca="false">IF(CX57 = $F56, 1, 0)</f>
        <v>0</v>
      </c>
      <c r="CY58" s="81" t="n">
        <f aca="false">IF(CY57 = $F56, 1, 0)</f>
        <v>0</v>
      </c>
      <c r="CZ58" s="81" t="n">
        <f aca="false">IF(CZ57 = $F56, 1, 0)</f>
        <v>0</v>
      </c>
      <c r="DA58" s="81" t="n">
        <f aca="false">IF(DA57 = $F56, 1, 0)</f>
        <v>0</v>
      </c>
      <c r="DB58" s="81" t="n">
        <f aca="false">IF(DB57 = $F56, 1, 0)</f>
        <v>0</v>
      </c>
      <c r="DC58" s="81" t="n">
        <f aca="false">IF(DC57 = $F56, 1, 0)</f>
        <v>0</v>
      </c>
      <c r="DD58" s="81" t="n">
        <f aca="false">IF(DD57 = $F56, 1, 0)</f>
        <v>0</v>
      </c>
      <c r="DE58" s="81" t="n">
        <f aca="false">IF(DE57 = $F56, 1, 0)</f>
        <v>0</v>
      </c>
      <c r="DF58" s="81" t="n">
        <f aca="false">IF(DF57 = $F56, 1, 0)</f>
        <v>0</v>
      </c>
      <c r="DG58" s="81" t="n">
        <f aca="false">IF(DG57 = $F56, 1, 0)</f>
        <v>0</v>
      </c>
      <c r="DH58" s="81" t="n">
        <f aca="false">IF(DH57 = $F56, 1, 0)</f>
        <v>0</v>
      </c>
      <c r="DI58" s="81" t="n">
        <f aca="false">IF(DI57 = $F56, 1, 0)</f>
        <v>0</v>
      </c>
      <c r="DJ58" s="81" t="n">
        <f aca="false">IF(DJ57 = $F56, 1, 0)</f>
        <v>0</v>
      </c>
      <c r="DK58" s="81" t="n">
        <f aca="false">IF(DK57 = $F56, 1, 0)</f>
        <v>0</v>
      </c>
    </row>
    <row r="59" customFormat="false" ht="15" hidden="false" customHeight="true" outlineLevel="0" collapsed="false">
      <c r="A59" s="58"/>
      <c r="B59" s="58"/>
      <c r="C59" s="59"/>
      <c r="D59" s="60"/>
      <c r="E59" s="60"/>
      <c r="F59" s="60"/>
      <c r="G59" s="60"/>
      <c r="H59" s="60"/>
      <c r="I59" s="60"/>
    </row>
    <row r="60" customFormat="false" ht="15" hidden="false" customHeight="true" outlineLevel="0" collapsed="false">
      <c r="A60" s="58"/>
      <c r="B60" s="58"/>
      <c r="C60" s="59"/>
      <c r="D60" s="60"/>
      <c r="E60" s="186" t="str">
        <f aca="false">E$41</f>
        <v>Last forecast date</v>
      </c>
      <c r="F60" s="186" t="n">
        <f aca="false">F$41</f>
        <v>2044</v>
      </c>
      <c r="G60" s="186" t="str">
        <f aca="false">G$41</f>
        <v>date</v>
      </c>
      <c r="H60" s="60"/>
      <c r="I60" s="60"/>
    </row>
    <row r="61" customFormat="false" ht="15" hidden="false" customHeight="true" outlineLevel="0" collapsed="false">
      <c r="A61" s="58"/>
      <c r="B61" s="58"/>
      <c r="C61" s="59"/>
      <c r="D61" s="60"/>
      <c r="E61" s="181" t="str">
        <f aca="false">E$28</f>
        <v>Financial year ending</v>
      </c>
      <c r="F61" s="181" t="n">
        <f aca="false">F$28</f>
        <v>0</v>
      </c>
      <c r="G61" s="181" t="str">
        <f aca="false">G$28</f>
        <v>year</v>
      </c>
      <c r="H61" s="181" t="n">
        <f aca="false">H$28</f>
        <v>0</v>
      </c>
      <c r="I61" s="181" t="n">
        <f aca="false">I$28</f>
        <v>0</v>
      </c>
      <c r="J61" s="181" t="n">
        <f aca="false">J$28</f>
        <v>2015</v>
      </c>
      <c r="K61" s="181" t="n">
        <f aca="false">K$28</f>
        <v>2016</v>
      </c>
      <c r="L61" s="181" t="n">
        <f aca="false">L$28</f>
        <v>2017</v>
      </c>
      <c r="M61" s="181" t="n">
        <f aca="false">M$28</f>
        <v>2018</v>
      </c>
      <c r="N61" s="181" t="n">
        <f aca="false">N$28</f>
        <v>2019</v>
      </c>
      <c r="O61" s="181" t="n">
        <f aca="false">O$28</f>
        <v>2020</v>
      </c>
      <c r="P61" s="181" t="n">
        <f aca="false">P$28</f>
        <v>2021</v>
      </c>
      <c r="Q61" s="181" t="n">
        <f aca="false">Q$28</f>
        <v>2022</v>
      </c>
      <c r="R61" s="181" t="n">
        <f aca="false">R$28</f>
        <v>2023</v>
      </c>
      <c r="S61" s="181" t="n">
        <f aca="false">S$28</f>
        <v>2024</v>
      </c>
      <c r="T61" s="181" t="n">
        <f aca="false">T$28</f>
        <v>2025</v>
      </c>
      <c r="U61" s="181" t="n">
        <f aca="false">U$28</f>
        <v>2026</v>
      </c>
      <c r="V61" s="181" t="n">
        <f aca="false">V$28</f>
        <v>2027</v>
      </c>
      <c r="W61" s="181" t="n">
        <f aca="false">W$28</f>
        <v>2028</v>
      </c>
      <c r="X61" s="181" t="n">
        <f aca="false">X$28</f>
        <v>2029</v>
      </c>
      <c r="Y61" s="181" t="n">
        <f aca="false">Y$28</f>
        <v>2030</v>
      </c>
      <c r="Z61" s="181" t="n">
        <f aca="false">Z$28</f>
        <v>2031</v>
      </c>
      <c r="AA61" s="181" t="n">
        <f aca="false">AA$28</f>
        <v>2032</v>
      </c>
      <c r="AB61" s="181" t="n">
        <f aca="false">AB$28</f>
        <v>2033</v>
      </c>
      <c r="AC61" s="181" t="n">
        <f aca="false">AC$28</f>
        <v>2034</v>
      </c>
      <c r="AD61" s="181" t="n">
        <f aca="false">AD$28</f>
        <v>2035</v>
      </c>
      <c r="AE61" s="181" t="n">
        <f aca="false">AE$28</f>
        <v>2036</v>
      </c>
      <c r="AF61" s="181" t="n">
        <f aca="false">AF$28</f>
        <v>2037</v>
      </c>
      <c r="AG61" s="181" t="n">
        <f aca="false">AG$28</f>
        <v>2038</v>
      </c>
      <c r="AH61" s="181" t="n">
        <f aca="false">AH$28</f>
        <v>2039</v>
      </c>
      <c r="AI61" s="181" t="n">
        <f aca="false">AI$28</f>
        <v>2040</v>
      </c>
      <c r="AJ61" s="181" t="n">
        <f aca="false">AJ$28</f>
        <v>2041</v>
      </c>
      <c r="AK61" s="181" t="n">
        <f aca="false">AK$28</f>
        <v>2042</v>
      </c>
      <c r="AL61" s="181" t="n">
        <f aca="false">AL$28</f>
        <v>2043</v>
      </c>
      <c r="AM61" s="181" t="n">
        <f aca="false">AM$28</f>
        <v>2044</v>
      </c>
      <c r="AN61" s="181" t="n">
        <f aca="false">AN$28</f>
        <v>2045</v>
      </c>
      <c r="AO61" s="181" t="n">
        <f aca="false">AO$28</f>
        <v>2046</v>
      </c>
      <c r="AP61" s="181" t="n">
        <f aca="false">AP$28</f>
        <v>2047</v>
      </c>
      <c r="AQ61" s="181" t="n">
        <f aca="false">AQ$28</f>
        <v>2048</v>
      </c>
      <c r="AR61" s="181" t="n">
        <f aca="false">AR$28</f>
        <v>2049</v>
      </c>
      <c r="AS61" s="181" t="n">
        <f aca="false">AS$28</f>
        <v>2050</v>
      </c>
      <c r="AT61" s="181" t="n">
        <f aca="false">AT$28</f>
        <v>2051</v>
      </c>
      <c r="AU61" s="181" t="n">
        <f aca="false">AU$28</f>
        <v>2052</v>
      </c>
      <c r="AV61" s="181" t="n">
        <f aca="false">AV$28</f>
        <v>2053</v>
      </c>
      <c r="AW61" s="181" t="n">
        <f aca="false">AW$28</f>
        <v>2054</v>
      </c>
      <c r="AX61" s="181" t="n">
        <f aca="false">AX$28</f>
        <v>2055</v>
      </c>
      <c r="AY61" s="181" t="n">
        <f aca="false">AY$28</f>
        <v>2056</v>
      </c>
      <c r="AZ61" s="181" t="n">
        <f aca="false">AZ$28</f>
        <v>2057</v>
      </c>
      <c r="BA61" s="181" t="n">
        <f aca="false">BA$28</f>
        <v>2058</v>
      </c>
      <c r="BB61" s="181" t="n">
        <f aca="false">BB$28</f>
        <v>2059</v>
      </c>
      <c r="BC61" s="181" t="n">
        <f aca="false">BC$28</f>
        <v>2060</v>
      </c>
      <c r="BD61" s="181" t="n">
        <f aca="false">BD$28</f>
        <v>2061</v>
      </c>
      <c r="BE61" s="181" t="n">
        <f aca="false">BE$28</f>
        <v>2062</v>
      </c>
      <c r="BF61" s="181" t="n">
        <f aca="false">BF$28</f>
        <v>2063</v>
      </c>
      <c r="BG61" s="181" t="n">
        <f aca="false">BG$28</f>
        <v>2064</v>
      </c>
      <c r="BH61" s="181" t="n">
        <f aca="false">BH$28</f>
        <v>2065</v>
      </c>
      <c r="BI61" s="181" t="n">
        <f aca="false">BI$28</f>
        <v>2066</v>
      </c>
      <c r="BJ61" s="181" t="n">
        <f aca="false">BJ$28</f>
        <v>2067</v>
      </c>
      <c r="BK61" s="181" t="n">
        <f aca="false">BK$28</f>
        <v>2068</v>
      </c>
      <c r="BL61" s="181" t="n">
        <f aca="false">BL$28</f>
        <v>2069</v>
      </c>
      <c r="BM61" s="181" t="n">
        <f aca="false">BM$28</f>
        <v>2070</v>
      </c>
      <c r="BN61" s="181" t="n">
        <f aca="false">BN$28</f>
        <v>2071</v>
      </c>
      <c r="BO61" s="181" t="n">
        <f aca="false">BO$28</f>
        <v>2072</v>
      </c>
      <c r="BP61" s="181" t="n">
        <f aca="false">BP$28</f>
        <v>2073</v>
      </c>
      <c r="BQ61" s="181" t="n">
        <f aca="false">BQ$28</f>
        <v>2074</v>
      </c>
      <c r="BR61" s="181" t="n">
        <f aca="false">BR$28</f>
        <v>2075</v>
      </c>
      <c r="BS61" s="181" t="n">
        <f aca="false">BS$28</f>
        <v>2076</v>
      </c>
      <c r="BT61" s="181" t="n">
        <f aca="false">BT$28</f>
        <v>2077</v>
      </c>
      <c r="BU61" s="181" t="n">
        <f aca="false">BU$28</f>
        <v>2078</v>
      </c>
      <c r="BV61" s="181" t="n">
        <f aca="false">BV$28</f>
        <v>2079</v>
      </c>
      <c r="BW61" s="181" t="n">
        <f aca="false">BW$28</f>
        <v>2080</v>
      </c>
      <c r="BX61" s="181" t="n">
        <f aca="false">BX$28</f>
        <v>2081</v>
      </c>
      <c r="BY61" s="181" t="n">
        <f aca="false">BY$28</f>
        <v>2082</v>
      </c>
      <c r="BZ61" s="181" t="n">
        <f aca="false">BZ$28</f>
        <v>2083</v>
      </c>
      <c r="CA61" s="181" t="n">
        <f aca="false">CA$28</f>
        <v>2084</v>
      </c>
      <c r="CB61" s="181" t="n">
        <f aca="false">CB$28</f>
        <v>2085</v>
      </c>
      <c r="CC61" s="181" t="n">
        <f aca="false">CC$28</f>
        <v>2086</v>
      </c>
      <c r="CD61" s="181" t="n">
        <f aca="false">CD$28</f>
        <v>2087</v>
      </c>
      <c r="CE61" s="181" t="n">
        <f aca="false">CE$28</f>
        <v>2088</v>
      </c>
      <c r="CF61" s="181" t="n">
        <f aca="false">CF$28</f>
        <v>2089</v>
      </c>
      <c r="CG61" s="181" t="n">
        <f aca="false">CG$28</f>
        <v>2090</v>
      </c>
      <c r="CH61" s="181" t="n">
        <f aca="false">CH$28</f>
        <v>2091</v>
      </c>
      <c r="CI61" s="181" t="n">
        <f aca="false">CI$28</f>
        <v>2092</v>
      </c>
      <c r="CJ61" s="181" t="n">
        <f aca="false">CJ$28</f>
        <v>2093</v>
      </c>
      <c r="CK61" s="181" t="n">
        <f aca="false">CK$28</f>
        <v>2094</v>
      </c>
      <c r="CL61" s="181" t="n">
        <f aca="false">CL$28</f>
        <v>2095</v>
      </c>
      <c r="CM61" s="181" t="n">
        <f aca="false">CM$28</f>
        <v>2096</v>
      </c>
      <c r="CN61" s="181" t="n">
        <f aca="false">CN$28</f>
        <v>2097</v>
      </c>
      <c r="CO61" s="181" t="n">
        <f aca="false">CO$28</f>
        <v>2098</v>
      </c>
      <c r="CP61" s="181" t="n">
        <f aca="false">CP$28</f>
        <v>2099</v>
      </c>
      <c r="CQ61" s="181" t="n">
        <f aca="false">CQ$28</f>
        <v>2100</v>
      </c>
      <c r="CR61" s="181" t="n">
        <f aca="false">CR$28</f>
        <v>2101</v>
      </c>
      <c r="CS61" s="181" t="n">
        <f aca="false">CS$28</f>
        <v>2102</v>
      </c>
      <c r="CT61" s="181" t="n">
        <f aca="false">CT$28</f>
        <v>2103</v>
      </c>
      <c r="CU61" s="181" t="n">
        <f aca="false">CU$28</f>
        <v>2104</v>
      </c>
      <c r="CV61" s="181" t="n">
        <f aca="false">CV$28</f>
        <v>2105</v>
      </c>
      <c r="CW61" s="181" t="n">
        <f aca="false">CW$28</f>
        <v>2106</v>
      </c>
      <c r="CX61" s="181" t="n">
        <f aca="false">CX$28</f>
        <v>2107</v>
      </c>
      <c r="CY61" s="181" t="n">
        <f aca="false">CY$28</f>
        <v>2108</v>
      </c>
      <c r="CZ61" s="181" t="n">
        <f aca="false">CZ$28</f>
        <v>2109</v>
      </c>
      <c r="DA61" s="181" t="n">
        <f aca="false">DA$28</f>
        <v>2110</v>
      </c>
      <c r="DB61" s="181" t="n">
        <f aca="false">DB$28</f>
        <v>2111</v>
      </c>
      <c r="DC61" s="181" t="n">
        <f aca="false">DC$28</f>
        <v>2112</v>
      </c>
      <c r="DD61" s="181" t="n">
        <f aca="false">DD$28</f>
        <v>2113</v>
      </c>
      <c r="DE61" s="181" t="n">
        <f aca="false">DE$28</f>
        <v>2114</v>
      </c>
      <c r="DF61" s="181" t="n">
        <f aca="false">DF$28</f>
        <v>2115</v>
      </c>
      <c r="DG61" s="181" t="n">
        <f aca="false">DG$28</f>
        <v>2116</v>
      </c>
      <c r="DH61" s="181" t="n">
        <f aca="false">DH$28</f>
        <v>2117</v>
      </c>
      <c r="DI61" s="181" t="n">
        <f aca="false">DI$28</f>
        <v>2118</v>
      </c>
      <c r="DJ61" s="181" t="n">
        <f aca="false">DJ$28</f>
        <v>2119</v>
      </c>
      <c r="DK61" s="181" t="n">
        <f aca="false">DK$28</f>
        <v>2120</v>
      </c>
    </row>
    <row r="62" s="189" customFormat="true" ht="15" hidden="false" customHeight="true" outlineLevel="0" collapsed="false">
      <c r="A62" s="187"/>
      <c r="B62" s="187"/>
      <c r="C62" s="188"/>
      <c r="E62" s="189" t="s">
        <v>251</v>
      </c>
      <c r="G62" s="189" t="s">
        <v>236</v>
      </c>
      <c r="H62" s="189" t="n">
        <f aca="false">SUM(J62:BC62)</f>
        <v>1</v>
      </c>
      <c r="J62" s="189" t="n">
        <f aca="false">IF(J61 = $F60, 1, 0)</f>
        <v>0</v>
      </c>
      <c r="K62" s="189" t="n">
        <f aca="false">IF(K61 = $F60, 1, 0)</f>
        <v>0</v>
      </c>
      <c r="L62" s="189" t="n">
        <f aca="false">IF(L61 = $F60, 1, 0)</f>
        <v>0</v>
      </c>
      <c r="M62" s="189" t="n">
        <f aca="false">IF(M61 = $F60, 1, 0)</f>
        <v>0</v>
      </c>
      <c r="N62" s="189" t="n">
        <f aca="false">IF(N61 = $F60, 1, 0)</f>
        <v>0</v>
      </c>
      <c r="O62" s="189" t="n">
        <f aca="false">IF(O61 = $F60, 1, 0)</f>
        <v>0</v>
      </c>
      <c r="P62" s="189" t="n">
        <f aca="false">IF(P61 = $F60, 1, 0)</f>
        <v>0</v>
      </c>
      <c r="Q62" s="189" t="n">
        <f aca="false">IF(Q61 = $F60, 1, 0)</f>
        <v>0</v>
      </c>
      <c r="R62" s="189" t="n">
        <f aca="false">IF(R61 = $F60, 1, 0)</f>
        <v>0</v>
      </c>
      <c r="S62" s="189" t="n">
        <f aca="false">IF(S61 = $F60, 1, 0)</f>
        <v>0</v>
      </c>
      <c r="T62" s="189" t="n">
        <f aca="false">IF(T61 = $F60, 1, 0)</f>
        <v>0</v>
      </c>
      <c r="U62" s="189" t="n">
        <f aca="false">IF(U61 = $F60, 1, 0)</f>
        <v>0</v>
      </c>
      <c r="V62" s="189" t="n">
        <f aca="false">IF(V61 = $F60, 1, 0)</f>
        <v>0</v>
      </c>
      <c r="W62" s="189" t="n">
        <f aca="false">IF(W61 = $F60, 1, 0)</f>
        <v>0</v>
      </c>
      <c r="X62" s="189" t="n">
        <f aca="false">IF(X61 = $F60, 1, 0)</f>
        <v>0</v>
      </c>
      <c r="Y62" s="189" t="n">
        <f aca="false">IF(Y61 = $F60, 1, 0)</f>
        <v>0</v>
      </c>
      <c r="Z62" s="189" t="n">
        <f aca="false">IF(Z61 = $F60, 1, 0)</f>
        <v>0</v>
      </c>
      <c r="AA62" s="189" t="n">
        <f aca="false">IF(AA61 = $F60, 1, 0)</f>
        <v>0</v>
      </c>
      <c r="AB62" s="189" t="n">
        <f aca="false">IF(AB61 = $F60, 1, 0)</f>
        <v>0</v>
      </c>
      <c r="AC62" s="189" t="n">
        <f aca="false">IF(AC61 = $F60, 1, 0)</f>
        <v>0</v>
      </c>
      <c r="AD62" s="189" t="n">
        <f aca="false">IF(AD61 = $F60, 1, 0)</f>
        <v>0</v>
      </c>
      <c r="AE62" s="189" t="n">
        <f aca="false">IF(AE61 = $F60, 1, 0)</f>
        <v>0</v>
      </c>
      <c r="AF62" s="189" t="n">
        <f aca="false">IF(AF61 = $F60, 1, 0)</f>
        <v>0</v>
      </c>
      <c r="AG62" s="189" t="n">
        <f aca="false">IF(AG61 = $F60, 1, 0)</f>
        <v>0</v>
      </c>
      <c r="AH62" s="189" t="n">
        <f aca="false">IF(AH61 = $F60, 1, 0)</f>
        <v>0</v>
      </c>
      <c r="AI62" s="189" t="n">
        <f aca="false">IF(AI61 = $F60, 1, 0)</f>
        <v>0</v>
      </c>
      <c r="AJ62" s="189" t="n">
        <f aca="false">IF(AJ61 = $F60, 1, 0)</f>
        <v>0</v>
      </c>
      <c r="AK62" s="189" t="n">
        <f aca="false">IF(AK61 = $F60, 1, 0)</f>
        <v>0</v>
      </c>
      <c r="AL62" s="189" t="n">
        <f aca="false">IF(AL61 = $F60, 1, 0)</f>
        <v>0</v>
      </c>
      <c r="AM62" s="189" t="n">
        <f aca="false">IF(AM61 = $F60, 1, 0)</f>
        <v>1</v>
      </c>
      <c r="AN62" s="189" t="n">
        <f aca="false">IF(AN61 = $F60, 1, 0)</f>
        <v>0</v>
      </c>
      <c r="AO62" s="189" t="n">
        <f aca="false">IF(AO61 = $F60, 1, 0)</f>
        <v>0</v>
      </c>
      <c r="AP62" s="189" t="n">
        <f aca="false">IF(AP61 = $F60, 1, 0)</f>
        <v>0</v>
      </c>
      <c r="AQ62" s="189" t="n">
        <f aca="false">IF(AQ61 = $F60, 1, 0)</f>
        <v>0</v>
      </c>
      <c r="AR62" s="189" t="n">
        <f aca="false">IF(AR61 = $F60, 1, 0)</f>
        <v>0</v>
      </c>
      <c r="AS62" s="189" t="n">
        <f aca="false">IF(AS61 = $F60, 1, 0)</f>
        <v>0</v>
      </c>
      <c r="AT62" s="189" t="n">
        <f aca="false">IF(AT61 = $F60, 1, 0)</f>
        <v>0</v>
      </c>
      <c r="AU62" s="189" t="n">
        <f aca="false">IF(AU61 = $F60, 1, 0)</f>
        <v>0</v>
      </c>
      <c r="AV62" s="189" t="n">
        <f aca="false">IF(AV61 = $F60, 1, 0)</f>
        <v>0</v>
      </c>
      <c r="AW62" s="189" t="n">
        <f aca="false">IF(AW61 = $F60, 1, 0)</f>
        <v>0</v>
      </c>
      <c r="AX62" s="189" t="n">
        <f aca="false">IF(AX61 = $F60, 1, 0)</f>
        <v>0</v>
      </c>
      <c r="AY62" s="189" t="n">
        <f aca="false">IF(AY61 = $F60, 1, 0)</f>
        <v>0</v>
      </c>
      <c r="AZ62" s="189" t="n">
        <f aca="false">IF(AZ61 = $F60, 1, 0)</f>
        <v>0</v>
      </c>
      <c r="BA62" s="189" t="n">
        <f aca="false">IF(BA61 = $F60, 1, 0)</f>
        <v>0</v>
      </c>
      <c r="BB62" s="189" t="n">
        <f aca="false">IF(BB61 = $F60, 1, 0)</f>
        <v>0</v>
      </c>
      <c r="BC62" s="189" t="n">
        <f aca="false">IF(BC61 = $F60, 1, 0)</f>
        <v>0</v>
      </c>
      <c r="BD62" s="189" t="n">
        <f aca="false">IF(BD61 = $F60, 1, 0)</f>
        <v>0</v>
      </c>
      <c r="BE62" s="189" t="n">
        <f aca="false">IF(BE61 = $F60, 1, 0)</f>
        <v>0</v>
      </c>
      <c r="BF62" s="189" t="n">
        <f aca="false">IF(BF61 = $F60, 1, 0)</f>
        <v>0</v>
      </c>
      <c r="BG62" s="189" t="n">
        <f aca="false">IF(BG61 = $F60, 1, 0)</f>
        <v>0</v>
      </c>
      <c r="BH62" s="189" t="n">
        <f aca="false">IF(BH61 = $F60, 1, 0)</f>
        <v>0</v>
      </c>
      <c r="BI62" s="189" t="n">
        <f aca="false">IF(BI61 = $F60, 1, 0)</f>
        <v>0</v>
      </c>
      <c r="BJ62" s="189" t="n">
        <f aca="false">IF(BJ61 = $F60, 1, 0)</f>
        <v>0</v>
      </c>
      <c r="BK62" s="189" t="n">
        <f aca="false">IF(BK61 = $F60, 1, 0)</f>
        <v>0</v>
      </c>
      <c r="BL62" s="189" t="n">
        <f aca="false">IF(BL61 = $F60, 1, 0)</f>
        <v>0</v>
      </c>
      <c r="BM62" s="189" t="n">
        <f aca="false">IF(BM61 = $F60, 1, 0)</f>
        <v>0</v>
      </c>
      <c r="BN62" s="189" t="n">
        <f aca="false">IF(BN61 = $F60, 1, 0)</f>
        <v>0</v>
      </c>
      <c r="BO62" s="189" t="n">
        <f aca="false">IF(BO61 = $F60, 1, 0)</f>
        <v>0</v>
      </c>
      <c r="BP62" s="189" t="n">
        <f aca="false">IF(BP61 = $F60, 1, 0)</f>
        <v>0</v>
      </c>
      <c r="BQ62" s="189" t="n">
        <f aca="false">IF(BQ61 = $F60, 1, 0)</f>
        <v>0</v>
      </c>
      <c r="BR62" s="189" t="n">
        <f aca="false">IF(BR61 = $F60, 1, 0)</f>
        <v>0</v>
      </c>
      <c r="BS62" s="189" t="n">
        <f aca="false">IF(BS61 = $F60, 1, 0)</f>
        <v>0</v>
      </c>
      <c r="BT62" s="189" t="n">
        <f aca="false">IF(BT61 = $F60, 1, 0)</f>
        <v>0</v>
      </c>
      <c r="BU62" s="189" t="n">
        <f aca="false">IF(BU61 = $F60, 1, 0)</f>
        <v>0</v>
      </c>
      <c r="BV62" s="189" t="n">
        <f aca="false">IF(BV61 = $F60, 1, 0)</f>
        <v>0</v>
      </c>
      <c r="BW62" s="189" t="n">
        <f aca="false">IF(BW61 = $F60, 1, 0)</f>
        <v>0</v>
      </c>
      <c r="BX62" s="189" t="n">
        <f aca="false">IF(BX61 = $F60, 1, 0)</f>
        <v>0</v>
      </c>
      <c r="BY62" s="189" t="n">
        <f aca="false">IF(BY61 = $F60, 1, 0)</f>
        <v>0</v>
      </c>
      <c r="BZ62" s="189" t="n">
        <f aca="false">IF(BZ61 = $F60, 1, 0)</f>
        <v>0</v>
      </c>
      <c r="CA62" s="189" t="n">
        <f aca="false">IF(CA61 = $F60, 1, 0)</f>
        <v>0</v>
      </c>
      <c r="CB62" s="189" t="n">
        <f aca="false">IF(CB61 = $F60, 1, 0)</f>
        <v>0</v>
      </c>
      <c r="CC62" s="189" t="n">
        <f aca="false">IF(CC61 = $F60, 1, 0)</f>
        <v>0</v>
      </c>
      <c r="CD62" s="189" t="n">
        <f aca="false">IF(CD61 = $F60, 1, 0)</f>
        <v>0</v>
      </c>
      <c r="CE62" s="189" t="n">
        <f aca="false">IF(CE61 = $F60, 1, 0)</f>
        <v>0</v>
      </c>
      <c r="CF62" s="189" t="n">
        <f aca="false">IF(CF61 = $F60, 1, 0)</f>
        <v>0</v>
      </c>
      <c r="CG62" s="189" t="n">
        <f aca="false">IF(CG61 = $F60, 1, 0)</f>
        <v>0</v>
      </c>
      <c r="CH62" s="189" t="n">
        <f aca="false">IF(CH61 = $F60, 1, 0)</f>
        <v>0</v>
      </c>
      <c r="CI62" s="189" t="n">
        <f aca="false">IF(CI61 = $F60, 1, 0)</f>
        <v>0</v>
      </c>
      <c r="CJ62" s="189" t="n">
        <f aca="false">IF(CJ61 = $F60, 1, 0)</f>
        <v>0</v>
      </c>
      <c r="CK62" s="189" t="n">
        <f aca="false">IF(CK61 = $F60, 1, 0)</f>
        <v>0</v>
      </c>
      <c r="CL62" s="189" t="n">
        <f aca="false">IF(CL61 = $F60, 1, 0)</f>
        <v>0</v>
      </c>
      <c r="CM62" s="189" t="n">
        <f aca="false">IF(CM61 = $F60, 1, 0)</f>
        <v>0</v>
      </c>
      <c r="CN62" s="189" t="n">
        <f aca="false">IF(CN61 = $F60, 1, 0)</f>
        <v>0</v>
      </c>
      <c r="CO62" s="189" t="n">
        <f aca="false">IF(CO61 = $F60, 1, 0)</f>
        <v>0</v>
      </c>
      <c r="CP62" s="189" t="n">
        <f aca="false">IF(CP61 = $F60, 1, 0)</f>
        <v>0</v>
      </c>
      <c r="CQ62" s="189" t="n">
        <f aca="false">IF(CQ61 = $F60, 1, 0)</f>
        <v>0</v>
      </c>
      <c r="CR62" s="189" t="n">
        <f aca="false">IF(CR61 = $F60, 1, 0)</f>
        <v>0</v>
      </c>
      <c r="CS62" s="189" t="n">
        <f aca="false">IF(CS61 = $F60, 1, 0)</f>
        <v>0</v>
      </c>
      <c r="CT62" s="189" t="n">
        <f aca="false">IF(CT61 = $F60, 1, 0)</f>
        <v>0</v>
      </c>
      <c r="CU62" s="189" t="n">
        <f aca="false">IF(CU61 = $F60, 1, 0)</f>
        <v>0</v>
      </c>
      <c r="CV62" s="189" t="n">
        <f aca="false">IF(CV61 = $F60, 1, 0)</f>
        <v>0</v>
      </c>
      <c r="CW62" s="189" t="n">
        <f aca="false">IF(CW61 = $F60, 1, 0)</f>
        <v>0</v>
      </c>
      <c r="CX62" s="189" t="n">
        <f aca="false">IF(CX61 = $F60, 1, 0)</f>
        <v>0</v>
      </c>
      <c r="CY62" s="189" t="n">
        <f aca="false">IF(CY61 = $F60, 1, 0)</f>
        <v>0</v>
      </c>
      <c r="CZ62" s="189" t="n">
        <f aca="false">IF(CZ61 = $F60, 1, 0)</f>
        <v>0</v>
      </c>
      <c r="DA62" s="189" t="n">
        <f aca="false">IF(DA61 = $F60, 1, 0)</f>
        <v>0</v>
      </c>
      <c r="DB62" s="189" t="n">
        <f aca="false">IF(DB61 = $F60, 1, 0)</f>
        <v>0</v>
      </c>
      <c r="DC62" s="189" t="n">
        <f aca="false">IF(DC61 = $F60, 1, 0)</f>
        <v>0</v>
      </c>
      <c r="DD62" s="189" t="n">
        <f aca="false">IF(DD61 = $F60, 1, 0)</f>
        <v>0</v>
      </c>
      <c r="DE62" s="189" t="n">
        <f aca="false">IF(DE61 = $F60, 1, 0)</f>
        <v>0</v>
      </c>
      <c r="DF62" s="189" t="n">
        <f aca="false">IF(DF61 = $F60, 1, 0)</f>
        <v>0</v>
      </c>
      <c r="DG62" s="189" t="n">
        <f aca="false">IF(DG61 = $F60, 1, 0)</f>
        <v>0</v>
      </c>
      <c r="DH62" s="189" t="n">
        <f aca="false">IF(DH61 = $F60, 1, 0)</f>
        <v>0</v>
      </c>
      <c r="DI62" s="189" t="n">
        <f aca="false">IF(DI61 = $F60, 1, 0)</f>
        <v>0</v>
      </c>
      <c r="DJ62" s="189" t="n">
        <f aca="false">IF(DJ61 = $F60, 1, 0)</f>
        <v>0</v>
      </c>
      <c r="DK62" s="189" t="n">
        <f aca="false">IF(DK61 = $F60, 1, 0)</f>
        <v>0</v>
      </c>
    </row>
    <row r="63" customFormat="false" ht="15" hidden="false" customHeight="true" outlineLevel="0" collapsed="false">
      <c r="A63" s="58"/>
      <c r="B63" s="58"/>
      <c r="C63" s="59"/>
      <c r="D63" s="60"/>
      <c r="E63" s="60"/>
      <c r="F63" s="60"/>
      <c r="G63" s="60"/>
      <c r="H63" s="60"/>
      <c r="I63" s="60"/>
    </row>
    <row r="64" customFormat="false" ht="15" hidden="false" customHeight="true" outlineLevel="0" collapsed="false">
      <c r="A64" s="58"/>
      <c r="B64" s="58"/>
      <c r="C64" s="59"/>
      <c r="D64" s="60"/>
      <c r="E64" s="178" t="str">
        <f aca="false">InpC!E$21</f>
        <v>Project operation start year</v>
      </c>
      <c r="F64" s="178" t="n">
        <f aca="false">InpC!F$21</f>
        <v>2025</v>
      </c>
      <c r="G64" s="178" t="str">
        <f aca="false">InpC!G$21</f>
        <v>year</v>
      </c>
      <c r="H64" s="60"/>
      <c r="I64" s="60"/>
    </row>
    <row r="65" customFormat="false" ht="15" hidden="false" customHeight="true" outlineLevel="0" collapsed="false">
      <c r="A65" s="58"/>
      <c r="B65" s="58"/>
      <c r="C65" s="59"/>
      <c r="D65" s="60"/>
      <c r="E65" s="181" t="str">
        <f aca="false">E$28</f>
        <v>Financial year ending</v>
      </c>
      <c r="F65" s="181" t="n">
        <f aca="false">F$28</f>
        <v>0</v>
      </c>
      <c r="G65" s="181" t="str">
        <f aca="false">G$28</f>
        <v>year</v>
      </c>
      <c r="H65" s="181" t="n">
        <f aca="false">H$28</f>
        <v>0</v>
      </c>
      <c r="I65" s="181" t="n">
        <f aca="false">I$28</f>
        <v>0</v>
      </c>
      <c r="J65" s="181" t="n">
        <f aca="false">J$28</f>
        <v>2015</v>
      </c>
      <c r="K65" s="181" t="n">
        <f aca="false">K$28</f>
        <v>2016</v>
      </c>
      <c r="L65" s="181" t="n">
        <f aca="false">L$28</f>
        <v>2017</v>
      </c>
      <c r="M65" s="181" t="n">
        <f aca="false">M$28</f>
        <v>2018</v>
      </c>
      <c r="N65" s="181" t="n">
        <f aca="false">N$28</f>
        <v>2019</v>
      </c>
      <c r="O65" s="181" t="n">
        <f aca="false">O$28</f>
        <v>2020</v>
      </c>
      <c r="P65" s="181" t="n">
        <f aca="false">P$28</f>
        <v>2021</v>
      </c>
      <c r="Q65" s="181" t="n">
        <f aca="false">Q$28</f>
        <v>2022</v>
      </c>
      <c r="R65" s="181" t="n">
        <f aca="false">R$28</f>
        <v>2023</v>
      </c>
      <c r="S65" s="181" t="n">
        <f aca="false">S$28</f>
        <v>2024</v>
      </c>
      <c r="T65" s="181" t="n">
        <f aca="false">T$28</f>
        <v>2025</v>
      </c>
      <c r="U65" s="181" t="n">
        <f aca="false">U$28</f>
        <v>2026</v>
      </c>
      <c r="V65" s="181" t="n">
        <f aca="false">V$28</f>
        <v>2027</v>
      </c>
      <c r="W65" s="181" t="n">
        <f aca="false">W$28</f>
        <v>2028</v>
      </c>
      <c r="X65" s="181" t="n">
        <f aca="false">X$28</f>
        <v>2029</v>
      </c>
      <c r="Y65" s="181" t="n">
        <f aca="false">Y$28</f>
        <v>2030</v>
      </c>
      <c r="Z65" s="181" t="n">
        <f aca="false">Z$28</f>
        <v>2031</v>
      </c>
      <c r="AA65" s="181" t="n">
        <f aca="false">AA$28</f>
        <v>2032</v>
      </c>
      <c r="AB65" s="181" t="n">
        <f aca="false">AB$28</f>
        <v>2033</v>
      </c>
      <c r="AC65" s="181" t="n">
        <f aca="false">AC$28</f>
        <v>2034</v>
      </c>
      <c r="AD65" s="181" t="n">
        <f aca="false">AD$28</f>
        <v>2035</v>
      </c>
      <c r="AE65" s="181" t="n">
        <f aca="false">AE$28</f>
        <v>2036</v>
      </c>
      <c r="AF65" s="181" t="n">
        <f aca="false">AF$28</f>
        <v>2037</v>
      </c>
      <c r="AG65" s="181" t="n">
        <f aca="false">AG$28</f>
        <v>2038</v>
      </c>
      <c r="AH65" s="181" t="n">
        <f aca="false">AH$28</f>
        <v>2039</v>
      </c>
      <c r="AI65" s="181" t="n">
        <f aca="false">AI$28</f>
        <v>2040</v>
      </c>
      <c r="AJ65" s="181" t="n">
        <f aca="false">AJ$28</f>
        <v>2041</v>
      </c>
      <c r="AK65" s="181" t="n">
        <f aca="false">AK$28</f>
        <v>2042</v>
      </c>
      <c r="AL65" s="181" t="n">
        <f aca="false">AL$28</f>
        <v>2043</v>
      </c>
      <c r="AM65" s="181" t="n">
        <f aca="false">AM$28</f>
        <v>2044</v>
      </c>
      <c r="AN65" s="181" t="n">
        <f aca="false">AN$28</f>
        <v>2045</v>
      </c>
      <c r="AO65" s="181" t="n">
        <f aca="false">AO$28</f>
        <v>2046</v>
      </c>
      <c r="AP65" s="181" t="n">
        <f aca="false">AP$28</f>
        <v>2047</v>
      </c>
      <c r="AQ65" s="181" t="n">
        <f aca="false">AQ$28</f>
        <v>2048</v>
      </c>
      <c r="AR65" s="181" t="n">
        <f aca="false">AR$28</f>
        <v>2049</v>
      </c>
      <c r="AS65" s="181" t="n">
        <f aca="false">AS$28</f>
        <v>2050</v>
      </c>
      <c r="AT65" s="181" t="n">
        <f aca="false">AT$28</f>
        <v>2051</v>
      </c>
      <c r="AU65" s="181" t="n">
        <f aca="false">AU$28</f>
        <v>2052</v>
      </c>
      <c r="AV65" s="181" t="n">
        <f aca="false">AV$28</f>
        <v>2053</v>
      </c>
      <c r="AW65" s="181" t="n">
        <f aca="false">AW$28</f>
        <v>2054</v>
      </c>
      <c r="AX65" s="181" t="n">
        <f aca="false">AX$28</f>
        <v>2055</v>
      </c>
      <c r="AY65" s="181" t="n">
        <f aca="false">AY$28</f>
        <v>2056</v>
      </c>
      <c r="AZ65" s="181" t="n">
        <f aca="false">AZ$28</f>
        <v>2057</v>
      </c>
      <c r="BA65" s="181" t="n">
        <f aca="false">BA$28</f>
        <v>2058</v>
      </c>
      <c r="BB65" s="181" t="n">
        <f aca="false">BB$28</f>
        <v>2059</v>
      </c>
      <c r="BC65" s="181" t="n">
        <f aca="false">BC$28</f>
        <v>2060</v>
      </c>
      <c r="BD65" s="181" t="n">
        <f aca="false">BD$28</f>
        <v>2061</v>
      </c>
      <c r="BE65" s="181" t="n">
        <f aca="false">BE$28</f>
        <v>2062</v>
      </c>
      <c r="BF65" s="181" t="n">
        <f aca="false">BF$28</f>
        <v>2063</v>
      </c>
      <c r="BG65" s="181" t="n">
        <f aca="false">BG$28</f>
        <v>2064</v>
      </c>
      <c r="BH65" s="181" t="n">
        <f aca="false">BH$28</f>
        <v>2065</v>
      </c>
      <c r="BI65" s="181" t="n">
        <f aca="false">BI$28</f>
        <v>2066</v>
      </c>
      <c r="BJ65" s="181" t="n">
        <f aca="false">BJ$28</f>
        <v>2067</v>
      </c>
      <c r="BK65" s="181" t="n">
        <f aca="false">BK$28</f>
        <v>2068</v>
      </c>
      <c r="BL65" s="181" t="n">
        <f aca="false">BL$28</f>
        <v>2069</v>
      </c>
      <c r="BM65" s="181" t="n">
        <f aca="false">BM$28</f>
        <v>2070</v>
      </c>
      <c r="BN65" s="181" t="n">
        <f aca="false">BN$28</f>
        <v>2071</v>
      </c>
      <c r="BO65" s="181" t="n">
        <f aca="false">BO$28</f>
        <v>2072</v>
      </c>
      <c r="BP65" s="181" t="n">
        <f aca="false">BP$28</f>
        <v>2073</v>
      </c>
      <c r="BQ65" s="181" t="n">
        <f aca="false">BQ$28</f>
        <v>2074</v>
      </c>
      <c r="BR65" s="181" t="n">
        <f aca="false">BR$28</f>
        <v>2075</v>
      </c>
      <c r="BS65" s="181" t="n">
        <f aca="false">BS$28</f>
        <v>2076</v>
      </c>
      <c r="BT65" s="181" t="n">
        <f aca="false">BT$28</f>
        <v>2077</v>
      </c>
      <c r="BU65" s="181" t="n">
        <f aca="false">BU$28</f>
        <v>2078</v>
      </c>
      <c r="BV65" s="181" t="n">
        <f aca="false">BV$28</f>
        <v>2079</v>
      </c>
      <c r="BW65" s="181" t="n">
        <f aca="false">BW$28</f>
        <v>2080</v>
      </c>
      <c r="BX65" s="181" t="n">
        <f aca="false">BX$28</f>
        <v>2081</v>
      </c>
      <c r="BY65" s="181" t="n">
        <f aca="false">BY$28</f>
        <v>2082</v>
      </c>
      <c r="BZ65" s="181" t="n">
        <f aca="false">BZ$28</f>
        <v>2083</v>
      </c>
      <c r="CA65" s="181" t="n">
        <f aca="false">CA$28</f>
        <v>2084</v>
      </c>
      <c r="CB65" s="181" t="n">
        <f aca="false">CB$28</f>
        <v>2085</v>
      </c>
      <c r="CC65" s="181" t="n">
        <f aca="false">CC$28</f>
        <v>2086</v>
      </c>
      <c r="CD65" s="181" t="n">
        <f aca="false">CD$28</f>
        <v>2087</v>
      </c>
      <c r="CE65" s="181" t="n">
        <f aca="false">CE$28</f>
        <v>2088</v>
      </c>
      <c r="CF65" s="181" t="n">
        <f aca="false">CF$28</f>
        <v>2089</v>
      </c>
      <c r="CG65" s="181" t="n">
        <f aca="false">CG$28</f>
        <v>2090</v>
      </c>
      <c r="CH65" s="181" t="n">
        <f aca="false">CH$28</f>
        <v>2091</v>
      </c>
      <c r="CI65" s="181" t="n">
        <f aca="false">CI$28</f>
        <v>2092</v>
      </c>
      <c r="CJ65" s="181" t="n">
        <f aca="false">CJ$28</f>
        <v>2093</v>
      </c>
      <c r="CK65" s="181" t="n">
        <f aca="false">CK$28</f>
        <v>2094</v>
      </c>
      <c r="CL65" s="181" t="n">
        <f aca="false">CL$28</f>
        <v>2095</v>
      </c>
      <c r="CM65" s="181" t="n">
        <f aca="false">CM$28</f>
        <v>2096</v>
      </c>
      <c r="CN65" s="181" t="n">
        <f aca="false">CN$28</f>
        <v>2097</v>
      </c>
      <c r="CO65" s="181" t="n">
        <f aca="false">CO$28</f>
        <v>2098</v>
      </c>
      <c r="CP65" s="181" t="n">
        <f aca="false">CP$28</f>
        <v>2099</v>
      </c>
      <c r="CQ65" s="181" t="n">
        <f aca="false">CQ$28</f>
        <v>2100</v>
      </c>
      <c r="CR65" s="181" t="n">
        <f aca="false">CR$28</f>
        <v>2101</v>
      </c>
      <c r="CS65" s="181" t="n">
        <f aca="false">CS$28</f>
        <v>2102</v>
      </c>
      <c r="CT65" s="181" t="n">
        <f aca="false">CT$28</f>
        <v>2103</v>
      </c>
      <c r="CU65" s="181" t="n">
        <f aca="false">CU$28</f>
        <v>2104</v>
      </c>
      <c r="CV65" s="181" t="n">
        <f aca="false">CV$28</f>
        <v>2105</v>
      </c>
      <c r="CW65" s="181" t="n">
        <f aca="false">CW$28</f>
        <v>2106</v>
      </c>
      <c r="CX65" s="181" t="n">
        <f aca="false">CX$28</f>
        <v>2107</v>
      </c>
      <c r="CY65" s="181" t="n">
        <f aca="false">CY$28</f>
        <v>2108</v>
      </c>
      <c r="CZ65" s="181" t="n">
        <f aca="false">CZ$28</f>
        <v>2109</v>
      </c>
      <c r="DA65" s="181" t="n">
        <f aca="false">DA$28</f>
        <v>2110</v>
      </c>
      <c r="DB65" s="181" t="n">
        <f aca="false">DB$28</f>
        <v>2111</v>
      </c>
      <c r="DC65" s="181" t="n">
        <f aca="false">DC$28</f>
        <v>2112</v>
      </c>
      <c r="DD65" s="181" t="n">
        <f aca="false">DD$28</f>
        <v>2113</v>
      </c>
      <c r="DE65" s="181" t="n">
        <f aca="false">DE$28</f>
        <v>2114</v>
      </c>
      <c r="DF65" s="181" t="n">
        <f aca="false">DF$28</f>
        <v>2115</v>
      </c>
      <c r="DG65" s="181" t="n">
        <f aca="false">DG$28</f>
        <v>2116</v>
      </c>
      <c r="DH65" s="181" t="n">
        <f aca="false">DH$28</f>
        <v>2117</v>
      </c>
      <c r="DI65" s="181" t="n">
        <f aca="false">DI$28</f>
        <v>2118</v>
      </c>
      <c r="DJ65" s="181" t="n">
        <f aca="false">DJ$28</f>
        <v>2119</v>
      </c>
      <c r="DK65" s="181" t="n">
        <f aca="false">DK$28</f>
        <v>2120</v>
      </c>
    </row>
    <row r="66" customFormat="false" ht="15" hidden="false" customHeight="true" outlineLevel="0" collapsed="false">
      <c r="A66" s="58"/>
      <c r="B66" s="58"/>
      <c r="C66" s="59"/>
      <c r="D66" s="60"/>
      <c r="E66" s="190" t="str">
        <f aca="false">E$46</f>
        <v>Forecast period flag</v>
      </c>
      <c r="F66" s="190" t="n">
        <f aca="false">F$46</f>
        <v>0</v>
      </c>
      <c r="G66" s="190" t="str">
        <f aca="false">G$46</f>
        <v>flag</v>
      </c>
      <c r="H66" s="190" t="n">
        <f aca="false">H$46</f>
        <v>22</v>
      </c>
      <c r="I66" s="190" t="n">
        <f aca="false">I$46</f>
        <v>0</v>
      </c>
      <c r="J66" s="190" t="n">
        <f aca="false">J$46</f>
        <v>0</v>
      </c>
      <c r="K66" s="190" t="n">
        <f aca="false">K$46</f>
        <v>0</v>
      </c>
      <c r="L66" s="190" t="n">
        <f aca="false">L$46</f>
        <v>0</v>
      </c>
      <c r="M66" s="190" t="n">
        <f aca="false">M$46</f>
        <v>0</v>
      </c>
      <c r="N66" s="190" t="n">
        <f aca="false">N$46</f>
        <v>0</v>
      </c>
      <c r="O66" s="190" t="n">
        <f aca="false">O$46</f>
        <v>0</v>
      </c>
      <c r="P66" s="190" t="n">
        <f aca="false">P$46</f>
        <v>0</v>
      </c>
      <c r="Q66" s="190" t="n">
        <f aca="false">Q$46</f>
        <v>0</v>
      </c>
      <c r="R66" s="190" t="n">
        <f aca="false">R$46</f>
        <v>1</v>
      </c>
      <c r="S66" s="190" t="n">
        <f aca="false">S$46</f>
        <v>1</v>
      </c>
      <c r="T66" s="190" t="n">
        <f aca="false">T$46</f>
        <v>1</v>
      </c>
      <c r="U66" s="190" t="n">
        <f aca="false">U$46</f>
        <v>1</v>
      </c>
      <c r="V66" s="190" t="n">
        <f aca="false">V$46</f>
        <v>1</v>
      </c>
      <c r="W66" s="190" t="n">
        <f aca="false">W$46</f>
        <v>1</v>
      </c>
      <c r="X66" s="190" t="n">
        <f aca="false">X$46</f>
        <v>1</v>
      </c>
      <c r="Y66" s="190" t="n">
        <f aca="false">Y$46</f>
        <v>1</v>
      </c>
      <c r="Z66" s="190" t="n">
        <f aca="false">Z$46</f>
        <v>1</v>
      </c>
      <c r="AA66" s="190" t="n">
        <f aca="false">AA$46</f>
        <v>1</v>
      </c>
      <c r="AB66" s="190" t="n">
        <f aca="false">AB$46</f>
        <v>1</v>
      </c>
      <c r="AC66" s="190" t="n">
        <f aca="false">AC$46</f>
        <v>1</v>
      </c>
      <c r="AD66" s="190" t="n">
        <f aca="false">AD$46</f>
        <v>1</v>
      </c>
      <c r="AE66" s="190" t="n">
        <f aca="false">AE$46</f>
        <v>1</v>
      </c>
      <c r="AF66" s="190" t="n">
        <f aca="false">AF$46</f>
        <v>1</v>
      </c>
      <c r="AG66" s="190" t="n">
        <f aca="false">AG$46</f>
        <v>1</v>
      </c>
      <c r="AH66" s="190" t="n">
        <f aca="false">AH$46</f>
        <v>1</v>
      </c>
      <c r="AI66" s="190" t="n">
        <f aca="false">AI$46</f>
        <v>1</v>
      </c>
      <c r="AJ66" s="190" t="n">
        <f aca="false">AJ$46</f>
        <v>1</v>
      </c>
      <c r="AK66" s="190" t="n">
        <f aca="false">AK$46</f>
        <v>1</v>
      </c>
      <c r="AL66" s="190" t="n">
        <f aca="false">AL$46</f>
        <v>1</v>
      </c>
      <c r="AM66" s="190" t="n">
        <f aca="false">AM$46</f>
        <v>1</v>
      </c>
      <c r="AN66" s="190" t="n">
        <f aca="false">AN$46</f>
        <v>0</v>
      </c>
      <c r="AO66" s="190" t="n">
        <f aca="false">AO$46</f>
        <v>0</v>
      </c>
      <c r="AP66" s="190" t="n">
        <f aca="false">AP$46</f>
        <v>0</v>
      </c>
      <c r="AQ66" s="190" t="n">
        <f aca="false">AQ$46</f>
        <v>0</v>
      </c>
      <c r="AR66" s="190" t="n">
        <f aca="false">AR$46</f>
        <v>0</v>
      </c>
      <c r="AS66" s="190" t="n">
        <f aca="false">AS$46</f>
        <v>0</v>
      </c>
      <c r="AT66" s="190" t="n">
        <f aca="false">AT$46</f>
        <v>0</v>
      </c>
      <c r="AU66" s="190" t="n">
        <f aca="false">AU$46</f>
        <v>0</v>
      </c>
      <c r="AV66" s="190" t="n">
        <f aca="false">AV$46</f>
        <v>0</v>
      </c>
      <c r="AW66" s="190" t="n">
        <f aca="false">AW$46</f>
        <v>0</v>
      </c>
      <c r="AX66" s="190" t="n">
        <f aca="false">AX$46</f>
        <v>0</v>
      </c>
      <c r="AY66" s="190" t="n">
        <f aca="false">AY$46</f>
        <v>0</v>
      </c>
      <c r="AZ66" s="190" t="n">
        <f aca="false">AZ$46</f>
        <v>0</v>
      </c>
      <c r="BA66" s="190" t="n">
        <f aca="false">BA$46</f>
        <v>0</v>
      </c>
      <c r="BB66" s="190" t="n">
        <f aca="false">BB$46</f>
        <v>0</v>
      </c>
      <c r="BC66" s="190" t="n">
        <f aca="false">BC$46</f>
        <v>0</v>
      </c>
      <c r="BD66" s="190" t="n">
        <f aca="false">BD$46</f>
        <v>0</v>
      </c>
      <c r="BE66" s="190" t="n">
        <f aca="false">BE$46</f>
        <v>0</v>
      </c>
      <c r="BF66" s="190" t="n">
        <f aca="false">BF$46</f>
        <v>0</v>
      </c>
      <c r="BG66" s="190" t="n">
        <f aca="false">BG$46</f>
        <v>0</v>
      </c>
      <c r="BH66" s="190" t="n">
        <f aca="false">BH$46</f>
        <v>0</v>
      </c>
      <c r="BI66" s="190" t="n">
        <f aca="false">BI$46</f>
        <v>0</v>
      </c>
      <c r="BJ66" s="190" t="n">
        <f aca="false">BJ$46</f>
        <v>0</v>
      </c>
      <c r="BK66" s="190" t="n">
        <f aca="false">BK$46</f>
        <v>0</v>
      </c>
      <c r="BL66" s="190" t="n">
        <f aca="false">BL$46</f>
        <v>0</v>
      </c>
      <c r="BM66" s="190" t="n">
        <f aca="false">BM$46</f>
        <v>0</v>
      </c>
      <c r="BN66" s="190" t="n">
        <f aca="false">BN$46</f>
        <v>0</v>
      </c>
      <c r="BO66" s="190" t="n">
        <f aca="false">BO$46</f>
        <v>0</v>
      </c>
      <c r="BP66" s="190" t="n">
        <f aca="false">BP$46</f>
        <v>0</v>
      </c>
      <c r="BQ66" s="190" t="n">
        <f aca="false">BQ$46</f>
        <v>0</v>
      </c>
      <c r="BR66" s="190" t="n">
        <f aca="false">BR$46</f>
        <v>0</v>
      </c>
      <c r="BS66" s="190" t="n">
        <f aca="false">BS$46</f>
        <v>0</v>
      </c>
      <c r="BT66" s="190" t="n">
        <f aca="false">BT$46</f>
        <v>0</v>
      </c>
      <c r="BU66" s="190" t="n">
        <f aca="false">BU$46</f>
        <v>0</v>
      </c>
      <c r="BV66" s="190" t="n">
        <f aca="false">BV$46</f>
        <v>0</v>
      </c>
      <c r="BW66" s="190" t="n">
        <f aca="false">BW$46</f>
        <v>0</v>
      </c>
      <c r="BX66" s="190" t="n">
        <f aca="false">BX$46</f>
        <v>0</v>
      </c>
      <c r="BY66" s="190" t="n">
        <f aca="false">BY$46</f>
        <v>0</v>
      </c>
      <c r="BZ66" s="190" t="n">
        <f aca="false">BZ$46</f>
        <v>0</v>
      </c>
      <c r="CA66" s="190" t="n">
        <f aca="false">CA$46</f>
        <v>0</v>
      </c>
      <c r="CB66" s="190" t="n">
        <f aca="false">CB$46</f>
        <v>0</v>
      </c>
      <c r="CC66" s="190" t="n">
        <f aca="false">CC$46</f>
        <v>0</v>
      </c>
      <c r="CD66" s="190" t="n">
        <f aca="false">CD$46</f>
        <v>0</v>
      </c>
      <c r="CE66" s="190" t="n">
        <f aca="false">CE$46</f>
        <v>0</v>
      </c>
      <c r="CF66" s="190" t="n">
        <f aca="false">CF$46</f>
        <v>0</v>
      </c>
      <c r="CG66" s="190" t="n">
        <f aca="false">CG$46</f>
        <v>0</v>
      </c>
      <c r="CH66" s="190" t="n">
        <f aca="false">CH$46</f>
        <v>0</v>
      </c>
      <c r="CI66" s="190" t="n">
        <f aca="false">CI$46</f>
        <v>0</v>
      </c>
      <c r="CJ66" s="190" t="n">
        <f aca="false">CJ$46</f>
        <v>0</v>
      </c>
      <c r="CK66" s="190" t="n">
        <f aca="false">CK$46</f>
        <v>0</v>
      </c>
      <c r="CL66" s="190" t="n">
        <f aca="false">CL$46</f>
        <v>0</v>
      </c>
      <c r="CM66" s="190" t="n">
        <f aca="false">CM$46</f>
        <v>0</v>
      </c>
      <c r="CN66" s="190" t="n">
        <f aca="false">CN$46</f>
        <v>0</v>
      </c>
      <c r="CO66" s="190" t="n">
        <f aca="false">CO$46</f>
        <v>0</v>
      </c>
      <c r="CP66" s="190" t="n">
        <f aca="false">CP$46</f>
        <v>0</v>
      </c>
      <c r="CQ66" s="190" t="n">
        <f aca="false">CQ$46</f>
        <v>0</v>
      </c>
      <c r="CR66" s="190" t="n">
        <f aca="false">CR$46</f>
        <v>0</v>
      </c>
      <c r="CS66" s="190" t="n">
        <f aca="false">CS$46</f>
        <v>0</v>
      </c>
      <c r="CT66" s="190" t="n">
        <f aca="false">CT$46</f>
        <v>0</v>
      </c>
      <c r="CU66" s="190" t="n">
        <f aca="false">CU$46</f>
        <v>0</v>
      </c>
      <c r="CV66" s="190" t="n">
        <f aca="false">CV$46</f>
        <v>0</v>
      </c>
      <c r="CW66" s="190" t="n">
        <f aca="false">CW$46</f>
        <v>0</v>
      </c>
      <c r="CX66" s="190" t="n">
        <f aca="false">CX$46</f>
        <v>0</v>
      </c>
      <c r="CY66" s="190" t="n">
        <f aca="false">CY$46</f>
        <v>0</v>
      </c>
      <c r="CZ66" s="190" t="n">
        <f aca="false">CZ$46</f>
        <v>0</v>
      </c>
      <c r="DA66" s="190" t="n">
        <f aca="false">DA$46</f>
        <v>0</v>
      </c>
      <c r="DB66" s="190" t="n">
        <f aca="false">DB$46</f>
        <v>0</v>
      </c>
      <c r="DC66" s="190" t="n">
        <f aca="false">DC$46</f>
        <v>0</v>
      </c>
      <c r="DD66" s="190" t="n">
        <f aca="false">DD$46</f>
        <v>0</v>
      </c>
      <c r="DE66" s="190" t="n">
        <f aca="false">DE$46</f>
        <v>0</v>
      </c>
      <c r="DF66" s="190" t="n">
        <f aca="false">DF$46</f>
        <v>0</v>
      </c>
      <c r="DG66" s="190" t="n">
        <f aca="false">DG$46</f>
        <v>0</v>
      </c>
      <c r="DH66" s="190" t="n">
        <f aca="false">DH$46</f>
        <v>0</v>
      </c>
      <c r="DI66" s="190" t="n">
        <f aca="false">DI$46</f>
        <v>0</v>
      </c>
      <c r="DJ66" s="190" t="n">
        <f aca="false">DJ$46</f>
        <v>0</v>
      </c>
      <c r="DK66" s="190" t="n">
        <f aca="false">DK$46</f>
        <v>0</v>
      </c>
    </row>
    <row r="67" s="184" customFormat="true" ht="15" hidden="false" customHeight="true" outlineLevel="0" collapsed="false">
      <c r="A67" s="191"/>
      <c r="B67" s="191"/>
      <c r="C67" s="192"/>
      <c r="E67" s="184" t="s">
        <v>252</v>
      </c>
      <c r="F67" s="193"/>
      <c r="G67" s="193" t="s">
        <v>236</v>
      </c>
      <c r="H67" s="184" t="n">
        <f aca="false">SUM(J67:BC67)</f>
        <v>20</v>
      </c>
      <c r="J67" s="184" t="n">
        <f aca="false">IF(J65 &gt;= $F64, 1 * J66, 0)</f>
        <v>0</v>
      </c>
      <c r="K67" s="184" t="n">
        <f aca="false">IF(K65 &gt;= $F64, 1 * K66, 0)</f>
        <v>0</v>
      </c>
      <c r="L67" s="184" t="n">
        <f aca="false">IF(L65 &gt;= $F64, 1 * L66, 0)</f>
        <v>0</v>
      </c>
      <c r="M67" s="184" t="n">
        <f aca="false">IF(M65 &gt;= $F64, 1 * M66, 0)</f>
        <v>0</v>
      </c>
      <c r="N67" s="184" t="n">
        <f aca="false">IF(N65 &gt;= $F64, 1 * N66, 0)</f>
        <v>0</v>
      </c>
      <c r="O67" s="184" t="n">
        <f aca="false">IF(O65 &gt;= $F64, 1 * O66, 0)</f>
        <v>0</v>
      </c>
      <c r="P67" s="184" t="n">
        <f aca="false">IF(P65 &gt;= $F64, 1 * P66, 0)</f>
        <v>0</v>
      </c>
      <c r="Q67" s="184" t="n">
        <f aca="false">IF(Q65 &gt;= $F64, 1 * Q66, 0)</f>
        <v>0</v>
      </c>
      <c r="R67" s="184" t="n">
        <f aca="false">IF(R65 &gt;= $F64, 1 * R66, 0)</f>
        <v>0</v>
      </c>
      <c r="S67" s="184" t="n">
        <f aca="false">IF(S65 &gt;= $F64, 1 * S66, 0)</f>
        <v>0</v>
      </c>
      <c r="T67" s="184" t="n">
        <f aca="false">IF(T65 &gt;= $F64, 1 * T66, 0)</f>
        <v>1</v>
      </c>
      <c r="U67" s="184" t="n">
        <f aca="false">IF(U65 &gt;= $F64, 1 * U66, 0)</f>
        <v>1</v>
      </c>
      <c r="V67" s="184" t="n">
        <f aca="false">IF(V65 &gt;= $F64, 1 * V66, 0)</f>
        <v>1</v>
      </c>
      <c r="W67" s="184" t="n">
        <f aca="false">IF(W65 &gt;= $F64, 1 * W66, 0)</f>
        <v>1</v>
      </c>
      <c r="X67" s="184" t="n">
        <f aca="false">IF(X65 &gt;= $F64, 1 * X66, 0)</f>
        <v>1</v>
      </c>
      <c r="Y67" s="184" t="n">
        <f aca="false">IF(Y65 &gt;= $F64, 1 * Y66, 0)</f>
        <v>1</v>
      </c>
      <c r="Z67" s="184" t="n">
        <f aca="false">IF(Z65 &gt;= $F64, 1 * Z66, 0)</f>
        <v>1</v>
      </c>
      <c r="AA67" s="184" t="n">
        <f aca="false">IF(AA65 &gt;= $F64, 1 * AA66, 0)</f>
        <v>1</v>
      </c>
      <c r="AB67" s="184" t="n">
        <f aca="false">IF(AB65 &gt;= $F64, 1 * AB66, 0)</f>
        <v>1</v>
      </c>
      <c r="AC67" s="184" t="n">
        <f aca="false">IF(AC65 &gt;= $F64, 1 * AC66, 0)</f>
        <v>1</v>
      </c>
      <c r="AD67" s="184" t="n">
        <f aca="false">IF(AD65 &gt;= $F64, 1 * AD66, 0)</f>
        <v>1</v>
      </c>
      <c r="AE67" s="184" t="n">
        <f aca="false">IF(AE65 &gt;= $F64, 1 * AE66, 0)</f>
        <v>1</v>
      </c>
      <c r="AF67" s="184" t="n">
        <f aca="false">IF(AF65 &gt;= $F64, 1 * AF66, 0)</f>
        <v>1</v>
      </c>
      <c r="AG67" s="184" t="n">
        <f aca="false">IF(AG65 &gt;= $F64, 1 * AG66, 0)</f>
        <v>1</v>
      </c>
      <c r="AH67" s="184" t="n">
        <f aca="false">IF(AH65 &gt;= $F64, 1 * AH66, 0)</f>
        <v>1</v>
      </c>
      <c r="AI67" s="184" t="n">
        <f aca="false">IF(AI65 &gt;= $F64, 1 * AI66, 0)</f>
        <v>1</v>
      </c>
      <c r="AJ67" s="184" t="n">
        <f aca="false">IF(AJ65 &gt;= $F64, 1 * AJ66, 0)</f>
        <v>1</v>
      </c>
      <c r="AK67" s="184" t="n">
        <f aca="false">IF(AK65 &gt;= $F64, 1 * AK66, 0)</f>
        <v>1</v>
      </c>
      <c r="AL67" s="184" t="n">
        <f aca="false">IF(AL65 &gt;= $F64, 1 * AL66, 0)</f>
        <v>1</v>
      </c>
      <c r="AM67" s="184" t="n">
        <f aca="false">IF(AM65 &gt;= $F64, 1 * AM66, 0)</f>
        <v>1</v>
      </c>
      <c r="AN67" s="184" t="n">
        <f aca="false">IF(AN65 &gt;= $F64, 1 * AN66, 0)</f>
        <v>0</v>
      </c>
      <c r="AO67" s="184" t="n">
        <f aca="false">IF(AO65 &gt;= $F64, 1 * AO66, 0)</f>
        <v>0</v>
      </c>
      <c r="AP67" s="184" t="n">
        <f aca="false">IF(AP65 &gt;= $F64, 1 * AP66, 0)</f>
        <v>0</v>
      </c>
      <c r="AQ67" s="184" t="n">
        <f aca="false">IF(AQ65 &gt;= $F64, 1 * AQ66, 0)</f>
        <v>0</v>
      </c>
      <c r="AR67" s="184" t="n">
        <f aca="false">IF(AR65 &gt;= $F64, 1 * AR66, 0)</f>
        <v>0</v>
      </c>
      <c r="AS67" s="184" t="n">
        <f aca="false">IF(AS65 &gt;= $F64, 1 * AS66, 0)</f>
        <v>0</v>
      </c>
      <c r="AT67" s="184" t="n">
        <f aca="false">IF(AT65 &gt;= $F64, 1 * AT66, 0)</f>
        <v>0</v>
      </c>
      <c r="AU67" s="184" t="n">
        <f aca="false">IF(AU65 &gt;= $F64, 1 * AU66, 0)</f>
        <v>0</v>
      </c>
      <c r="AV67" s="184" t="n">
        <f aca="false">IF(AV65 &gt;= $F64, 1 * AV66, 0)</f>
        <v>0</v>
      </c>
      <c r="AW67" s="184" t="n">
        <f aca="false">IF(AW65 &gt;= $F64, 1 * AW66, 0)</f>
        <v>0</v>
      </c>
      <c r="AX67" s="184" t="n">
        <f aca="false">IF(AX65 &gt;= $F64, 1 * AX66, 0)</f>
        <v>0</v>
      </c>
      <c r="AY67" s="184" t="n">
        <f aca="false">IF(AY65 &gt;= $F64, 1 * AY66, 0)</f>
        <v>0</v>
      </c>
      <c r="AZ67" s="184" t="n">
        <f aca="false">IF(AZ65 &gt;= $F64, 1 * AZ66, 0)</f>
        <v>0</v>
      </c>
      <c r="BA67" s="184" t="n">
        <f aca="false">IF(BA65 &gt;= $F64, 1 * BA66, 0)</f>
        <v>0</v>
      </c>
      <c r="BB67" s="184" t="n">
        <f aca="false">IF(BB65 &gt;= $F64, 1 * BB66, 0)</f>
        <v>0</v>
      </c>
      <c r="BC67" s="184" t="n">
        <f aca="false">IF(BC65 &gt;= $F64, 1 * BC66, 0)</f>
        <v>0</v>
      </c>
      <c r="BD67" s="184" t="n">
        <f aca="false">IF(BD65 &gt;= $F64, 1 * BD66, 0)</f>
        <v>0</v>
      </c>
      <c r="BE67" s="184" t="n">
        <f aca="false">IF(BE65 &gt;= $F64, 1 * BE66, 0)</f>
        <v>0</v>
      </c>
      <c r="BF67" s="184" t="n">
        <f aca="false">IF(BF65 &gt;= $F64, 1 * BF66, 0)</f>
        <v>0</v>
      </c>
      <c r="BG67" s="184" t="n">
        <f aca="false">IF(BG65 &gt;= $F64, 1 * BG66, 0)</f>
        <v>0</v>
      </c>
      <c r="BH67" s="184" t="n">
        <f aca="false">IF(BH65 &gt;= $F64, 1 * BH66, 0)</f>
        <v>0</v>
      </c>
      <c r="BI67" s="184" t="n">
        <f aca="false">IF(BI65 &gt;= $F64, 1 * BI66, 0)</f>
        <v>0</v>
      </c>
      <c r="BJ67" s="184" t="n">
        <f aca="false">IF(BJ65 &gt;= $F64, 1 * BJ66, 0)</f>
        <v>0</v>
      </c>
      <c r="BK67" s="184" t="n">
        <f aca="false">IF(BK65 &gt;= $F64, 1 * BK66, 0)</f>
        <v>0</v>
      </c>
      <c r="BL67" s="184" t="n">
        <f aca="false">IF(BL65 &gt;= $F64, 1 * BL66, 0)</f>
        <v>0</v>
      </c>
      <c r="BM67" s="184" t="n">
        <f aca="false">IF(BM65 &gt;= $F64, 1 * BM66, 0)</f>
        <v>0</v>
      </c>
      <c r="BN67" s="184" t="n">
        <f aca="false">IF(BN65 &gt;= $F64, 1 * BN66, 0)</f>
        <v>0</v>
      </c>
      <c r="BO67" s="184" t="n">
        <f aca="false">IF(BO65 &gt;= $F64, 1 * BO66, 0)</f>
        <v>0</v>
      </c>
      <c r="BP67" s="184" t="n">
        <f aca="false">IF(BP65 &gt;= $F64, 1 * BP66, 0)</f>
        <v>0</v>
      </c>
      <c r="BQ67" s="184" t="n">
        <f aca="false">IF(BQ65 &gt;= $F64, 1 * BQ66, 0)</f>
        <v>0</v>
      </c>
      <c r="BR67" s="184" t="n">
        <f aca="false">IF(BR65 &gt;= $F64, 1 * BR66, 0)</f>
        <v>0</v>
      </c>
      <c r="BS67" s="184" t="n">
        <f aca="false">IF(BS65 &gt;= $F64, 1 * BS66, 0)</f>
        <v>0</v>
      </c>
      <c r="BT67" s="184" t="n">
        <f aca="false">IF(BT65 &gt;= $F64, 1 * BT66, 0)</f>
        <v>0</v>
      </c>
      <c r="BU67" s="184" t="n">
        <f aca="false">IF(BU65 &gt;= $F64, 1 * BU66, 0)</f>
        <v>0</v>
      </c>
      <c r="BV67" s="184" t="n">
        <f aca="false">IF(BV65 &gt;= $F64, 1 * BV66, 0)</f>
        <v>0</v>
      </c>
      <c r="BW67" s="184" t="n">
        <f aca="false">IF(BW65 &gt;= $F64, 1 * BW66, 0)</f>
        <v>0</v>
      </c>
      <c r="BX67" s="184" t="n">
        <f aca="false">IF(BX65 &gt;= $F64, 1 * BX66, 0)</f>
        <v>0</v>
      </c>
      <c r="BY67" s="184" t="n">
        <f aca="false">IF(BY65 &gt;= $F64, 1 * BY66, 0)</f>
        <v>0</v>
      </c>
      <c r="BZ67" s="184" t="n">
        <f aca="false">IF(BZ65 &gt;= $F64, 1 * BZ66, 0)</f>
        <v>0</v>
      </c>
      <c r="CA67" s="184" t="n">
        <f aca="false">IF(CA65 &gt;= $F64, 1 * CA66, 0)</f>
        <v>0</v>
      </c>
      <c r="CB67" s="184" t="n">
        <f aca="false">IF(CB65 &gt;= $F64, 1 * CB66, 0)</f>
        <v>0</v>
      </c>
      <c r="CC67" s="184" t="n">
        <f aca="false">IF(CC65 &gt;= $F64, 1 * CC66, 0)</f>
        <v>0</v>
      </c>
      <c r="CD67" s="184" t="n">
        <f aca="false">IF(CD65 &gt;= $F64, 1 * CD66, 0)</f>
        <v>0</v>
      </c>
      <c r="CE67" s="184" t="n">
        <f aca="false">IF(CE65 &gt;= $F64, 1 * CE66, 0)</f>
        <v>0</v>
      </c>
      <c r="CF67" s="184" t="n">
        <f aca="false">IF(CF65 &gt;= $F64, 1 * CF66, 0)</f>
        <v>0</v>
      </c>
      <c r="CG67" s="184" t="n">
        <f aca="false">IF(CG65 &gt;= $F64, 1 * CG66, 0)</f>
        <v>0</v>
      </c>
      <c r="CH67" s="184" t="n">
        <f aca="false">IF(CH65 &gt;= $F64, 1 * CH66, 0)</f>
        <v>0</v>
      </c>
      <c r="CI67" s="184" t="n">
        <f aca="false">IF(CI65 &gt;= $F64, 1 * CI66, 0)</f>
        <v>0</v>
      </c>
      <c r="CJ67" s="184" t="n">
        <f aca="false">IF(CJ65 &gt;= $F64, 1 * CJ66, 0)</f>
        <v>0</v>
      </c>
      <c r="CK67" s="184" t="n">
        <f aca="false">IF(CK65 &gt;= $F64, 1 * CK66, 0)</f>
        <v>0</v>
      </c>
      <c r="CL67" s="184" t="n">
        <f aca="false">IF(CL65 &gt;= $F64, 1 * CL66, 0)</f>
        <v>0</v>
      </c>
      <c r="CM67" s="184" t="n">
        <f aca="false">IF(CM65 &gt;= $F64, 1 * CM66, 0)</f>
        <v>0</v>
      </c>
      <c r="CN67" s="184" t="n">
        <f aca="false">IF(CN65 &gt;= $F64, 1 * CN66, 0)</f>
        <v>0</v>
      </c>
      <c r="CO67" s="184" t="n">
        <f aca="false">IF(CO65 &gt;= $F64, 1 * CO66, 0)</f>
        <v>0</v>
      </c>
      <c r="CP67" s="184" t="n">
        <f aca="false">IF(CP65 &gt;= $F64, 1 * CP66, 0)</f>
        <v>0</v>
      </c>
      <c r="CQ67" s="184" t="n">
        <f aca="false">IF(CQ65 &gt;= $F64, 1 * CQ66, 0)</f>
        <v>0</v>
      </c>
      <c r="CR67" s="184" t="n">
        <f aca="false">IF(CR65 &gt;= $F64, 1 * CR66, 0)</f>
        <v>0</v>
      </c>
      <c r="CS67" s="184" t="n">
        <f aca="false">IF(CS65 &gt;= $F64, 1 * CS66, 0)</f>
        <v>0</v>
      </c>
      <c r="CT67" s="184" t="n">
        <f aca="false">IF(CT65 &gt;= $F64, 1 * CT66, 0)</f>
        <v>0</v>
      </c>
      <c r="CU67" s="184" t="n">
        <f aca="false">IF(CU65 &gt;= $F64, 1 * CU66, 0)</f>
        <v>0</v>
      </c>
      <c r="CV67" s="184" t="n">
        <f aca="false">IF(CV65 &gt;= $F64, 1 * CV66, 0)</f>
        <v>0</v>
      </c>
      <c r="CW67" s="184" t="n">
        <f aca="false">IF(CW65 &gt;= $F64, 1 * CW66, 0)</f>
        <v>0</v>
      </c>
      <c r="CX67" s="184" t="n">
        <f aca="false">IF(CX65 &gt;= $F64, 1 * CX66, 0)</f>
        <v>0</v>
      </c>
      <c r="CY67" s="184" t="n">
        <f aca="false">IF(CY65 &gt;= $F64, 1 * CY66, 0)</f>
        <v>0</v>
      </c>
      <c r="CZ67" s="184" t="n">
        <f aca="false">IF(CZ65 &gt;= $F64, 1 * CZ66, 0)</f>
        <v>0</v>
      </c>
      <c r="DA67" s="184" t="n">
        <f aca="false">IF(DA65 &gt;= $F64, 1 * DA66, 0)</f>
        <v>0</v>
      </c>
      <c r="DB67" s="184" t="n">
        <f aca="false">IF(DB65 &gt;= $F64, 1 * DB66, 0)</f>
        <v>0</v>
      </c>
      <c r="DC67" s="184" t="n">
        <f aca="false">IF(DC65 &gt;= $F64, 1 * DC66, 0)</f>
        <v>0</v>
      </c>
      <c r="DD67" s="184" t="n">
        <f aca="false">IF(DD65 &gt;= $F64, 1 * DD66, 0)</f>
        <v>0</v>
      </c>
      <c r="DE67" s="184" t="n">
        <f aca="false">IF(DE65 &gt;= $F64, 1 * DE66, 0)</f>
        <v>0</v>
      </c>
      <c r="DF67" s="184" t="n">
        <f aca="false">IF(DF65 &gt;= $F64, 1 * DF66, 0)</f>
        <v>0</v>
      </c>
      <c r="DG67" s="184" t="n">
        <f aca="false">IF(DG65 &gt;= $F64, 1 * DG66, 0)</f>
        <v>0</v>
      </c>
      <c r="DH67" s="184" t="n">
        <f aca="false">IF(DH65 &gt;= $F64, 1 * DH66, 0)</f>
        <v>0</v>
      </c>
      <c r="DI67" s="184" t="n">
        <f aca="false">IF(DI65 &gt;= $F64, 1 * DI66, 0)</f>
        <v>0</v>
      </c>
      <c r="DJ67" s="184" t="n">
        <f aca="false">IF(DJ65 &gt;= $F64, 1 * DJ66, 0)</f>
        <v>0</v>
      </c>
      <c r="DK67" s="184" t="n">
        <f aca="false">IF(DK65 &gt;= $F64, 1 * DK66, 0)</f>
        <v>0</v>
      </c>
    </row>
    <row r="68" customFormat="false" ht="15" hidden="false" customHeight="true" outlineLevel="0" collapsed="false">
      <c r="A68" s="58"/>
      <c r="B68" s="58"/>
      <c r="C68" s="59"/>
      <c r="D68" s="60"/>
      <c r="E68" s="60"/>
      <c r="F68" s="60"/>
      <c r="G68" s="60"/>
      <c r="H68" s="60"/>
      <c r="I68" s="60"/>
    </row>
    <row r="69" customFormat="false" ht="15" hidden="false" customHeight="true" outlineLevel="0" collapsed="false">
      <c r="A69" s="58"/>
      <c r="B69" s="58"/>
      <c r="C69" s="59"/>
      <c r="D69" s="60"/>
      <c r="E69" s="178" t="str">
        <f aca="false">InpC!E$21</f>
        <v>Project operation start year</v>
      </c>
      <c r="F69" s="178" t="n">
        <f aca="false">InpC!F$21</f>
        <v>2025</v>
      </c>
      <c r="G69" s="178" t="str">
        <f aca="false">InpC!G$21</f>
        <v>year</v>
      </c>
      <c r="H69" s="60"/>
      <c r="I69" s="60"/>
    </row>
    <row r="70" customFormat="false" ht="15" hidden="false" customHeight="true" outlineLevel="0" collapsed="false">
      <c r="A70" s="58"/>
      <c r="B70" s="58"/>
      <c r="C70" s="59"/>
      <c r="D70" s="60"/>
      <c r="E70" s="194" t="str">
        <f aca="false">InpC!E$30</f>
        <v>Project design life - Truck gate complex</v>
      </c>
      <c r="F70" s="194" t="n">
        <f aca="false">InpC!F$30</f>
        <v>30</v>
      </c>
      <c r="G70" s="194" t="str">
        <f aca="false">InpC!G$30</f>
        <v>years</v>
      </c>
      <c r="H70" s="60"/>
      <c r="I70" s="60"/>
    </row>
    <row r="71" s="81" customFormat="true" ht="15" hidden="false" customHeight="true" outlineLevel="0" collapsed="false">
      <c r="A71" s="79"/>
      <c r="B71" s="79"/>
      <c r="C71" s="80"/>
      <c r="E71" s="82" t="str">
        <f aca="false">E67</f>
        <v>Operating period flag</v>
      </c>
      <c r="F71" s="82" t="n">
        <f aca="false">F67</f>
        <v>0</v>
      </c>
      <c r="G71" s="82" t="str">
        <f aca="false">G67</f>
        <v>flag</v>
      </c>
      <c r="H71" s="82" t="n">
        <f aca="false">H67</f>
        <v>20</v>
      </c>
      <c r="I71" s="82" t="n">
        <f aca="false">I67</f>
        <v>0</v>
      </c>
      <c r="J71" s="82" t="n">
        <f aca="false">J67</f>
        <v>0</v>
      </c>
      <c r="K71" s="82" t="n">
        <f aca="false">K67</f>
        <v>0</v>
      </c>
      <c r="L71" s="82" t="n">
        <f aca="false">L67</f>
        <v>0</v>
      </c>
      <c r="M71" s="82" t="n">
        <f aca="false">M67</f>
        <v>0</v>
      </c>
      <c r="N71" s="82" t="n">
        <f aca="false">N67</f>
        <v>0</v>
      </c>
      <c r="O71" s="82" t="n">
        <f aca="false">O67</f>
        <v>0</v>
      </c>
      <c r="P71" s="82" t="n">
        <f aca="false">P67</f>
        <v>0</v>
      </c>
      <c r="Q71" s="82" t="n">
        <f aca="false">Q67</f>
        <v>0</v>
      </c>
      <c r="R71" s="82" t="n">
        <f aca="false">R67</f>
        <v>0</v>
      </c>
      <c r="S71" s="82" t="n">
        <f aca="false">S67</f>
        <v>0</v>
      </c>
      <c r="T71" s="82" t="n">
        <f aca="false">T67</f>
        <v>1</v>
      </c>
      <c r="U71" s="82" t="n">
        <f aca="false">U67</f>
        <v>1</v>
      </c>
      <c r="V71" s="82" t="n">
        <f aca="false">V67</f>
        <v>1</v>
      </c>
      <c r="W71" s="82" t="n">
        <f aca="false">W67</f>
        <v>1</v>
      </c>
      <c r="X71" s="82" t="n">
        <f aca="false">X67</f>
        <v>1</v>
      </c>
      <c r="Y71" s="82" t="n">
        <f aca="false">Y67</f>
        <v>1</v>
      </c>
      <c r="Z71" s="82" t="n">
        <f aca="false">Z67</f>
        <v>1</v>
      </c>
      <c r="AA71" s="82" t="n">
        <f aca="false">AA67</f>
        <v>1</v>
      </c>
      <c r="AB71" s="82" t="n">
        <f aca="false">AB67</f>
        <v>1</v>
      </c>
      <c r="AC71" s="82" t="n">
        <f aca="false">AC67</f>
        <v>1</v>
      </c>
      <c r="AD71" s="82" t="n">
        <f aca="false">AD67</f>
        <v>1</v>
      </c>
      <c r="AE71" s="82" t="n">
        <f aca="false">AE67</f>
        <v>1</v>
      </c>
      <c r="AF71" s="82" t="n">
        <f aca="false">AF67</f>
        <v>1</v>
      </c>
      <c r="AG71" s="82" t="n">
        <f aca="false">AG67</f>
        <v>1</v>
      </c>
      <c r="AH71" s="82" t="n">
        <f aca="false">AH67</f>
        <v>1</v>
      </c>
      <c r="AI71" s="82" t="n">
        <f aca="false">AI67</f>
        <v>1</v>
      </c>
      <c r="AJ71" s="82" t="n">
        <f aca="false">AJ67</f>
        <v>1</v>
      </c>
      <c r="AK71" s="82" t="n">
        <f aca="false">AK67</f>
        <v>1</v>
      </c>
      <c r="AL71" s="82" t="n">
        <f aca="false">AL67</f>
        <v>1</v>
      </c>
      <c r="AM71" s="82" t="n">
        <f aca="false">AM67</f>
        <v>1</v>
      </c>
      <c r="AN71" s="82" t="n">
        <f aca="false">AN67</f>
        <v>0</v>
      </c>
      <c r="AO71" s="82" t="n">
        <f aca="false">AO67</f>
        <v>0</v>
      </c>
      <c r="AP71" s="82" t="n">
        <f aca="false">AP67</f>
        <v>0</v>
      </c>
      <c r="AQ71" s="82" t="n">
        <f aca="false">AQ67</f>
        <v>0</v>
      </c>
      <c r="AR71" s="82" t="n">
        <f aca="false">AR67</f>
        <v>0</v>
      </c>
      <c r="AS71" s="82" t="n">
        <f aca="false">AS67</f>
        <v>0</v>
      </c>
      <c r="AT71" s="82" t="n">
        <f aca="false">AT67</f>
        <v>0</v>
      </c>
      <c r="AU71" s="82" t="n">
        <f aca="false">AU67</f>
        <v>0</v>
      </c>
      <c r="AV71" s="82" t="n">
        <f aca="false">AV67</f>
        <v>0</v>
      </c>
      <c r="AW71" s="82" t="n">
        <f aca="false">AW67</f>
        <v>0</v>
      </c>
      <c r="AX71" s="82" t="n">
        <f aca="false">AX67</f>
        <v>0</v>
      </c>
      <c r="AY71" s="82" t="n">
        <f aca="false">AY67</f>
        <v>0</v>
      </c>
      <c r="AZ71" s="82" t="n">
        <f aca="false">AZ67</f>
        <v>0</v>
      </c>
      <c r="BA71" s="82" t="n">
        <f aca="false">BA67</f>
        <v>0</v>
      </c>
      <c r="BB71" s="82" t="n">
        <f aca="false">BB67</f>
        <v>0</v>
      </c>
      <c r="BC71" s="82" t="n">
        <f aca="false">BC67</f>
        <v>0</v>
      </c>
      <c r="BD71" s="82" t="n">
        <f aca="false">BD67</f>
        <v>0</v>
      </c>
      <c r="BE71" s="82" t="n">
        <f aca="false">BE67</f>
        <v>0</v>
      </c>
      <c r="BF71" s="82" t="n">
        <f aca="false">BF67</f>
        <v>0</v>
      </c>
      <c r="BG71" s="82" t="n">
        <f aca="false">BG67</f>
        <v>0</v>
      </c>
      <c r="BH71" s="82" t="n">
        <f aca="false">BH67</f>
        <v>0</v>
      </c>
      <c r="BI71" s="82" t="n">
        <f aca="false">BI67</f>
        <v>0</v>
      </c>
      <c r="BJ71" s="82" t="n">
        <f aca="false">BJ67</f>
        <v>0</v>
      </c>
      <c r="BK71" s="82" t="n">
        <f aca="false">BK67</f>
        <v>0</v>
      </c>
      <c r="BL71" s="82" t="n">
        <f aca="false">BL67</f>
        <v>0</v>
      </c>
      <c r="BM71" s="82" t="n">
        <f aca="false">BM67</f>
        <v>0</v>
      </c>
      <c r="BN71" s="82" t="n">
        <f aca="false">BN67</f>
        <v>0</v>
      </c>
      <c r="BO71" s="82" t="n">
        <f aca="false">BO67</f>
        <v>0</v>
      </c>
      <c r="BP71" s="82" t="n">
        <f aca="false">BP67</f>
        <v>0</v>
      </c>
      <c r="BQ71" s="82" t="n">
        <f aca="false">BQ67</f>
        <v>0</v>
      </c>
      <c r="BR71" s="82" t="n">
        <f aca="false">BR67</f>
        <v>0</v>
      </c>
      <c r="BS71" s="82" t="n">
        <f aca="false">BS67</f>
        <v>0</v>
      </c>
      <c r="BT71" s="82" t="n">
        <f aca="false">BT67</f>
        <v>0</v>
      </c>
      <c r="BU71" s="82" t="n">
        <f aca="false">BU67</f>
        <v>0</v>
      </c>
      <c r="BV71" s="82" t="n">
        <f aca="false">BV67</f>
        <v>0</v>
      </c>
      <c r="BW71" s="82" t="n">
        <f aca="false">BW67</f>
        <v>0</v>
      </c>
      <c r="BX71" s="82" t="n">
        <f aca="false">BX67</f>
        <v>0</v>
      </c>
      <c r="BY71" s="82" t="n">
        <f aca="false">BY67</f>
        <v>0</v>
      </c>
      <c r="BZ71" s="82" t="n">
        <f aca="false">BZ67</f>
        <v>0</v>
      </c>
      <c r="CA71" s="82" t="n">
        <f aca="false">CA67</f>
        <v>0</v>
      </c>
      <c r="CB71" s="82" t="n">
        <f aca="false">CB67</f>
        <v>0</v>
      </c>
      <c r="CC71" s="82" t="n">
        <f aca="false">CC67</f>
        <v>0</v>
      </c>
      <c r="CD71" s="82" t="n">
        <f aca="false">CD67</f>
        <v>0</v>
      </c>
      <c r="CE71" s="82" t="n">
        <f aca="false">CE67</f>
        <v>0</v>
      </c>
      <c r="CF71" s="82" t="n">
        <f aca="false">CF67</f>
        <v>0</v>
      </c>
      <c r="CG71" s="82" t="n">
        <f aca="false">CG67</f>
        <v>0</v>
      </c>
      <c r="CH71" s="82" t="n">
        <f aca="false">CH67</f>
        <v>0</v>
      </c>
      <c r="CI71" s="82" t="n">
        <f aca="false">CI67</f>
        <v>0</v>
      </c>
      <c r="CJ71" s="82" t="n">
        <f aca="false">CJ67</f>
        <v>0</v>
      </c>
      <c r="CK71" s="82" t="n">
        <f aca="false">CK67</f>
        <v>0</v>
      </c>
      <c r="CL71" s="82" t="n">
        <f aca="false">CL67</f>
        <v>0</v>
      </c>
      <c r="CM71" s="82" t="n">
        <f aca="false">CM67</f>
        <v>0</v>
      </c>
      <c r="CN71" s="82" t="n">
        <f aca="false">CN67</f>
        <v>0</v>
      </c>
      <c r="CO71" s="82" t="n">
        <f aca="false">CO67</f>
        <v>0</v>
      </c>
      <c r="CP71" s="82" t="n">
        <f aca="false">CP67</f>
        <v>0</v>
      </c>
      <c r="CQ71" s="82" t="n">
        <f aca="false">CQ67</f>
        <v>0</v>
      </c>
      <c r="CR71" s="82" t="n">
        <f aca="false">CR67</f>
        <v>0</v>
      </c>
      <c r="CS71" s="82" t="n">
        <f aca="false">CS67</f>
        <v>0</v>
      </c>
      <c r="CT71" s="82" t="n">
        <f aca="false">CT67</f>
        <v>0</v>
      </c>
      <c r="CU71" s="82" t="n">
        <f aca="false">CU67</f>
        <v>0</v>
      </c>
      <c r="CV71" s="82" t="n">
        <f aca="false">CV67</f>
        <v>0</v>
      </c>
      <c r="CW71" s="82" t="n">
        <f aca="false">CW67</f>
        <v>0</v>
      </c>
      <c r="CX71" s="82" t="n">
        <f aca="false">CX67</f>
        <v>0</v>
      </c>
      <c r="CY71" s="82" t="n">
        <f aca="false">CY67</f>
        <v>0</v>
      </c>
      <c r="CZ71" s="82" t="n">
        <f aca="false">CZ67</f>
        <v>0</v>
      </c>
      <c r="DA71" s="82" t="n">
        <f aca="false">DA67</f>
        <v>0</v>
      </c>
      <c r="DB71" s="82" t="n">
        <f aca="false">DB67</f>
        <v>0</v>
      </c>
      <c r="DC71" s="82" t="n">
        <f aca="false">DC67</f>
        <v>0</v>
      </c>
      <c r="DD71" s="82" t="n">
        <f aca="false">DD67</f>
        <v>0</v>
      </c>
      <c r="DE71" s="82" t="n">
        <f aca="false">DE67</f>
        <v>0</v>
      </c>
      <c r="DF71" s="82" t="n">
        <f aca="false">DF67</f>
        <v>0</v>
      </c>
      <c r="DG71" s="82" t="n">
        <f aca="false">DG67</f>
        <v>0</v>
      </c>
      <c r="DH71" s="82" t="n">
        <f aca="false">DH67</f>
        <v>0</v>
      </c>
      <c r="DI71" s="82" t="n">
        <f aca="false">DI67</f>
        <v>0</v>
      </c>
      <c r="DJ71" s="82" t="n">
        <f aca="false">DJ67</f>
        <v>0</v>
      </c>
      <c r="DK71" s="82" t="n">
        <f aca="false">DK67</f>
        <v>0</v>
      </c>
    </row>
    <row r="72" customFormat="false" ht="15" hidden="false" customHeight="true" outlineLevel="0" collapsed="false">
      <c r="A72" s="58"/>
      <c r="B72" s="58"/>
      <c r="C72" s="59"/>
      <c r="D72" s="60"/>
      <c r="E72" s="181" t="str">
        <f aca="false">E$28</f>
        <v>Financial year ending</v>
      </c>
      <c r="F72" s="181" t="n">
        <f aca="false">F$28</f>
        <v>0</v>
      </c>
      <c r="G72" s="181" t="str">
        <f aca="false">G$28</f>
        <v>year</v>
      </c>
      <c r="H72" s="181" t="n">
        <f aca="false">H$28</f>
        <v>0</v>
      </c>
      <c r="I72" s="181" t="n">
        <f aca="false">I$28</f>
        <v>0</v>
      </c>
      <c r="J72" s="181" t="n">
        <f aca="false">J$28</f>
        <v>2015</v>
      </c>
      <c r="K72" s="181" t="n">
        <f aca="false">K$28</f>
        <v>2016</v>
      </c>
      <c r="L72" s="181" t="n">
        <f aca="false">L$28</f>
        <v>2017</v>
      </c>
      <c r="M72" s="181" t="n">
        <f aca="false">M$28</f>
        <v>2018</v>
      </c>
      <c r="N72" s="181" t="n">
        <f aca="false">N$28</f>
        <v>2019</v>
      </c>
      <c r="O72" s="181" t="n">
        <f aca="false">O$28</f>
        <v>2020</v>
      </c>
      <c r="P72" s="181" t="n">
        <f aca="false">P$28</f>
        <v>2021</v>
      </c>
      <c r="Q72" s="181" t="n">
        <f aca="false">Q$28</f>
        <v>2022</v>
      </c>
      <c r="R72" s="181" t="n">
        <f aca="false">R$28</f>
        <v>2023</v>
      </c>
      <c r="S72" s="181" t="n">
        <f aca="false">S$28</f>
        <v>2024</v>
      </c>
      <c r="T72" s="181" t="n">
        <f aca="false">T$28</f>
        <v>2025</v>
      </c>
      <c r="U72" s="181" t="n">
        <f aca="false">U$28</f>
        <v>2026</v>
      </c>
      <c r="V72" s="181" t="n">
        <f aca="false">V$28</f>
        <v>2027</v>
      </c>
      <c r="W72" s="181" t="n">
        <f aca="false">W$28</f>
        <v>2028</v>
      </c>
      <c r="X72" s="181" t="n">
        <f aca="false">X$28</f>
        <v>2029</v>
      </c>
      <c r="Y72" s="181" t="n">
        <f aca="false">Y$28</f>
        <v>2030</v>
      </c>
      <c r="Z72" s="181" t="n">
        <f aca="false">Z$28</f>
        <v>2031</v>
      </c>
      <c r="AA72" s="181" t="n">
        <f aca="false">AA$28</f>
        <v>2032</v>
      </c>
      <c r="AB72" s="181" t="n">
        <f aca="false">AB$28</f>
        <v>2033</v>
      </c>
      <c r="AC72" s="181" t="n">
        <f aca="false">AC$28</f>
        <v>2034</v>
      </c>
      <c r="AD72" s="181" t="n">
        <f aca="false">AD$28</f>
        <v>2035</v>
      </c>
      <c r="AE72" s="181" t="n">
        <f aca="false">AE$28</f>
        <v>2036</v>
      </c>
      <c r="AF72" s="181" t="n">
        <f aca="false">AF$28</f>
        <v>2037</v>
      </c>
      <c r="AG72" s="181" t="n">
        <f aca="false">AG$28</f>
        <v>2038</v>
      </c>
      <c r="AH72" s="181" t="n">
        <f aca="false">AH$28</f>
        <v>2039</v>
      </c>
      <c r="AI72" s="181" t="n">
        <f aca="false">AI$28</f>
        <v>2040</v>
      </c>
      <c r="AJ72" s="181" t="n">
        <f aca="false">AJ$28</f>
        <v>2041</v>
      </c>
      <c r="AK72" s="181" t="n">
        <f aca="false">AK$28</f>
        <v>2042</v>
      </c>
      <c r="AL72" s="181" t="n">
        <f aca="false">AL$28</f>
        <v>2043</v>
      </c>
      <c r="AM72" s="181" t="n">
        <f aca="false">AM$28</f>
        <v>2044</v>
      </c>
      <c r="AN72" s="181" t="n">
        <f aca="false">AN$28</f>
        <v>2045</v>
      </c>
      <c r="AO72" s="181" t="n">
        <f aca="false">AO$28</f>
        <v>2046</v>
      </c>
      <c r="AP72" s="181" t="n">
        <f aca="false">AP$28</f>
        <v>2047</v>
      </c>
      <c r="AQ72" s="181" t="n">
        <f aca="false">AQ$28</f>
        <v>2048</v>
      </c>
      <c r="AR72" s="181" t="n">
        <f aca="false">AR$28</f>
        <v>2049</v>
      </c>
      <c r="AS72" s="181" t="n">
        <f aca="false">AS$28</f>
        <v>2050</v>
      </c>
      <c r="AT72" s="181" t="n">
        <f aca="false">AT$28</f>
        <v>2051</v>
      </c>
      <c r="AU72" s="181" t="n">
        <f aca="false">AU$28</f>
        <v>2052</v>
      </c>
      <c r="AV72" s="181" t="n">
        <f aca="false">AV$28</f>
        <v>2053</v>
      </c>
      <c r="AW72" s="181" t="n">
        <f aca="false">AW$28</f>
        <v>2054</v>
      </c>
      <c r="AX72" s="181" t="n">
        <f aca="false">AX$28</f>
        <v>2055</v>
      </c>
      <c r="AY72" s="181" t="n">
        <f aca="false">AY$28</f>
        <v>2056</v>
      </c>
      <c r="AZ72" s="181" t="n">
        <f aca="false">AZ$28</f>
        <v>2057</v>
      </c>
      <c r="BA72" s="181" t="n">
        <f aca="false">BA$28</f>
        <v>2058</v>
      </c>
      <c r="BB72" s="181" t="n">
        <f aca="false">BB$28</f>
        <v>2059</v>
      </c>
      <c r="BC72" s="181" t="n">
        <f aca="false">BC$28</f>
        <v>2060</v>
      </c>
      <c r="BD72" s="181" t="n">
        <f aca="false">BD$28</f>
        <v>2061</v>
      </c>
      <c r="BE72" s="181" t="n">
        <f aca="false">BE$28</f>
        <v>2062</v>
      </c>
      <c r="BF72" s="181" t="n">
        <f aca="false">BF$28</f>
        <v>2063</v>
      </c>
      <c r="BG72" s="181" t="n">
        <f aca="false">BG$28</f>
        <v>2064</v>
      </c>
      <c r="BH72" s="181" t="n">
        <f aca="false">BH$28</f>
        <v>2065</v>
      </c>
      <c r="BI72" s="181" t="n">
        <f aca="false">BI$28</f>
        <v>2066</v>
      </c>
      <c r="BJ72" s="181" t="n">
        <f aca="false">BJ$28</f>
        <v>2067</v>
      </c>
      <c r="BK72" s="181" t="n">
        <f aca="false">BK$28</f>
        <v>2068</v>
      </c>
      <c r="BL72" s="181" t="n">
        <f aca="false">BL$28</f>
        <v>2069</v>
      </c>
      <c r="BM72" s="181" t="n">
        <f aca="false">BM$28</f>
        <v>2070</v>
      </c>
      <c r="BN72" s="181" t="n">
        <f aca="false">BN$28</f>
        <v>2071</v>
      </c>
      <c r="BO72" s="181" t="n">
        <f aca="false">BO$28</f>
        <v>2072</v>
      </c>
      <c r="BP72" s="181" t="n">
        <f aca="false">BP$28</f>
        <v>2073</v>
      </c>
      <c r="BQ72" s="181" t="n">
        <f aca="false">BQ$28</f>
        <v>2074</v>
      </c>
      <c r="BR72" s="181" t="n">
        <f aca="false">BR$28</f>
        <v>2075</v>
      </c>
      <c r="BS72" s="181" t="n">
        <f aca="false">BS$28</f>
        <v>2076</v>
      </c>
      <c r="BT72" s="181" t="n">
        <f aca="false">BT$28</f>
        <v>2077</v>
      </c>
      <c r="BU72" s="181" t="n">
        <f aca="false">BU$28</f>
        <v>2078</v>
      </c>
      <c r="BV72" s="181" t="n">
        <f aca="false">BV$28</f>
        <v>2079</v>
      </c>
      <c r="BW72" s="181" t="n">
        <f aca="false">BW$28</f>
        <v>2080</v>
      </c>
      <c r="BX72" s="181" t="n">
        <f aca="false">BX$28</f>
        <v>2081</v>
      </c>
      <c r="BY72" s="181" t="n">
        <f aca="false">BY$28</f>
        <v>2082</v>
      </c>
      <c r="BZ72" s="181" t="n">
        <f aca="false">BZ$28</f>
        <v>2083</v>
      </c>
      <c r="CA72" s="181" t="n">
        <f aca="false">CA$28</f>
        <v>2084</v>
      </c>
      <c r="CB72" s="181" t="n">
        <f aca="false">CB$28</f>
        <v>2085</v>
      </c>
      <c r="CC72" s="181" t="n">
        <f aca="false">CC$28</f>
        <v>2086</v>
      </c>
      <c r="CD72" s="181" t="n">
        <f aca="false">CD$28</f>
        <v>2087</v>
      </c>
      <c r="CE72" s="181" t="n">
        <f aca="false">CE$28</f>
        <v>2088</v>
      </c>
      <c r="CF72" s="181" t="n">
        <f aca="false">CF$28</f>
        <v>2089</v>
      </c>
      <c r="CG72" s="181" t="n">
        <f aca="false">CG$28</f>
        <v>2090</v>
      </c>
      <c r="CH72" s="181" t="n">
        <f aca="false">CH$28</f>
        <v>2091</v>
      </c>
      <c r="CI72" s="181" t="n">
        <f aca="false">CI$28</f>
        <v>2092</v>
      </c>
      <c r="CJ72" s="181" t="n">
        <f aca="false">CJ$28</f>
        <v>2093</v>
      </c>
      <c r="CK72" s="181" t="n">
        <f aca="false">CK$28</f>
        <v>2094</v>
      </c>
      <c r="CL72" s="181" t="n">
        <f aca="false">CL$28</f>
        <v>2095</v>
      </c>
      <c r="CM72" s="181" t="n">
        <f aca="false">CM$28</f>
        <v>2096</v>
      </c>
      <c r="CN72" s="181" t="n">
        <f aca="false">CN$28</f>
        <v>2097</v>
      </c>
      <c r="CO72" s="181" t="n">
        <f aca="false">CO$28</f>
        <v>2098</v>
      </c>
      <c r="CP72" s="181" t="n">
        <f aca="false">CP$28</f>
        <v>2099</v>
      </c>
      <c r="CQ72" s="181" t="n">
        <f aca="false">CQ$28</f>
        <v>2100</v>
      </c>
      <c r="CR72" s="181" t="n">
        <f aca="false">CR$28</f>
        <v>2101</v>
      </c>
      <c r="CS72" s="181" t="n">
        <f aca="false">CS$28</f>
        <v>2102</v>
      </c>
      <c r="CT72" s="181" t="n">
        <f aca="false">CT$28</f>
        <v>2103</v>
      </c>
      <c r="CU72" s="181" t="n">
        <f aca="false">CU$28</f>
        <v>2104</v>
      </c>
      <c r="CV72" s="181" t="n">
        <f aca="false">CV$28</f>
        <v>2105</v>
      </c>
      <c r="CW72" s="181" t="n">
        <f aca="false">CW$28</f>
        <v>2106</v>
      </c>
      <c r="CX72" s="181" t="n">
        <f aca="false">CX$28</f>
        <v>2107</v>
      </c>
      <c r="CY72" s="181" t="n">
        <f aca="false">CY$28</f>
        <v>2108</v>
      </c>
      <c r="CZ72" s="181" t="n">
        <f aca="false">CZ$28</f>
        <v>2109</v>
      </c>
      <c r="DA72" s="181" t="n">
        <f aca="false">DA$28</f>
        <v>2110</v>
      </c>
      <c r="DB72" s="181" t="n">
        <f aca="false">DB$28</f>
        <v>2111</v>
      </c>
      <c r="DC72" s="181" t="n">
        <f aca="false">DC$28</f>
        <v>2112</v>
      </c>
      <c r="DD72" s="181" t="n">
        <f aca="false">DD$28</f>
        <v>2113</v>
      </c>
      <c r="DE72" s="181" t="n">
        <f aca="false">DE$28</f>
        <v>2114</v>
      </c>
      <c r="DF72" s="181" t="n">
        <f aca="false">DF$28</f>
        <v>2115</v>
      </c>
      <c r="DG72" s="181" t="n">
        <f aca="false">DG$28</f>
        <v>2116</v>
      </c>
      <c r="DH72" s="181" t="n">
        <f aca="false">DH$28</f>
        <v>2117</v>
      </c>
      <c r="DI72" s="181" t="n">
        <f aca="false">DI$28</f>
        <v>2118</v>
      </c>
      <c r="DJ72" s="181" t="n">
        <f aca="false">DJ$28</f>
        <v>2119</v>
      </c>
      <c r="DK72" s="181" t="n">
        <f aca="false">DK$28</f>
        <v>2120</v>
      </c>
    </row>
    <row r="73" s="189" customFormat="true" ht="15" hidden="false" customHeight="true" outlineLevel="0" collapsed="false">
      <c r="A73" s="187"/>
      <c r="B73" s="187"/>
      <c r="C73" s="188"/>
      <c r="E73" s="189" t="s">
        <v>253</v>
      </c>
      <c r="G73" s="189" t="s">
        <v>236</v>
      </c>
      <c r="H73" s="189" t="n">
        <f aca="false">SUM(J73:DK73)</f>
        <v>10</v>
      </c>
      <c r="J73" s="189" t="n">
        <f aca="false">IF(AND(J72 &lt; $F69 + $F70, J72 &gt; $F69, J71 = 0), 1, 0)</f>
        <v>0</v>
      </c>
      <c r="K73" s="189" t="n">
        <f aca="false">IF(AND(K72 &lt; $F69 + $F70, K72 &gt; $F69, K71 = 0), 1, 0)</f>
        <v>0</v>
      </c>
      <c r="L73" s="189" t="n">
        <f aca="false">IF(AND(L72 &lt; $F69 + $F70, L72 &gt; $F69, L71 = 0), 1, 0)</f>
        <v>0</v>
      </c>
      <c r="M73" s="189" t="n">
        <f aca="false">IF(AND(M72 &lt; $F69 + $F70, M72 &gt; $F69, M71 = 0), 1, 0)</f>
        <v>0</v>
      </c>
      <c r="N73" s="189" t="n">
        <f aca="false">IF(AND(N72 &lt; $F69 + $F70, N72 &gt; $F69, N71 = 0), 1, 0)</f>
        <v>0</v>
      </c>
      <c r="O73" s="189" t="n">
        <f aca="false">IF(AND(O72 &lt; $F69 + $F70, O72 &gt; $F69, O71 = 0), 1, 0)</f>
        <v>0</v>
      </c>
      <c r="P73" s="189" t="n">
        <f aca="false">IF(AND(P72 &lt; $F69 + $F70, P72 &gt; $F69, P71 = 0), 1, 0)</f>
        <v>0</v>
      </c>
      <c r="Q73" s="189" t="n">
        <f aca="false">IF(AND(Q72 &lt; $F69 + $F70, Q72 &gt; $F69, Q71 = 0), 1, 0)</f>
        <v>0</v>
      </c>
      <c r="R73" s="189" t="n">
        <f aca="false">IF(AND(R72 &lt; $F69 + $F70, R72 &gt; $F69, R71 = 0), 1, 0)</f>
        <v>0</v>
      </c>
      <c r="S73" s="189" t="n">
        <f aca="false">IF(AND(S72 &lt; $F69 + $F70, S72 &gt; $F69, S71 = 0), 1, 0)</f>
        <v>0</v>
      </c>
      <c r="T73" s="189" t="n">
        <f aca="false">IF(AND(T72 &lt; $F69 + $F70, T72 &gt; $F69, T71 = 0), 1, 0)</f>
        <v>0</v>
      </c>
      <c r="U73" s="189" t="n">
        <f aca="false">IF(AND(U72 &lt; $F69 + $F70, U72 &gt; $F69, U71 = 0), 1, 0)</f>
        <v>0</v>
      </c>
      <c r="V73" s="189" t="n">
        <f aca="false">IF(AND(V72 &lt; $F69 + $F70, V72 &gt; $F69, V71 = 0), 1, 0)</f>
        <v>0</v>
      </c>
      <c r="W73" s="189" t="n">
        <f aca="false">IF(AND(W72 &lt; $F69 + $F70, W72 &gt; $F69, W71 = 0), 1, 0)</f>
        <v>0</v>
      </c>
      <c r="X73" s="189" t="n">
        <f aca="false">IF(AND(X72 &lt; $F69 + $F70, X72 &gt; $F69, X71 = 0), 1, 0)</f>
        <v>0</v>
      </c>
      <c r="Y73" s="189" t="n">
        <f aca="false">IF(AND(Y72 &lt; $F69 + $F70, Y72 &gt; $F69, Y71 = 0), 1, 0)</f>
        <v>0</v>
      </c>
      <c r="Z73" s="189" t="n">
        <f aca="false">IF(AND(Z72 &lt; $F69 + $F70, Z72 &gt; $F69, Z71 = 0), 1, 0)</f>
        <v>0</v>
      </c>
      <c r="AA73" s="189" t="n">
        <f aca="false">IF(AND(AA72 &lt; $F69 + $F70, AA72 &gt; $F69, AA71 = 0), 1, 0)</f>
        <v>0</v>
      </c>
      <c r="AB73" s="189" t="n">
        <f aca="false">IF(AND(AB72 &lt; $F69 + $F70, AB72 &gt; $F69, AB71 = 0), 1, 0)</f>
        <v>0</v>
      </c>
      <c r="AC73" s="189" t="n">
        <f aca="false">IF(AND(AC72 &lt; $F69 + $F70, AC72 &gt; $F69, AC71 = 0), 1, 0)</f>
        <v>0</v>
      </c>
      <c r="AD73" s="189" t="n">
        <f aca="false">IF(AND(AD72 &lt; $F69 + $F70, AD72 &gt; $F69, AD71 = 0), 1, 0)</f>
        <v>0</v>
      </c>
      <c r="AE73" s="189" t="n">
        <f aca="false">IF(AND(AE72 &lt; $F69 + $F70, AE72 &gt; $F69, AE71 = 0), 1, 0)</f>
        <v>0</v>
      </c>
      <c r="AF73" s="189" t="n">
        <f aca="false">IF(AND(AF72 &lt; $F69 + $F70, AF72 &gt; $F69, AF71 = 0), 1, 0)</f>
        <v>0</v>
      </c>
      <c r="AG73" s="189" t="n">
        <f aca="false">IF(AND(AG72 &lt; $F69 + $F70, AG72 &gt; $F69, AG71 = 0), 1, 0)</f>
        <v>0</v>
      </c>
      <c r="AH73" s="189" t="n">
        <f aca="false">IF(AND(AH72 &lt; $F69 + $F70, AH72 &gt; $F69, AH71 = 0), 1, 0)</f>
        <v>0</v>
      </c>
      <c r="AI73" s="189" t="n">
        <f aca="false">IF(AND(AI72 &lt; $F69 + $F70, AI72 &gt; $F69, AI71 = 0), 1, 0)</f>
        <v>0</v>
      </c>
      <c r="AJ73" s="189" t="n">
        <f aca="false">IF(AND(AJ72 &lt; $F69 + $F70, AJ72 &gt; $F69, AJ71 = 0), 1, 0)</f>
        <v>0</v>
      </c>
      <c r="AK73" s="189" t="n">
        <f aca="false">IF(AND(AK72 &lt; $F69 + $F70, AK72 &gt; $F69, AK71 = 0), 1, 0)</f>
        <v>0</v>
      </c>
      <c r="AL73" s="189" t="n">
        <f aca="false">IF(AND(AL72 &lt; $F69 + $F70, AL72 &gt; $F69, AL71 = 0), 1, 0)</f>
        <v>0</v>
      </c>
      <c r="AM73" s="189" t="n">
        <f aca="false">IF(AND(AM72 &lt; $F69 + $F70, AM72 &gt; $F69, AM71 = 0), 1, 0)</f>
        <v>0</v>
      </c>
      <c r="AN73" s="189" t="n">
        <f aca="false">IF(AND(AN72 &lt; $F69 + $F70, AN72 &gt; $F69, AN71 = 0), 1, 0)</f>
        <v>1</v>
      </c>
      <c r="AO73" s="189" t="n">
        <f aca="false">IF(AND(AO72 &lt; $F69 + $F70, AO72 &gt; $F69, AO71 = 0), 1, 0)</f>
        <v>1</v>
      </c>
      <c r="AP73" s="189" t="n">
        <f aca="false">IF(AND(AP72 &lt; $F69 + $F70, AP72 &gt; $F69, AP71 = 0), 1, 0)</f>
        <v>1</v>
      </c>
      <c r="AQ73" s="189" t="n">
        <f aca="false">IF(AND(AQ72 &lt; $F69 + $F70, AQ72 &gt; $F69, AQ71 = 0), 1, 0)</f>
        <v>1</v>
      </c>
      <c r="AR73" s="189" t="n">
        <f aca="false">IF(AND(AR72 &lt; $F69 + $F70, AR72 &gt; $F69, AR71 = 0), 1, 0)</f>
        <v>1</v>
      </c>
      <c r="AS73" s="189" t="n">
        <f aca="false">IF(AND(AS72 &lt; $F69 + $F70, AS72 &gt; $F69, AS71 = 0), 1, 0)</f>
        <v>1</v>
      </c>
      <c r="AT73" s="189" t="n">
        <f aca="false">IF(AND(AT72 &lt; $F69 + $F70, AT72 &gt; $F69, AT71 = 0), 1, 0)</f>
        <v>1</v>
      </c>
      <c r="AU73" s="189" t="n">
        <f aca="false">IF(AND(AU72 &lt; $F69 + $F70, AU72 &gt; $F69, AU71 = 0), 1, 0)</f>
        <v>1</v>
      </c>
      <c r="AV73" s="189" t="n">
        <f aca="false">IF(AND(AV72 &lt; $F69 + $F70, AV72 &gt; $F69, AV71 = 0), 1, 0)</f>
        <v>1</v>
      </c>
      <c r="AW73" s="189" t="n">
        <f aca="false">IF(AND(AW72 &lt; $F69 + $F70, AW72 &gt; $F69, AW71 = 0), 1, 0)</f>
        <v>1</v>
      </c>
      <c r="AX73" s="189" t="n">
        <f aca="false">IF(AND(AX72 &lt; $F69 + $F70, AX72 &gt; $F69, AX71 = 0), 1, 0)</f>
        <v>0</v>
      </c>
      <c r="AY73" s="189" t="n">
        <f aca="false">IF(AND(AY72 &lt; $F69 + $F70, AY72 &gt; $F69, AY71 = 0), 1, 0)</f>
        <v>0</v>
      </c>
      <c r="AZ73" s="189" t="n">
        <f aca="false">IF(AND(AZ72 &lt; $F69 + $F70, AZ72 &gt; $F69, AZ71 = 0), 1, 0)</f>
        <v>0</v>
      </c>
      <c r="BA73" s="189" t="n">
        <f aca="false">IF(AND(BA72 &lt; $F69 + $F70, BA72 &gt; $F69, BA71 = 0), 1, 0)</f>
        <v>0</v>
      </c>
      <c r="BB73" s="189" t="n">
        <f aca="false">IF(AND(BB72 &lt; $F69 + $F70, BB72 &gt; $F69, BB71 = 0), 1, 0)</f>
        <v>0</v>
      </c>
      <c r="BC73" s="189" t="n">
        <f aca="false">IF(AND(BC72 &lt; $F69 + $F70, BC72 &gt; $F69, BC71 = 0), 1, 0)</f>
        <v>0</v>
      </c>
      <c r="BD73" s="189" t="n">
        <f aca="false">IF(AND(BD72 &lt; $F69 + $F70, BD72 &gt; $F69, BD71 = 0), 1, 0)</f>
        <v>0</v>
      </c>
      <c r="BE73" s="189" t="n">
        <f aca="false">IF(AND(BE72 &lt; $F69 + $F70, BE72 &gt; $F69, BE71 = 0), 1, 0)</f>
        <v>0</v>
      </c>
      <c r="BF73" s="189" t="n">
        <f aca="false">IF(AND(BF72 &lt; $F69 + $F70, BF72 &gt; $F69, BF71 = 0), 1, 0)</f>
        <v>0</v>
      </c>
      <c r="BG73" s="189" t="n">
        <f aca="false">IF(AND(BG72 &lt; $F69 + $F70, BG72 &gt; $F69, BG71 = 0), 1, 0)</f>
        <v>0</v>
      </c>
      <c r="BH73" s="189" t="n">
        <f aca="false">IF(AND(BH72 &lt; $F69 + $F70, BH72 &gt; $F69, BH71 = 0), 1, 0)</f>
        <v>0</v>
      </c>
      <c r="BI73" s="189" t="n">
        <f aca="false">IF(AND(BI72 &lt; $F69 + $F70, BI72 &gt; $F69, BI71 = 0), 1, 0)</f>
        <v>0</v>
      </c>
      <c r="BJ73" s="189" t="n">
        <f aca="false">IF(AND(BJ72 &lt; $F69 + $F70, BJ72 &gt; $F69, BJ71 = 0), 1, 0)</f>
        <v>0</v>
      </c>
      <c r="BK73" s="189" t="n">
        <f aca="false">IF(AND(BK72 &lt; $F69 + $F70, BK72 &gt; $F69, BK71 = 0), 1, 0)</f>
        <v>0</v>
      </c>
      <c r="BL73" s="189" t="n">
        <f aca="false">IF(AND(BL72 &lt; $F69 + $F70, BL72 &gt; $F69, BL71 = 0), 1, 0)</f>
        <v>0</v>
      </c>
      <c r="BM73" s="189" t="n">
        <f aca="false">IF(AND(BM72 &lt; $F69 + $F70, BM72 &gt; $F69, BM71 = 0), 1, 0)</f>
        <v>0</v>
      </c>
      <c r="BN73" s="189" t="n">
        <f aca="false">IF(AND(BN72 &lt; $F69 + $F70, BN72 &gt; $F69, BN71 = 0), 1, 0)</f>
        <v>0</v>
      </c>
      <c r="BO73" s="189" t="n">
        <f aca="false">IF(AND(BO72 &lt; $F69 + $F70, BO72 &gt; $F69, BO71 = 0), 1, 0)</f>
        <v>0</v>
      </c>
      <c r="BP73" s="189" t="n">
        <f aca="false">IF(AND(BP72 &lt; $F69 + $F70, BP72 &gt; $F69, BP71 = 0), 1, 0)</f>
        <v>0</v>
      </c>
      <c r="BQ73" s="189" t="n">
        <f aca="false">IF(AND(BQ72 &lt; $F69 + $F70, BQ72 &gt; $F69, BQ71 = 0), 1, 0)</f>
        <v>0</v>
      </c>
      <c r="BR73" s="189" t="n">
        <f aca="false">IF(AND(BR72 &lt; $F69 + $F70, BR72 &gt; $F69, BR71 = 0), 1, 0)</f>
        <v>0</v>
      </c>
      <c r="BS73" s="189" t="n">
        <f aca="false">IF(AND(BS72 &lt; $F69 + $F70, BS72 &gt; $F69, BS71 = 0), 1, 0)</f>
        <v>0</v>
      </c>
      <c r="BT73" s="189" t="n">
        <f aca="false">IF(AND(BT72 &lt; $F69 + $F70, BT72 &gt; $F69, BT71 = 0), 1, 0)</f>
        <v>0</v>
      </c>
      <c r="BU73" s="189" t="n">
        <f aca="false">IF(AND(BU72 &lt; $F69 + $F70, BU72 &gt; $F69, BU71 = 0), 1, 0)</f>
        <v>0</v>
      </c>
      <c r="BV73" s="189" t="n">
        <f aca="false">IF(AND(BV72 &lt; $F69 + $F70, BV72 &gt; $F69, BV71 = 0), 1, 0)</f>
        <v>0</v>
      </c>
      <c r="BW73" s="189" t="n">
        <f aca="false">IF(AND(BW72 &lt; $F69 + $F70, BW72 &gt; $F69, BW71 = 0), 1, 0)</f>
        <v>0</v>
      </c>
      <c r="BX73" s="189" t="n">
        <f aca="false">IF(AND(BX72 &lt; $F69 + $F70, BX72 &gt; $F69, BX71 = 0), 1, 0)</f>
        <v>0</v>
      </c>
      <c r="BY73" s="189" t="n">
        <f aca="false">IF(AND(BY72 &lt; $F69 + $F70, BY72 &gt; $F69, BY71 = 0), 1, 0)</f>
        <v>0</v>
      </c>
      <c r="BZ73" s="189" t="n">
        <f aca="false">IF(AND(BZ72 &lt; $F69 + $F70, BZ72 &gt; $F69, BZ71 = 0), 1, 0)</f>
        <v>0</v>
      </c>
      <c r="CA73" s="189" t="n">
        <f aca="false">IF(AND(CA72 &lt; $F69 + $F70, CA72 &gt; $F69, CA71 = 0), 1, 0)</f>
        <v>0</v>
      </c>
      <c r="CB73" s="189" t="n">
        <f aca="false">IF(AND(CB72 &lt; $F69 + $F70, CB72 &gt; $F69, CB71 = 0), 1, 0)</f>
        <v>0</v>
      </c>
      <c r="CC73" s="189" t="n">
        <f aca="false">IF(AND(CC72 &lt; $F69 + $F70, CC72 &gt; $F69, CC71 = 0), 1, 0)</f>
        <v>0</v>
      </c>
      <c r="CD73" s="189" t="n">
        <f aca="false">IF(AND(CD72 &lt; $F69 + $F70, CD72 &gt; $F69, CD71 = 0), 1, 0)</f>
        <v>0</v>
      </c>
      <c r="CE73" s="189" t="n">
        <f aca="false">IF(AND(CE72 &lt; $F69 + $F70, CE72 &gt; $F69, CE71 = 0), 1, 0)</f>
        <v>0</v>
      </c>
      <c r="CF73" s="189" t="n">
        <f aca="false">IF(AND(CF72 &lt; $F69 + $F70, CF72 &gt; $F69, CF71 = 0), 1, 0)</f>
        <v>0</v>
      </c>
      <c r="CG73" s="189" t="n">
        <f aca="false">IF(AND(CG72 &lt; $F69 + $F70, CG72 &gt; $F69, CG71 = 0), 1, 0)</f>
        <v>0</v>
      </c>
      <c r="CH73" s="189" t="n">
        <f aca="false">IF(AND(CH72 &lt; $F69 + $F70, CH72 &gt; $F69, CH71 = 0), 1, 0)</f>
        <v>0</v>
      </c>
      <c r="CI73" s="189" t="n">
        <f aca="false">IF(AND(CI72 &lt; $F69 + $F70, CI72 &gt; $F69, CI71 = 0), 1, 0)</f>
        <v>0</v>
      </c>
      <c r="CJ73" s="189" t="n">
        <f aca="false">IF(AND(CJ72 &lt; $F69 + $F70, CJ72 &gt; $F69, CJ71 = 0), 1, 0)</f>
        <v>0</v>
      </c>
      <c r="CK73" s="189" t="n">
        <f aca="false">IF(AND(CK72 &lt; $F69 + $F70, CK72 &gt; $F69, CK71 = 0), 1, 0)</f>
        <v>0</v>
      </c>
      <c r="CL73" s="189" t="n">
        <f aca="false">IF(AND(CL72 &lt; $F69 + $F70, CL72 &gt; $F69, CL71 = 0), 1, 0)</f>
        <v>0</v>
      </c>
      <c r="CM73" s="189" t="n">
        <f aca="false">IF(AND(CM72 &lt; $F69 + $F70, CM72 &gt; $F69, CM71 = 0), 1, 0)</f>
        <v>0</v>
      </c>
      <c r="CN73" s="189" t="n">
        <f aca="false">IF(AND(CN72 &lt; $F69 + $F70, CN72 &gt; $F69, CN71 = 0), 1, 0)</f>
        <v>0</v>
      </c>
      <c r="CO73" s="189" t="n">
        <f aca="false">IF(AND(CO72 &lt; $F69 + $F70, CO72 &gt; $F69, CO71 = 0), 1, 0)</f>
        <v>0</v>
      </c>
      <c r="CP73" s="189" t="n">
        <f aca="false">IF(AND(CP72 &lt; $F69 + $F70, CP72 &gt; $F69, CP71 = 0), 1, 0)</f>
        <v>0</v>
      </c>
      <c r="CQ73" s="189" t="n">
        <f aca="false">IF(AND(CQ72 &lt; $F69 + $F70, CQ72 &gt; $F69, CQ71 = 0), 1, 0)</f>
        <v>0</v>
      </c>
      <c r="CR73" s="189" t="n">
        <f aca="false">IF(AND(CR72 &lt; $F69 + $F70, CR72 &gt; $F69, CR71 = 0), 1, 0)</f>
        <v>0</v>
      </c>
      <c r="CS73" s="189" t="n">
        <f aca="false">IF(AND(CS72 &lt; $F69 + $F70, CS72 &gt; $F69, CS71 = 0), 1, 0)</f>
        <v>0</v>
      </c>
      <c r="CT73" s="189" t="n">
        <f aca="false">IF(AND(CT72 &lt; $F69 + $F70, CT72 &gt; $F69, CT71 = 0), 1, 0)</f>
        <v>0</v>
      </c>
      <c r="CU73" s="189" t="n">
        <f aca="false">IF(AND(CU72 &lt; $F69 + $F70, CU72 &gt; $F69, CU71 = 0), 1, 0)</f>
        <v>0</v>
      </c>
      <c r="CV73" s="189" t="n">
        <f aca="false">IF(AND(CV72 &lt; $F69 + $F70, CV72 &gt; $F69, CV71 = 0), 1, 0)</f>
        <v>0</v>
      </c>
      <c r="CW73" s="189" t="n">
        <f aca="false">IF(AND(CW72 &lt; $F69 + $F70, CW72 &gt; $F69, CW71 = 0), 1, 0)</f>
        <v>0</v>
      </c>
      <c r="CX73" s="189" t="n">
        <f aca="false">IF(AND(CX72 &lt; $F69 + $F70, CX72 &gt; $F69, CX71 = 0), 1, 0)</f>
        <v>0</v>
      </c>
      <c r="CY73" s="189" t="n">
        <f aca="false">IF(AND(CY72 &lt; $F69 + $F70, CY72 &gt; $F69, CY71 = 0), 1, 0)</f>
        <v>0</v>
      </c>
      <c r="CZ73" s="189" t="n">
        <f aca="false">IF(AND(CZ72 &lt; $F69 + $F70, CZ72 &gt; $F69, CZ71 = 0), 1, 0)</f>
        <v>0</v>
      </c>
      <c r="DA73" s="189" t="n">
        <f aca="false">IF(AND(DA72 &lt; $F69 + $F70, DA72 &gt; $F69, DA71 = 0), 1, 0)</f>
        <v>0</v>
      </c>
      <c r="DB73" s="189" t="n">
        <f aca="false">IF(AND(DB72 &lt; $F69 + $F70, DB72 &gt; $F69, DB71 = 0), 1, 0)</f>
        <v>0</v>
      </c>
      <c r="DC73" s="189" t="n">
        <f aca="false">IF(AND(DC72 &lt; $F69 + $F70, DC72 &gt; $F69, DC71 = 0), 1, 0)</f>
        <v>0</v>
      </c>
      <c r="DD73" s="189" t="n">
        <f aca="false">IF(AND(DD72 &lt; $F69 + $F70, DD72 &gt; $F69, DD71 = 0), 1, 0)</f>
        <v>0</v>
      </c>
      <c r="DE73" s="189" t="n">
        <f aca="false">IF(AND(DE72 &lt; $F69 + $F70, DE72 &gt; $F69, DE71 = 0), 1, 0)</f>
        <v>0</v>
      </c>
      <c r="DF73" s="189" t="n">
        <f aca="false">IF(AND(DF72 &lt; $F69 + $F70, DF72 &gt; $F69, DF71 = 0), 1, 0)</f>
        <v>0</v>
      </c>
      <c r="DG73" s="189" t="n">
        <f aca="false">IF(AND(DG72 &lt; $F69 + $F70, DG72 &gt; $F69, DG71 = 0), 1, 0)</f>
        <v>0</v>
      </c>
      <c r="DH73" s="189" t="n">
        <f aca="false">IF(AND(DH72 &lt; $F69 + $F70, DH72 &gt; $F69, DH71 = 0), 1, 0)</f>
        <v>0</v>
      </c>
      <c r="DI73" s="189" t="n">
        <f aca="false">IF(AND(DI72 &lt; $F69 + $F70, DI72 &gt; $F69, DI71 = 0), 1, 0)</f>
        <v>0</v>
      </c>
      <c r="DJ73" s="189" t="n">
        <f aca="false">IF(AND(DJ72 &lt; $F69 + $F70, DJ72 &gt; $F69, DJ71 = 0), 1, 0)</f>
        <v>0</v>
      </c>
      <c r="DK73" s="189" t="n">
        <f aca="false">IF(AND(DK72 &lt; $F69 + $F70, DK72 &gt; $F69, DK71 = 0), 1, 0)</f>
        <v>0</v>
      </c>
    </row>
    <row r="74" customFormat="false" ht="15" hidden="false" customHeight="true" outlineLevel="0" collapsed="false">
      <c r="A74" s="58"/>
      <c r="B74" s="58"/>
      <c r="C74" s="59"/>
      <c r="D74" s="60"/>
      <c r="E74" s="60"/>
      <c r="F74" s="60"/>
      <c r="G74" s="60"/>
      <c r="H74" s="60"/>
      <c r="I74" s="60"/>
    </row>
    <row r="75" customFormat="false" ht="15" hidden="false" customHeight="true" outlineLevel="0" collapsed="false">
      <c r="A75" s="58"/>
      <c r="B75" s="58"/>
      <c r="C75" s="59"/>
      <c r="D75" s="60"/>
      <c r="E75" s="178" t="str">
        <f aca="false">InpC!E$21</f>
        <v>Project operation start year</v>
      </c>
      <c r="F75" s="178" t="n">
        <f aca="false">InpC!F$21</f>
        <v>2025</v>
      </c>
      <c r="G75" s="178" t="str">
        <f aca="false">InpC!G$21</f>
        <v>year</v>
      </c>
      <c r="H75" s="60"/>
      <c r="I75" s="60"/>
    </row>
    <row r="76" customFormat="false" ht="15" hidden="false" customHeight="true" outlineLevel="0" collapsed="false">
      <c r="A76" s="58"/>
      <c r="B76" s="58"/>
      <c r="C76" s="59"/>
      <c r="D76" s="60"/>
      <c r="E76" s="194" t="str">
        <f aca="false">InpC!E$31</f>
        <v>Project design life - Yard expansion</v>
      </c>
      <c r="F76" s="194" t="n">
        <f aca="false">InpC!F$31</f>
        <v>50</v>
      </c>
      <c r="G76" s="194" t="str">
        <f aca="false">InpC!G$31</f>
        <v>years</v>
      </c>
      <c r="H76" s="60"/>
      <c r="I76" s="60"/>
    </row>
    <row r="77" s="81" customFormat="true" ht="15" hidden="false" customHeight="true" outlineLevel="0" collapsed="false">
      <c r="A77" s="79"/>
      <c r="B77" s="79"/>
      <c r="C77" s="80"/>
      <c r="E77" s="195" t="str">
        <f aca="false">E67</f>
        <v>Operating period flag</v>
      </c>
      <c r="F77" s="195" t="n">
        <f aca="false">F67</f>
        <v>0</v>
      </c>
      <c r="G77" s="195" t="str">
        <f aca="false">G67</f>
        <v>flag</v>
      </c>
      <c r="H77" s="195" t="n">
        <f aca="false">H67</f>
        <v>20</v>
      </c>
      <c r="I77" s="195" t="n">
        <f aca="false">I67</f>
        <v>0</v>
      </c>
      <c r="J77" s="195" t="n">
        <f aca="false">J67</f>
        <v>0</v>
      </c>
      <c r="K77" s="195" t="n">
        <f aca="false">K67</f>
        <v>0</v>
      </c>
      <c r="L77" s="195" t="n">
        <f aca="false">L67</f>
        <v>0</v>
      </c>
      <c r="M77" s="195" t="n">
        <f aca="false">M67</f>
        <v>0</v>
      </c>
      <c r="N77" s="195" t="n">
        <f aca="false">N67</f>
        <v>0</v>
      </c>
      <c r="O77" s="195" t="n">
        <f aca="false">O67</f>
        <v>0</v>
      </c>
      <c r="P77" s="195" t="n">
        <f aca="false">P67</f>
        <v>0</v>
      </c>
      <c r="Q77" s="195" t="n">
        <f aca="false">Q67</f>
        <v>0</v>
      </c>
      <c r="R77" s="195" t="n">
        <f aca="false">R67</f>
        <v>0</v>
      </c>
      <c r="S77" s="195" t="n">
        <f aca="false">S67</f>
        <v>0</v>
      </c>
      <c r="T77" s="195" t="n">
        <f aca="false">T67</f>
        <v>1</v>
      </c>
      <c r="U77" s="195" t="n">
        <f aca="false">U67</f>
        <v>1</v>
      </c>
      <c r="V77" s="195" t="n">
        <f aca="false">V67</f>
        <v>1</v>
      </c>
      <c r="W77" s="195" t="n">
        <f aca="false">W67</f>
        <v>1</v>
      </c>
      <c r="X77" s="195" t="n">
        <f aca="false">X67</f>
        <v>1</v>
      </c>
      <c r="Y77" s="195" t="n">
        <f aca="false">Y67</f>
        <v>1</v>
      </c>
      <c r="Z77" s="195" t="n">
        <f aca="false">Z67</f>
        <v>1</v>
      </c>
      <c r="AA77" s="195" t="n">
        <f aca="false">AA67</f>
        <v>1</v>
      </c>
      <c r="AB77" s="195" t="n">
        <f aca="false">AB67</f>
        <v>1</v>
      </c>
      <c r="AC77" s="195" t="n">
        <f aca="false">AC67</f>
        <v>1</v>
      </c>
      <c r="AD77" s="195" t="n">
        <f aca="false">AD67</f>
        <v>1</v>
      </c>
      <c r="AE77" s="195" t="n">
        <f aca="false">AE67</f>
        <v>1</v>
      </c>
      <c r="AF77" s="195" t="n">
        <f aca="false">AF67</f>
        <v>1</v>
      </c>
      <c r="AG77" s="195" t="n">
        <f aca="false">AG67</f>
        <v>1</v>
      </c>
      <c r="AH77" s="195" t="n">
        <f aca="false">AH67</f>
        <v>1</v>
      </c>
      <c r="AI77" s="195" t="n">
        <f aca="false">AI67</f>
        <v>1</v>
      </c>
      <c r="AJ77" s="195" t="n">
        <f aca="false">AJ67</f>
        <v>1</v>
      </c>
      <c r="AK77" s="195" t="n">
        <f aca="false">AK67</f>
        <v>1</v>
      </c>
      <c r="AL77" s="195" t="n">
        <f aca="false">AL67</f>
        <v>1</v>
      </c>
      <c r="AM77" s="195" t="n">
        <f aca="false">AM67</f>
        <v>1</v>
      </c>
      <c r="AN77" s="195" t="n">
        <f aca="false">AN67</f>
        <v>0</v>
      </c>
      <c r="AO77" s="195" t="n">
        <f aca="false">AO67</f>
        <v>0</v>
      </c>
      <c r="AP77" s="195" t="n">
        <f aca="false">AP67</f>
        <v>0</v>
      </c>
      <c r="AQ77" s="195" t="n">
        <f aca="false">AQ67</f>
        <v>0</v>
      </c>
      <c r="AR77" s="195" t="n">
        <f aca="false">AR67</f>
        <v>0</v>
      </c>
      <c r="AS77" s="195" t="n">
        <f aca="false">AS67</f>
        <v>0</v>
      </c>
      <c r="AT77" s="195" t="n">
        <f aca="false">AT67</f>
        <v>0</v>
      </c>
      <c r="AU77" s="195" t="n">
        <f aca="false">AU67</f>
        <v>0</v>
      </c>
      <c r="AV77" s="195" t="n">
        <f aca="false">AV67</f>
        <v>0</v>
      </c>
      <c r="AW77" s="195" t="n">
        <f aca="false">AW67</f>
        <v>0</v>
      </c>
      <c r="AX77" s="195" t="n">
        <f aca="false">AX67</f>
        <v>0</v>
      </c>
      <c r="AY77" s="195" t="n">
        <f aca="false">AY67</f>
        <v>0</v>
      </c>
      <c r="AZ77" s="195" t="n">
        <f aca="false">AZ67</f>
        <v>0</v>
      </c>
      <c r="BA77" s="195" t="n">
        <f aca="false">BA67</f>
        <v>0</v>
      </c>
      <c r="BB77" s="195" t="n">
        <f aca="false">BB67</f>
        <v>0</v>
      </c>
      <c r="BC77" s="195" t="n">
        <f aca="false">BC67</f>
        <v>0</v>
      </c>
      <c r="BD77" s="195" t="n">
        <f aca="false">BD67</f>
        <v>0</v>
      </c>
      <c r="BE77" s="195" t="n">
        <f aca="false">BE67</f>
        <v>0</v>
      </c>
      <c r="BF77" s="195" t="n">
        <f aca="false">BF67</f>
        <v>0</v>
      </c>
      <c r="BG77" s="195" t="n">
        <f aca="false">BG67</f>
        <v>0</v>
      </c>
      <c r="BH77" s="195" t="n">
        <f aca="false">BH67</f>
        <v>0</v>
      </c>
      <c r="BI77" s="195" t="n">
        <f aca="false">BI67</f>
        <v>0</v>
      </c>
      <c r="BJ77" s="195" t="n">
        <f aca="false">BJ67</f>
        <v>0</v>
      </c>
      <c r="BK77" s="195" t="n">
        <f aca="false">BK67</f>
        <v>0</v>
      </c>
      <c r="BL77" s="195" t="n">
        <f aca="false">BL67</f>
        <v>0</v>
      </c>
      <c r="BM77" s="195" t="n">
        <f aca="false">BM67</f>
        <v>0</v>
      </c>
      <c r="BN77" s="195" t="n">
        <f aca="false">BN67</f>
        <v>0</v>
      </c>
      <c r="BO77" s="195" t="n">
        <f aca="false">BO67</f>
        <v>0</v>
      </c>
      <c r="BP77" s="195" t="n">
        <f aca="false">BP67</f>
        <v>0</v>
      </c>
      <c r="BQ77" s="195" t="n">
        <f aca="false">BQ67</f>
        <v>0</v>
      </c>
      <c r="BR77" s="195" t="n">
        <f aca="false">BR67</f>
        <v>0</v>
      </c>
      <c r="BS77" s="195" t="n">
        <f aca="false">BS67</f>
        <v>0</v>
      </c>
      <c r="BT77" s="195" t="n">
        <f aca="false">BT67</f>
        <v>0</v>
      </c>
      <c r="BU77" s="195" t="n">
        <f aca="false">BU67</f>
        <v>0</v>
      </c>
      <c r="BV77" s="195" t="n">
        <f aca="false">BV67</f>
        <v>0</v>
      </c>
      <c r="BW77" s="195" t="n">
        <f aca="false">BW67</f>
        <v>0</v>
      </c>
      <c r="BX77" s="195" t="n">
        <f aca="false">BX67</f>
        <v>0</v>
      </c>
      <c r="BY77" s="195" t="n">
        <f aca="false">BY67</f>
        <v>0</v>
      </c>
      <c r="BZ77" s="195" t="n">
        <f aca="false">BZ67</f>
        <v>0</v>
      </c>
      <c r="CA77" s="195" t="n">
        <f aca="false">CA67</f>
        <v>0</v>
      </c>
      <c r="CB77" s="195" t="n">
        <f aca="false">CB67</f>
        <v>0</v>
      </c>
      <c r="CC77" s="195" t="n">
        <f aca="false">CC67</f>
        <v>0</v>
      </c>
      <c r="CD77" s="195" t="n">
        <f aca="false">CD67</f>
        <v>0</v>
      </c>
      <c r="CE77" s="195" t="n">
        <f aca="false">CE67</f>
        <v>0</v>
      </c>
      <c r="CF77" s="195" t="n">
        <f aca="false">CF67</f>
        <v>0</v>
      </c>
      <c r="CG77" s="195" t="n">
        <f aca="false">CG67</f>
        <v>0</v>
      </c>
      <c r="CH77" s="195" t="n">
        <f aca="false">CH67</f>
        <v>0</v>
      </c>
      <c r="CI77" s="195" t="n">
        <f aca="false">CI67</f>
        <v>0</v>
      </c>
      <c r="CJ77" s="195" t="n">
        <f aca="false">CJ67</f>
        <v>0</v>
      </c>
      <c r="CK77" s="195" t="n">
        <f aca="false">CK67</f>
        <v>0</v>
      </c>
      <c r="CL77" s="195" t="n">
        <f aca="false">CL67</f>
        <v>0</v>
      </c>
      <c r="CM77" s="195" t="n">
        <f aca="false">CM67</f>
        <v>0</v>
      </c>
      <c r="CN77" s="195" t="n">
        <f aca="false">CN67</f>
        <v>0</v>
      </c>
      <c r="CO77" s="195" t="n">
        <f aca="false">CO67</f>
        <v>0</v>
      </c>
      <c r="CP77" s="195" t="n">
        <f aca="false">CP67</f>
        <v>0</v>
      </c>
      <c r="CQ77" s="195" t="n">
        <f aca="false">CQ67</f>
        <v>0</v>
      </c>
      <c r="CR77" s="195" t="n">
        <f aca="false">CR67</f>
        <v>0</v>
      </c>
      <c r="CS77" s="195" t="n">
        <f aca="false">CS67</f>
        <v>0</v>
      </c>
      <c r="CT77" s="195" t="n">
        <f aca="false">CT67</f>
        <v>0</v>
      </c>
      <c r="CU77" s="195" t="n">
        <f aca="false">CU67</f>
        <v>0</v>
      </c>
      <c r="CV77" s="195" t="n">
        <f aca="false">CV67</f>
        <v>0</v>
      </c>
      <c r="CW77" s="195" t="n">
        <f aca="false">CW67</f>
        <v>0</v>
      </c>
      <c r="CX77" s="195" t="n">
        <f aca="false">CX67</f>
        <v>0</v>
      </c>
      <c r="CY77" s="195" t="n">
        <f aca="false">CY67</f>
        <v>0</v>
      </c>
      <c r="CZ77" s="195" t="n">
        <f aca="false">CZ67</f>
        <v>0</v>
      </c>
      <c r="DA77" s="195" t="n">
        <f aca="false">DA67</f>
        <v>0</v>
      </c>
      <c r="DB77" s="195" t="n">
        <f aca="false">DB67</f>
        <v>0</v>
      </c>
      <c r="DC77" s="195" t="n">
        <f aca="false">DC67</f>
        <v>0</v>
      </c>
      <c r="DD77" s="195" t="n">
        <f aca="false">DD67</f>
        <v>0</v>
      </c>
      <c r="DE77" s="195" t="n">
        <f aca="false">DE67</f>
        <v>0</v>
      </c>
      <c r="DF77" s="195" t="n">
        <f aca="false">DF67</f>
        <v>0</v>
      </c>
      <c r="DG77" s="195" t="n">
        <f aca="false">DG67</f>
        <v>0</v>
      </c>
      <c r="DH77" s="195" t="n">
        <f aca="false">DH67</f>
        <v>0</v>
      </c>
      <c r="DI77" s="195" t="n">
        <f aca="false">DI67</f>
        <v>0</v>
      </c>
      <c r="DJ77" s="195" t="n">
        <f aca="false">DJ67</f>
        <v>0</v>
      </c>
      <c r="DK77" s="195" t="n">
        <f aca="false">DK67</f>
        <v>0</v>
      </c>
    </row>
    <row r="78" customFormat="false" ht="15" hidden="false" customHeight="true" outlineLevel="0" collapsed="false">
      <c r="A78" s="58"/>
      <c r="B78" s="58"/>
      <c r="C78" s="59"/>
      <c r="D78" s="60"/>
      <c r="E78" s="181" t="str">
        <f aca="false">E$28</f>
        <v>Financial year ending</v>
      </c>
      <c r="F78" s="181" t="n">
        <f aca="false">F$28</f>
        <v>0</v>
      </c>
      <c r="G78" s="181" t="str">
        <f aca="false">G$28</f>
        <v>year</v>
      </c>
      <c r="H78" s="181" t="n">
        <f aca="false">H$28</f>
        <v>0</v>
      </c>
      <c r="I78" s="181" t="n">
        <f aca="false">I$28</f>
        <v>0</v>
      </c>
      <c r="J78" s="181" t="n">
        <f aca="false">J$28</f>
        <v>2015</v>
      </c>
      <c r="K78" s="181" t="n">
        <f aca="false">K$28</f>
        <v>2016</v>
      </c>
      <c r="L78" s="181" t="n">
        <f aca="false">L$28</f>
        <v>2017</v>
      </c>
      <c r="M78" s="181" t="n">
        <f aca="false">M$28</f>
        <v>2018</v>
      </c>
      <c r="N78" s="181" t="n">
        <f aca="false">N$28</f>
        <v>2019</v>
      </c>
      <c r="O78" s="181" t="n">
        <f aca="false">O$28</f>
        <v>2020</v>
      </c>
      <c r="P78" s="181" t="n">
        <f aca="false">P$28</f>
        <v>2021</v>
      </c>
      <c r="Q78" s="181" t="n">
        <f aca="false">Q$28</f>
        <v>2022</v>
      </c>
      <c r="R78" s="181" t="n">
        <f aca="false">R$28</f>
        <v>2023</v>
      </c>
      <c r="S78" s="181" t="n">
        <f aca="false">S$28</f>
        <v>2024</v>
      </c>
      <c r="T78" s="181" t="n">
        <f aca="false">T$28</f>
        <v>2025</v>
      </c>
      <c r="U78" s="181" t="n">
        <f aca="false">U$28</f>
        <v>2026</v>
      </c>
      <c r="V78" s="181" t="n">
        <f aca="false">V$28</f>
        <v>2027</v>
      </c>
      <c r="W78" s="181" t="n">
        <f aca="false">W$28</f>
        <v>2028</v>
      </c>
      <c r="X78" s="181" t="n">
        <f aca="false">X$28</f>
        <v>2029</v>
      </c>
      <c r="Y78" s="181" t="n">
        <f aca="false">Y$28</f>
        <v>2030</v>
      </c>
      <c r="Z78" s="181" t="n">
        <f aca="false">Z$28</f>
        <v>2031</v>
      </c>
      <c r="AA78" s="181" t="n">
        <f aca="false">AA$28</f>
        <v>2032</v>
      </c>
      <c r="AB78" s="181" t="n">
        <f aca="false">AB$28</f>
        <v>2033</v>
      </c>
      <c r="AC78" s="181" t="n">
        <f aca="false">AC$28</f>
        <v>2034</v>
      </c>
      <c r="AD78" s="181" t="n">
        <f aca="false">AD$28</f>
        <v>2035</v>
      </c>
      <c r="AE78" s="181" t="n">
        <f aca="false">AE$28</f>
        <v>2036</v>
      </c>
      <c r="AF78" s="181" t="n">
        <f aca="false">AF$28</f>
        <v>2037</v>
      </c>
      <c r="AG78" s="181" t="n">
        <f aca="false">AG$28</f>
        <v>2038</v>
      </c>
      <c r="AH78" s="181" t="n">
        <f aca="false">AH$28</f>
        <v>2039</v>
      </c>
      <c r="AI78" s="181" t="n">
        <f aca="false">AI$28</f>
        <v>2040</v>
      </c>
      <c r="AJ78" s="181" t="n">
        <f aca="false">AJ$28</f>
        <v>2041</v>
      </c>
      <c r="AK78" s="181" t="n">
        <f aca="false">AK$28</f>
        <v>2042</v>
      </c>
      <c r="AL78" s="181" t="n">
        <f aca="false">AL$28</f>
        <v>2043</v>
      </c>
      <c r="AM78" s="181" t="n">
        <f aca="false">AM$28</f>
        <v>2044</v>
      </c>
      <c r="AN78" s="181" t="n">
        <f aca="false">AN$28</f>
        <v>2045</v>
      </c>
      <c r="AO78" s="181" t="n">
        <f aca="false">AO$28</f>
        <v>2046</v>
      </c>
      <c r="AP78" s="181" t="n">
        <f aca="false">AP$28</f>
        <v>2047</v>
      </c>
      <c r="AQ78" s="181" t="n">
        <f aca="false">AQ$28</f>
        <v>2048</v>
      </c>
      <c r="AR78" s="181" t="n">
        <f aca="false">AR$28</f>
        <v>2049</v>
      </c>
      <c r="AS78" s="181" t="n">
        <f aca="false">AS$28</f>
        <v>2050</v>
      </c>
      <c r="AT78" s="181" t="n">
        <f aca="false">AT$28</f>
        <v>2051</v>
      </c>
      <c r="AU78" s="181" t="n">
        <f aca="false">AU$28</f>
        <v>2052</v>
      </c>
      <c r="AV78" s="181" t="n">
        <f aca="false">AV$28</f>
        <v>2053</v>
      </c>
      <c r="AW78" s="181" t="n">
        <f aca="false">AW$28</f>
        <v>2054</v>
      </c>
      <c r="AX78" s="181" t="n">
        <f aca="false">AX$28</f>
        <v>2055</v>
      </c>
      <c r="AY78" s="181" t="n">
        <f aca="false">AY$28</f>
        <v>2056</v>
      </c>
      <c r="AZ78" s="181" t="n">
        <f aca="false">AZ$28</f>
        <v>2057</v>
      </c>
      <c r="BA78" s="181" t="n">
        <f aca="false">BA$28</f>
        <v>2058</v>
      </c>
      <c r="BB78" s="181" t="n">
        <f aca="false">BB$28</f>
        <v>2059</v>
      </c>
      <c r="BC78" s="181" t="n">
        <f aca="false">BC$28</f>
        <v>2060</v>
      </c>
      <c r="BD78" s="181" t="n">
        <f aca="false">BD$28</f>
        <v>2061</v>
      </c>
      <c r="BE78" s="181" t="n">
        <f aca="false">BE$28</f>
        <v>2062</v>
      </c>
      <c r="BF78" s="181" t="n">
        <f aca="false">BF$28</f>
        <v>2063</v>
      </c>
      <c r="BG78" s="181" t="n">
        <f aca="false">BG$28</f>
        <v>2064</v>
      </c>
      <c r="BH78" s="181" t="n">
        <f aca="false">BH$28</f>
        <v>2065</v>
      </c>
      <c r="BI78" s="181" t="n">
        <f aca="false">BI$28</f>
        <v>2066</v>
      </c>
      <c r="BJ78" s="181" t="n">
        <f aca="false">BJ$28</f>
        <v>2067</v>
      </c>
      <c r="BK78" s="181" t="n">
        <f aca="false">BK$28</f>
        <v>2068</v>
      </c>
      <c r="BL78" s="181" t="n">
        <f aca="false">BL$28</f>
        <v>2069</v>
      </c>
      <c r="BM78" s="181" t="n">
        <f aca="false">BM$28</f>
        <v>2070</v>
      </c>
      <c r="BN78" s="181" t="n">
        <f aca="false">BN$28</f>
        <v>2071</v>
      </c>
      <c r="BO78" s="181" t="n">
        <f aca="false">BO$28</f>
        <v>2072</v>
      </c>
      <c r="BP78" s="181" t="n">
        <f aca="false">BP$28</f>
        <v>2073</v>
      </c>
      <c r="BQ78" s="181" t="n">
        <f aca="false">BQ$28</f>
        <v>2074</v>
      </c>
      <c r="BR78" s="181" t="n">
        <f aca="false">BR$28</f>
        <v>2075</v>
      </c>
      <c r="BS78" s="181" t="n">
        <f aca="false">BS$28</f>
        <v>2076</v>
      </c>
      <c r="BT78" s="181" t="n">
        <f aca="false">BT$28</f>
        <v>2077</v>
      </c>
      <c r="BU78" s="181" t="n">
        <f aca="false">BU$28</f>
        <v>2078</v>
      </c>
      <c r="BV78" s="181" t="n">
        <f aca="false">BV$28</f>
        <v>2079</v>
      </c>
      <c r="BW78" s="181" t="n">
        <f aca="false">BW$28</f>
        <v>2080</v>
      </c>
      <c r="BX78" s="181" t="n">
        <f aca="false">BX$28</f>
        <v>2081</v>
      </c>
      <c r="BY78" s="181" t="n">
        <f aca="false">BY$28</f>
        <v>2082</v>
      </c>
      <c r="BZ78" s="181" t="n">
        <f aca="false">BZ$28</f>
        <v>2083</v>
      </c>
      <c r="CA78" s="181" t="n">
        <f aca="false">CA$28</f>
        <v>2084</v>
      </c>
      <c r="CB78" s="181" t="n">
        <f aca="false">CB$28</f>
        <v>2085</v>
      </c>
      <c r="CC78" s="181" t="n">
        <f aca="false">CC$28</f>
        <v>2086</v>
      </c>
      <c r="CD78" s="181" t="n">
        <f aca="false">CD$28</f>
        <v>2087</v>
      </c>
      <c r="CE78" s="181" t="n">
        <f aca="false">CE$28</f>
        <v>2088</v>
      </c>
      <c r="CF78" s="181" t="n">
        <f aca="false">CF$28</f>
        <v>2089</v>
      </c>
      <c r="CG78" s="181" t="n">
        <f aca="false">CG$28</f>
        <v>2090</v>
      </c>
      <c r="CH78" s="181" t="n">
        <f aca="false">CH$28</f>
        <v>2091</v>
      </c>
      <c r="CI78" s="181" t="n">
        <f aca="false">CI$28</f>
        <v>2092</v>
      </c>
      <c r="CJ78" s="181" t="n">
        <f aca="false">CJ$28</f>
        <v>2093</v>
      </c>
      <c r="CK78" s="181" t="n">
        <f aca="false">CK$28</f>
        <v>2094</v>
      </c>
      <c r="CL78" s="181" t="n">
        <f aca="false">CL$28</f>
        <v>2095</v>
      </c>
      <c r="CM78" s="181" t="n">
        <f aca="false">CM$28</f>
        <v>2096</v>
      </c>
      <c r="CN78" s="181" t="n">
        <f aca="false">CN$28</f>
        <v>2097</v>
      </c>
      <c r="CO78" s="181" t="n">
        <f aca="false">CO$28</f>
        <v>2098</v>
      </c>
      <c r="CP78" s="181" t="n">
        <f aca="false">CP$28</f>
        <v>2099</v>
      </c>
      <c r="CQ78" s="181" t="n">
        <f aca="false">CQ$28</f>
        <v>2100</v>
      </c>
      <c r="CR78" s="181" t="n">
        <f aca="false">CR$28</f>
        <v>2101</v>
      </c>
      <c r="CS78" s="181" t="n">
        <f aca="false">CS$28</f>
        <v>2102</v>
      </c>
      <c r="CT78" s="181" t="n">
        <f aca="false">CT$28</f>
        <v>2103</v>
      </c>
      <c r="CU78" s="181" t="n">
        <f aca="false">CU$28</f>
        <v>2104</v>
      </c>
      <c r="CV78" s="181" t="n">
        <f aca="false">CV$28</f>
        <v>2105</v>
      </c>
      <c r="CW78" s="181" t="n">
        <f aca="false">CW$28</f>
        <v>2106</v>
      </c>
      <c r="CX78" s="181" t="n">
        <f aca="false">CX$28</f>
        <v>2107</v>
      </c>
      <c r="CY78" s="181" t="n">
        <f aca="false">CY$28</f>
        <v>2108</v>
      </c>
      <c r="CZ78" s="181" t="n">
        <f aca="false">CZ$28</f>
        <v>2109</v>
      </c>
      <c r="DA78" s="181" t="n">
        <f aca="false">DA$28</f>
        <v>2110</v>
      </c>
      <c r="DB78" s="181" t="n">
        <f aca="false">DB$28</f>
        <v>2111</v>
      </c>
      <c r="DC78" s="181" t="n">
        <f aca="false">DC$28</f>
        <v>2112</v>
      </c>
      <c r="DD78" s="181" t="n">
        <f aca="false">DD$28</f>
        <v>2113</v>
      </c>
      <c r="DE78" s="181" t="n">
        <f aca="false">DE$28</f>
        <v>2114</v>
      </c>
      <c r="DF78" s="181" t="n">
        <f aca="false">DF$28</f>
        <v>2115</v>
      </c>
      <c r="DG78" s="181" t="n">
        <f aca="false">DG$28</f>
        <v>2116</v>
      </c>
      <c r="DH78" s="181" t="n">
        <f aca="false">DH$28</f>
        <v>2117</v>
      </c>
      <c r="DI78" s="181" t="n">
        <f aca="false">DI$28</f>
        <v>2118</v>
      </c>
      <c r="DJ78" s="181" t="n">
        <f aca="false">DJ$28</f>
        <v>2119</v>
      </c>
      <c r="DK78" s="181" t="n">
        <f aca="false">DK$28</f>
        <v>2120</v>
      </c>
    </row>
    <row r="79" s="189" customFormat="true" ht="15" hidden="false" customHeight="true" outlineLevel="0" collapsed="false">
      <c r="A79" s="187"/>
      <c r="B79" s="187"/>
      <c r="C79" s="188"/>
      <c r="E79" s="189" t="s">
        <v>254</v>
      </c>
      <c r="G79" s="189" t="s">
        <v>236</v>
      </c>
      <c r="H79" s="189" t="n">
        <f aca="false">SUM(J79:DK79)</f>
        <v>30</v>
      </c>
      <c r="J79" s="189" t="n">
        <f aca="false">IF(AND(J78 &lt; $F75 + $F76, J78 &gt; $F75, J77 = 0), 1, 0)</f>
        <v>0</v>
      </c>
      <c r="K79" s="189" t="n">
        <f aca="false">IF(AND(K78 &lt; $F75 + $F76, K78 &gt; $F75, K77 = 0), 1, 0)</f>
        <v>0</v>
      </c>
      <c r="L79" s="189" t="n">
        <f aca="false">IF(AND(L78 &lt; $F75 + $F76, L78 &gt; $F75, L77 = 0), 1, 0)</f>
        <v>0</v>
      </c>
      <c r="M79" s="189" t="n">
        <f aca="false">IF(AND(M78 &lt; $F75 + $F76, M78 &gt; $F75, M77 = 0), 1, 0)</f>
        <v>0</v>
      </c>
      <c r="N79" s="189" t="n">
        <f aca="false">IF(AND(N78 &lt; $F75 + $F76, N78 &gt; $F75, N77 = 0), 1, 0)</f>
        <v>0</v>
      </c>
      <c r="O79" s="189" t="n">
        <f aca="false">IF(AND(O78 &lt; $F75 + $F76, O78 &gt; $F75, O77 = 0), 1, 0)</f>
        <v>0</v>
      </c>
      <c r="P79" s="189" t="n">
        <f aca="false">IF(AND(P78 &lt; $F75 + $F76, P78 &gt; $F75, P77 = 0), 1, 0)</f>
        <v>0</v>
      </c>
      <c r="Q79" s="189" t="n">
        <f aca="false">IF(AND(Q78 &lt; $F75 + $F76, Q78 &gt; $F75, Q77 = 0), 1, 0)</f>
        <v>0</v>
      </c>
      <c r="R79" s="189" t="n">
        <f aca="false">IF(AND(R78 &lt; $F75 + $F76, R78 &gt; $F75, R77 = 0), 1, 0)</f>
        <v>0</v>
      </c>
      <c r="S79" s="189" t="n">
        <f aca="false">IF(AND(S78 &lt; $F75 + $F76, S78 &gt; $F75, S77 = 0), 1, 0)</f>
        <v>0</v>
      </c>
      <c r="T79" s="189" t="n">
        <f aca="false">IF(AND(T78 &lt; $F75 + $F76, T78 &gt; $F75, T77 = 0), 1, 0)</f>
        <v>0</v>
      </c>
      <c r="U79" s="189" t="n">
        <f aca="false">IF(AND(U78 &lt; $F75 + $F76, U78 &gt; $F75, U77 = 0), 1, 0)</f>
        <v>0</v>
      </c>
      <c r="V79" s="189" t="n">
        <f aca="false">IF(AND(V78 &lt; $F75 + $F76, V78 &gt; $F75, V77 = 0), 1, 0)</f>
        <v>0</v>
      </c>
      <c r="W79" s="189" t="n">
        <f aca="false">IF(AND(W78 &lt; $F75 + $F76, W78 &gt; $F75, W77 = 0), 1, 0)</f>
        <v>0</v>
      </c>
      <c r="X79" s="189" t="n">
        <f aca="false">IF(AND(X78 &lt; $F75 + $F76, X78 &gt; $F75, X77 = 0), 1, 0)</f>
        <v>0</v>
      </c>
      <c r="Y79" s="189" t="n">
        <f aca="false">IF(AND(Y78 &lt; $F75 + $F76, Y78 &gt; $F75, Y77 = 0), 1, 0)</f>
        <v>0</v>
      </c>
      <c r="Z79" s="189" t="n">
        <f aca="false">IF(AND(Z78 &lt; $F75 + $F76, Z78 &gt; $F75, Z77 = 0), 1, 0)</f>
        <v>0</v>
      </c>
      <c r="AA79" s="189" t="n">
        <f aca="false">IF(AND(AA78 &lt; $F75 + $F76, AA78 &gt; $F75, AA77 = 0), 1, 0)</f>
        <v>0</v>
      </c>
      <c r="AB79" s="189" t="n">
        <f aca="false">IF(AND(AB78 &lt; $F75 + $F76, AB78 &gt; $F75, AB77 = 0), 1, 0)</f>
        <v>0</v>
      </c>
      <c r="AC79" s="189" t="n">
        <f aca="false">IF(AND(AC78 &lt; $F75 + $F76, AC78 &gt; $F75, AC77 = 0), 1, 0)</f>
        <v>0</v>
      </c>
      <c r="AD79" s="189" t="n">
        <f aca="false">IF(AND(AD78 &lt; $F75 + $F76, AD78 &gt; $F75, AD77 = 0), 1, 0)</f>
        <v>0</v>
      </c>
      <c r="AE79" s="189" t="n">
        <f aca="false">IF(AND(AE78 &lt; $F75 + $F76, AE78 &gt; $F75, AE77 = 0), 1, 0)</f>
        <v>0</v>
      </c>
      <c r="AF79" s="189" t="n">
        <f aca="false">IF(AND(AF78 &lt; $F75 + $F76, AF78 &gt; $F75, AF77 = 0), 1, 0)</f>
        <v>0</v>
      </c>
      <c r="AG79" s="189" t="n">
        <f aca="false">IF(AND(AG78 &lt; $F75 + $F76, AG78 &gt; $F75, AG77 = 0), 1, 0)</f>
        <v>0</v>
      </c>
      <c r="AH79" s="189" t="n">
        <f aca="false">IF(AND(AH78 &lt; $F75 + $F76, AH78 &gt; $F75, AH77 = 0), 1, 0)</f>
        <v>0</v>
      </c>
      <c r="AI79" s="189" t="n">
        <f aca="false">IF(AND(AI78 &lt; $F75 + $F76, AI78 &gt; $F75, AI77 = 0), 1, 0)</f>
        <v>0</v>
      </c>
      <c r="AJ79" s="189" t="n">
        <f aca="false">IF(AND(AJ78 &lt; $F75 + $F76, AJ78 &gt; $F75, AJ77 = 0), 1, 0)</f>
        <v>0</v>
      </c>
      <c r="AK79" s="189" t="n">
        <f aca="false">IF(AND(AK78 &lt; $F75 + $F76, AK78 &gt; $F75, AK77 = 0), 1, 0)</f>
        <v>0</v>
      </c>
      <c r="AL79" s="189" t="n">
        <f aca="false">IF(AND(AL78 &lt; $F75 + $F76, AL78 &gt; $F75, AL77 = 0), 1, 0)</f>
        <v>0</v>
      </c>
      <c r="AM79" s="189" t="n">
        <f aca="false">IF(AND(AM78 &lt; $F75 + $F76, AM78 &gt; $F75, AM77 = 0), 1, 0)</f>
        <v>0</v>
      </c>
      <c r="AN79" s="189" t="n">
        <f aca="false">IF(AND(AN78 &lt; $F75 + $F76, AN78 &gt; $F75, AN77 = 0), 1, 0)</f>
        <v>1</v>
      </c>
      <c r="AO79" s="189" t="n">
        <f aca="false">IF(AND(AO78 &lt; $F75 + $F76, AO78 &gt; $F75, AO77 = 0), 1, 0)</f>
        <v>1</v>
      </c>
      <c r="AP79" s="189" t="n">
        <f aca="false">IF(AND(AP78 &lt; $F75 + $F76, AP78 &gt; $F75, AP77 = 0), 1, 0)</f>
        <v>1</v>
      </c>
      <c r="AQ79" s="189" t="n">
        <f aca="false">IF(AND(AQ78 &lt; $F75 + $F76, AQ78 &gt; $F75, AQ77 = 0), 1, 0)</f>
        <v>1</v>
      </c>
      <c r="AR79" s="189" t="n">
        <f aca="false">IF(AND(AR78 &lt; $F75 + $F76, AR78 &gt; $F75, AR77 = 0), 1, 0)</f>
        <v>1</v>
      </c>
      <c r="AS79" s="189" t="n">
        <f aca="false">IF(AND(AS78 &lt; $F75 + $F76, AS78 &gt; $F75, AS77 = 0), 1, 0)</f>
        <v>1</v>
      </c>
      <c r="AT79" s="189" t="n">
        <f aca="false">IF(AND(AT78 &lt; $F75 + $F76, AT78 &gt; $F75, AT77 = 0), 1, 0)</f>
        <v>1</v>
      </c>
      <c r="AU79" s="189" t="n">
        <f aca="false">IF(AND(AU78 &lt; $F75 + $F76, AU78 &gt; $F75, AU77 = 0), 1, 0)</f>
        <v>1</v>
      </c>
      <c r="AV79" s="189" t="n">
        <f aca="false">IF(AND(AV78 &lt; $F75 + $F76, AV78 &gt; $F75, AV77 = 0), 1, 0)</f>
        <v>1</v>
      </c>
      <c r="AW79" s="189" t="n">
        <f aca="false">IF(AND(AW78 &lt; $F75 + $F76, AW78 &gt; $F75, AW77 = 0), 1, 0)</f>
        <v>1</v>
      </c>
      <c r="AX79" s="189" t="n">
        <f aca="false">IF(AND(AX78 &lt; $F75 + $F76, AX78 &gt; $F75, AX77 = 0), 1, 0)</f>
        <v>1</v>
      </c>
      <c r="AY79" s="189" t="n">
        <f aca="false">IF(AND(AY78 &lt; $F75 + $F76, AY78 &gt; $F75, AY77 = 0), 1, 0)</f>
        <v>1</v>
      </c>
      <c r="AZ79" s="189" t="n">
        <f aca="false">IF(AND(AZ78 &lt; $F75 + $F76, AZ78 &gt; $F75, AZ77 = 0), 1, 0)</f>
        <v>1</v>
      </c>
      <c r="BA79" s="189" t="n">
        <f aca="false">IF(AND(BA78 &lt; $F75 + $F76, BA78 &gt; $F75, BA77 = 0), 1, 0)</f>
        <v>1</v>
      </c>
      <c r="BB79" s="189" t="n">
        <f aca="false">IF(AND(BB78 &lt; $F75 + $F76, BB78 &gt; $F75, BB77 = 0), 1, 0)</f>
        <v>1</v>
      </c>
      <c r="BC79" s="189" t="n">
        <f aca="false">IF(AND(BC78 &lt; $F75 + $F76, BC78 &gt; $F75, BC77 = 0), 1, 0)</f>
        <v>1</v>
      </c>
      <c r="BD79" s="189" t="n">
        <f aca="false">IF(AND(BD78 &lt; $F75 + $F76, BD78 &gt; $F75, BD77 = 0), 1, 0)</f>
        <v>1</v>
      </c>
      <c r="BE79" s="189" t="n">
        <f aca="false">IF(AND(BE78 &lt; $F75 + $F76, BE78 &gt; $F75, BE77 = 0), 1, 0)</f>
        <v>1</v>
      </c>
      <c r="BF79" s="189" t="n">
        <f aca="false">IF(AND(BF78 &lt; $F75 + $F76, BF78 &gt; $F75, BF77 = 0), 1, 0)</f>
        <v>1</v>
      </c>
      <c r="BG79" s="189" t="n">
        <f aca="false">IF(AND(BG78 &lt; $F75 + $F76, BG78 &gt; $F75, BG77 = 0), 1, 0)</f>
        <v>1</v>
      </c>
      <c r="BH79" s="189" t="n">
        <f aca="false">IF(AND(BH78 &lt; $F75 + $F76, BH78 &gt; $F75, BH77 = 0), 1, 0)</f>
        <v>1</v>
      </c>
      <c r="BI79" s="189" t="n">
        <f aca="false">IF(AND(BI78 &lt; $F75 + $F76, BI78 &gt; $F75, BI77 = 0), 1, 0)</f>
        <v>1</v>
      </c>
      <c r="BJ79" s="189" t="n">
        <f aca="false">IF(AND(BJ78 &lt; $F75 + $F76, BJ78 &gt; $F75, BJ77 = 0), 1, 0)</f>
        <v>1</v>
      </c>
      <c r="BK79" s="189" t="n">
        <f aca="false">IF(AND(BK78 &lt; $F75 + $F76, BK78 &gt; $F75, BK77 = 0), 1, 0)</f>
        <v>1</v>
      </c>
      <c r="BL79" s="189" t="n">
        <f aca="false">IF(AND(BL78 &lt; $F75 + $F76, BL78 &gt; $F75, BL77 = 0), 1, 0)</f>
        <v>1</v>
      </c>
      <c r="BM79" s="189" t="n">
        <f aca="false">IF(AND(BM78 &lt; $F75 + $F76, BM78 &gt; $F75, BM77 = 0), 1, 0)</f>
        <v>1</v>
      </c>
      <c r="BN79" s="189" t="n">
        <f aca="false">IF(AND(BN78 &lt; $F75 + $F76, BN78 &gt; $F75, BN77 = 0), 1, 0)</f>
        <v>1</v>
      </c>
      <c r="BO79" s="189" t="n">
        <f aca="false">IF(AND(BO78 &lt; $F75 + $F76, BO78 &gt; $F75, BO77 = 0), 1, 0)</f>
        <v>1</v>
      </c>
      <c r="BP79" s="189" t="n">
        <f aca="false">IF(AND(BP78 &lt; $F75 + $F76, BP78 &gt; $F75, BP77 = 0), 1, 0)</f>
        <v>1</v>
      </c>
      <c r="BQ79" s="189" t="n">
        <f aca="false">IF(AND(BQ78 &lt; $F75 + $F76, BQ78 &gt; $F75, BQ77 = 0), 1, 0)</f>
        <v>1</v>
      </c>
      <c r="BR79" s="189" t="n">
        <f aca="false">IF(AND(BR78 &lt; $F75 + $F76, BR78 &gt; $F75, BR77 = 0), 1, 0)</f>
        <v>0</v>
      </c>
      <c r="BS79" s="189" t="n">
        <f aca="false">IF(AND(BS78 &lt; $F75 + $F76, BS78 &gt; $F75, BS77 = 0), 1, 0)</f>
        <v>0</v>
      </c>
      <c r="BT79" s="189" t="n">
        <f aca="false">IF(AND(BT78 &lt; $F75 + $F76, BT78 &gt; $F75, BT77 = 0), 1, 0)</f>
        <v>0</v>
      </c>
      <c r="BU79" s="189" t="n">
        <f aca="false">IF(AND(BU78 &lt; $F75 + $F76, BU78 &gt; $F75, BU77 = 0), 1, 0)</f>
        <v>0</v>
      </c>
      <c r="BV79" s="189" t="n">
        <f aca="false">IF(AND(BV78 &lt; $F75 + $F76, BV78 &gt; $F75, BV77 = 0), 1, 0)</f>
        <v>0</v>
      </c>
      <c r="BW79" s="189" t="n">
        <f aca="false">IF(AND(BW78 &lt; $F75 + $F76, BW78 &gt; $F75, BW77 = 0), 1, 0)</f>
        <v>0</v>
      </c>
      <c r="BX79" s="189" t="n">
        <f aca="false">IF(AND(BX78 &lt; $F75 + $F76, BX78 &gt; $F75, BX77 = 0), 1, 0)</f>
        <v>0</v>
      </c>
      <c r="BY79" s="189" t="n">
        <f aca="false">IF(AND(BY78 &lt; $F75 + $F76, BY78 &gt; $F75, BY77 = 0), 1, 0)</f>
        <v>0</v>
      </c>
      <c r="BZ79" s="189" t="n">
        <f aca="false">IF(AND(BZ78 &lt; $F75 + $F76, BZ78 &gt; $F75, BZ77 = 0), 1, 0)</f>
        <v>0</v>
      </c>
      <c r="CA79" s="189" t="n">
        <f aca="false">IF(AND(CA78 &lt; $F75 + $F76, CA78 &gt; $F75, CA77 = 0), 1, 0)</f>
        <v>0</v>
      </c>
      <c r="CB79" s="189" t="n">
        <f aca="false">IF(AND(CB78 &lt; $F75 + $F76, CB78 &gt; $F75, CB77 = 0), 1, 0)</f>
        <v>0</v>
      </c>
      <c r="CC79" s="189" t="n">
        <f aca="false">IF(AND(CC78 &lt; $F75 + $F76, CC78 &gt; $F75, CC77 = 0), 1, 0)</f>
        <v>0</v>
      </c>
      <c r="CD79" s="189" t="n">
        <f aca="false">IF(AND(CD78 &lt; $F75 + $F76, CD78 &gt; $F75, CD77 = 0), 1, 0)</f>
        <v>0</v>
      </c>
      <c r="CE79" s="189" t="n">
        <f aca="false">IF(AND(CE78 &lt; $F75 + $F76, CE78 &gt; $F75, CE77 = 0), 1, 0)</f>
        <v>0</v>
      </c>
      <c r="CF79" s="189" t="n">
        <f aca="false">IF(AND(CF78 &lt; $F75 + $F76, CF78 &gt; $F75, CF77 = 0), 1, 0)</f>
        <v>0</v>
      </c>
      <c r="CG79" s="189" t="n">
        <f aca="false">IF(AND(CG78 &lt; $F75 + $F76, CG78 &gt; $F75, CG77 = 0), 1, 0)</f>
        <v>0</v>
      </c>
      <c r="CH79" s="189" t="n">
        <f aca="false">IF(AND(CH78 &lt; $F75 + $F76, CH78 &gt; $F75, CH77 = 0), 1, 0)</f>
        <v>0</v>
      </c>
      <c r="CI79" s="189" t="n">
        <f aca="false">IF(AND(CI78 &lt; $F75 + $F76, CI78 &gt; $F75, CI77 = 0), 1, 0)</f>
        <v>0</v>
      </c>
      <c r="CJ79" s="189" t="n">
        <f aca="false">IF(AND(CJ78 &lt; $F75 + $F76, CJ78 &gt; $F75, CJ77 = 0), 1, 0)</f>
        <v>0</v>
      </c>
      <c r="CK79" s="189" t="n">
        <f aca="false">IF(AND(CK78 &lt; $F75 + $F76, CK78 &gt; $F75, CK77 = 0), 1, 0)</f>
        <v>0</v>
      </c>
      <c r="CL79" s="189" t="n">
        <f aca="false">IF(AND(CL78 &lt; $F75 + $F76, CL78 &gt; $F75, CL77 = 0), 1, 0)</f>
        <v>0</v>
      </c>
      <c r="CM79" s="189" t="n">
        <f aca="false">IF(AND(CM78 &lt; $F75 + $F76, CM78 &gt; $F75, CM77 = 0), 1, 0)</f>
        <v>0</v>
      </c>
      <c r="CN79" s="189" t="n">
        <f aca="false">IF(AND(CN78 &lt; $F75 + $F76, CN78 &gt; $F75, CN77 = 0), 1, 0)</f>
        <v>0</v>
      </c>
      <c r="CO79" s="189" t="n">
        <f aca="false">IF(AND(CO78 &lt; $F75 + $F76, CO78 &gt; $F75, CO77 = 0), 1, 0)</f>
        <v>0</v>
      </c>
      <c r="CP79" s="189" t="n">
        <f aca="false">IF(AND(CP78 &lt; $F75 + $F76, CP78 &gt; $F75, CP77 = 0), 1, 0)</f>
        <v>0</v>
      </c>
      <c r="CQ79" s="189" t="n">
        <f aca="false">IF(AND(CQ78 &lt; $F75 + $F76, CQ78 &gt; $F75, CQ77 = 0), 1, 0)</f>
        <v>0</v>
      </c>
      <c r="CR79" s="189" t="n">
        <f aca="false">IF(AND(CR78 &lt; $F75 + $F76, CR78 &gt; $F75, CR77 = 0), 1, 0)</f>
        <v>0</v>
      </c>
      <c r="CS79" s="189" t="n">
        <f aca="false">IF(AND(CS78 &lt; $F75 + $F76, CS78 &gt; $F75, CS77 = 0), 1, 0)</f>
        <v>0</v>
      </c>
      <c r="CT79" s="189" t="n">
        <f aca="false">IF(AND(CT78 &lt; $F75 + $F76, CT78 &gt; $F75, CT77 = 0), 1, 0)</f>
        <v>0</v>
      </c>
      <c r="CU79" s="189" t="n">
        <f aca="false">IF(AND(CU78 &lt; $F75 + $F76, CU78 &gt; $F75, CU77 = 0), 1, 0)</f>
        <v>0</v>
      </c>
      <c r="CV79" s="189" t="n">
        <f aca="false">IF(AND(CV78 &lt; $F75 + $F76, CV78 &gt; $F75, CV77 = 0), 1, 0)</f>
        <v>0</v>
      </c>
      <c r="CW79" s="189" t="n">
        <f aca="false">IF(AND(CW78 &lt; $F75 + $F76, CW78 &gt; $F75, CW77 = 0), 1, 0)</f>
        <v>0</v>
      </c>
      <c r="CX79" s="189" t="n">
        <f aca="false">IF(AND(CX78 &lt; $F75 + $F76, CX78 &gt; $F75, CX77 = 0), 1, 0)</f>
        <v>0</v>
      </c>
      <c r="CY79" s="189" t="n">
        <f aca="false">IF(AND(CY78 &lt; $F75 + $F76, CY78 &gt; $F75, CY77 = 0), 1, 0)</f>
        <v>0</v>
      </c>
      <c r="CZ79" s="189" t="n">
        <f aca="false">IF(AND(CZ78 &lt; $F75 + $F76, CZ78 &gt; $F75, CZ77 = 0), 1, 0)</f>
        <v>0</v>
      </c>
      <c r="DA79" s="189" t="n">
        <f aca="false">IF(AND(DA78 &lt; $F75 + $F76, DA78 &gt; $F75, DA77 = 0), 1, 0)</f>
        <v>0</v>
      </c>
      <c r="DB79" s="189" t="n">
        <f aca="false">IF(AND(DB78 &lt; $F75 + $F76, DB78 &gt; $F75, DB77 = 0), 1, 0)</f>
        <v>0</v>
      </c>
      <c r="DC79" s="189" t="n">
        <f aca="false">IF(AND(DC78 &lt; $F75 + $F76, DC78 &gt; $F75, DC77 = 0), 1, 0)</f>
        <v>0</v>
      </c>
      <c r="DD79" s="189" t="n">
        <f aca="false">IF(AND(DD78 &lt; $F75 + $F76, DD78 &gt; $F75, DD77 = 0), 1, 0)</f>
        <v>0</v>
      </c>
      <c r="DE79" s="189" t="n">
        <f aca="false">IF(AND(DE78 &lt; $F75 + $F76, DE78 &gt; $F75, DE77 = 0), 1, 0)</f>
        <v>0</v>
      </c>
      <c r="DF79" s="189" t="n">
        <f aca="false">IF(AND(DF78 &lt; $F75 + $F76, DF78 &gt; $F75, DF77 = 0), 1, 0)</f>
        <v>0</v>
      </c>
      <c r="DG79" s="189" t="n">
        <f aca="false">IF(AND(DG78 &lt; $F75 + $F76, DG78 &gt; $F75, DG77 = 0), 1, 0)</f>
        <v>0</v>
      </c>
      <c r="DH79" s="189" t="n">
        <f aca="false">IF(AND(DH78 &lt; $F75 + $F76, DH78 &gt; $F75, DH77 = 0), 1, 0)</f>
        <v>0</v>
      </c>
      <c r="DI79" s="189" t="n">
        <f aca="false">IF(AND(DI78 &lt; $F75 + $F76, DI78 &gt; $F75, DI77 = 0), 1, 0)</f>
        <v>0</v>
      </c>
      <c r="DJ79" s="189" t="n">
        <f aca="false">IF(AND(DJ78 &lt; $F75 + $F76, DJ78 &gt; $F75, DJ77 = 0), 1, 0)</f>
        <v>0</v>
      </c>
      <c r="DK79" s="189" t="n">
        <f aca="false">IF(AND(DK78 &lt; $F75 + $F76, DK78 &gt; $F75, DK77 = 0), 1, 0)</f>
        <v>0</v>
      </c>
    </row>
    <row r="80" customFormat="false" ht="15" hidden="false" customHeight="true" outlineLevel="0" collapsed="false">
      <c r="A80" s="58"/>
      <c r="B80" s="58"/>
      <c r="C80" s="59"/>
      <c r="D80" s="60"/>
      <c r="E80" s="60"/>
      <c r="F80" s="60"/>
      <c r="G80" s="60"/>
      <c r="H80" s="60"/>
      <c r="I80" s="60"/>
    </row>
    <row r="81" customFormat="false" ht="15" hidden="false" customHeight="true" outlineLevel="0" collapsed="false">
      <c r="A81" s="58"/>
      <c r="B81" s="58" t="s">
        <v>255</v>
      </c>
      <c r="C81" s="59"/>
      <c r="D81" s="60"/>
      <c r="E81" s="60"/>
      <c r="F81" s="60"/>
      <c r="G81" s="60"/>
      <c r="H81" s="60"/>
      <c r="I81" s="60"/>
    </row>
    <row r="82" customFormat="false" ht="15" hidden="false" customHeight="true" outlineLevel="0" collapsed="false">
      <c r="A82" s="58"/>
      <c r="B82" s="58"/>
      <c r="C82" s="59"/>
      <c r="D82" s="60"/>
      <c r="E82" s="196" t="str">
        <f aca="false">InpC!E$23</f>
        <v>Base year</v>
      </c>
      <c r="F82" s="196" t="n">
        <f aca="false">InpC!F$23</f>
        <v>2020</v>
      </c>
      <c r="G82" s="196" t="str">
        <f aca="false">InpC!G$23</f>
        <v>year</v>
      </c>
      <c r="H82" s="196"/>
      <c r="I82" s="196"/>
      <c r="J82" s="196"/>
      <c r="K82" s="196"/>
      <c r="L82" s="196"/>
      <c r="M82" s="196"/>
      <c r="N82" s="196"/>
      <c r="O82" s="196"/>
      <c r="P82" s="196"/>
      <c r="Q82" s="196"/>
      <c r="R82" s="196"/>
      <c r="S82" s="196"/>
      <c r="T82" s="196"/>
      <c r="U82" s="196"/>
      <c r="V82" s="196"/>
      <c r="W82" s="196"/>
      <c r="X82" s="196"/>
      <c r="Y82" s="196"/>
      <c r="Z82" s="196"/>
      <c r="AA82" s="196"/>
      <c r="AB82" s="196"/>
      <c r="AC82" s="196"/>
      <c r="AD82" s="196"/>
      <c r="AE82" s="196"/>
      <c r="AF82" s="196"/>
      <c r="AG82" s="196"/>
      <c r="AH82" s="196"/>
      <c r="AI82" s="196"/>
      <c r="AJ82" s="196"/>
      <c r="AK82" s="196"/>
      <c r="AL82" s="196"/>
      <c r="AM82" s="196"/>
      <c r="AN82" s="196"/>
      <c r="AO82" s="196"/>
      <c r="AP82" s="196"/>
      <c r="AQ82" s="196"/>
      <c r="AR82" s="196"/>
      <c r="AS82" s="196"/>
      <c r="AT82" s="196"/>
      <c r="AU82" s="196"/>
      <c r="AV82" s="196"/>
      <c r="AW82" s="196"/>
      <c r="AX82" s="196"/>
      <c r="AY82" s="196"/>
      <c r="AZ82" s="196"/>
      <c r="BA82" s="196"/>
      <c r="BB82" s="196"/>
      <c r="BC82" s="196"/>
      <c r="BD82" s="196"/>
      <c r="BE82" s="196"/>
      <c r="BF82" s="196"/>
      <c r="BG82" s="196"/>
      <c r="BH82" s="196"/>
      <c r="BI82" s="196"/>
      <c r="BJ82" s="196"/>
      <c r="BK82" s="196"/>
      <c r="BL82" s="196"/>
      <c r="BM82" s="196"/>
      <c r="BN82" s="196"/>
      <c r="BO82" s="196"/>
      <c r="BP82" s="196"/>
      <c r="BQ82" s="196"/>
      <c r="BR82" s="196"/>
      <c r="BS82" s="196"/>
      <c r="BT82" s="196"/>
      <c r="BU82" s="196"/>
      <c r="BV82" s="196"/>
      <c r="BW82" s="196"/>
      <c r="BX82" s="196"/>
      <c r="BY82" s="196"/>
      <c r="BZ82" s="196"/>
      <c r="CA82" s="196"/>
      <c r="CB82" s="196"/>
      <c r="CC82" s="196"/>
      <c r="CD82" s="196"/>
      <c r="CE82" s="196"/>
      <c r="CF82" s="196"/>
      <c r="CG82" s="196"/>
      <c r="CH82" s="196"/>
      <c r="CI82" s="196"/>
      <c r="CJ82" s="196"/>
      <c r="CK82" s="196"/>
      <c r="CL82" s="196"/>
      <c r="CM82" s="196"/>
      <c r="CN82" s="196"/>
      <c r="CO82" s="196"/>
      <c r="CP82" s="196"/>
      <c r="CQ82" s="196"/>
      <c r="CR82" s="196"/>
      <c r="CS82" s="196"/>
      <c r="CT82" s="196"/>
      <c r="CU82" s="196"/>
      <c r="CV82" s="196"/>
      <c r="CW82" s="196"/>
      <c r="CX82" s="196"/>
      <c r="CY82" s="196"/>
      <c r="CZ82" s="196"/>
      <c r="DA82" s="196"/>
      <c r="DB82" s="196"/>
      <c r="DC82" s="196"/>
      <c r="DD82" s="196"/>
      <c r="DE82" s="196"/>
      <c r="DF82" s="196"/>
      <c r="DG82" s="196"/>
      <c r="DH82" s="196"/>
      <c r="DI82" s="196"/>
      <c r="DJ82" s="196"/>
      <c r="DK82" s="196"/>
    </row>
    <row r="83" s="93" customFormat="true" ht="15" hidden="false" customHeight="true" outlineLevel="0" collapsed="false">
      <c r="A83" s="135"/>
      <c r="B83" s="135"/>
      <c r="C83" s="136"/>
      <c r="E83" s="197" t="str">
        <f aca="false">InpC!E$24</f>
        <v>Discount rate (excluding CO2 emissions)</v>
      </c>
      <c r="F83" s="197" t="n">
        <f aca="false">InpC!F$24</f>
        <v>0.07</v>
      </c>
      <c r="G83" s="197" t="str">
        <f aca="false">InpC!G$24</f>
        <v>percent</v>
      </c>
      <c r="H83" s="197"/>
      <c r="I83" s="197"/>
      <c r="J83" s="197"/>
      <c r="K83" s="197"/>
      <c r="L83" s="197"/>
      <c r="M83" s="197"/>
      <c r="N83" s="197"/>
      <c r="O83" s="197"/>
      <c r="P83" s="197"/>
      <c r="Q83" s="197"/>
      <c r="R83" s="197"/>
      <c r="S83" s="197"/>
      <c r="T83" s="197"/>
      <c r="U83" s="197"/>
      <c r="V83" s="197"/>
      <c r="W83" s="197"/>
      <c r="X83" s="197"/>
      <c r="Y83" s="197"/>
      <c r="Z83" s="197"/>
      <c r="AA83" s="197"/>
      <c r="AB83" s="197"/>
      <c r="AC83" s="197"/>
      <c r="AD83" s="197"/>
      <c r="AE83" s="197"/>
      <c r="AF83" s="197"/>
      <c r="AG83" s="197"/>
      <c r="AH83" s="197"/>
      <c r="AI83" s="197"/>
      <c r="AJ83" s="197"/>
      <c r="AK83" s="197"/>
      <c r="AL83" s="197"/>
      <c r="AM83" s="197"/>
      <c r="AN83" s="197"/>
      <c r="AO83" s="197"/>
      <c r="AP83" s="197"/>
      <c r="AQ83" s="197"/>
      <c r="AR83" s="197"/>
      <c r="AS83" s="197"/>
      <c r="AT83" s="197"/>
      <c r="AU83" s="197"/>
      <c r="AV83" s="197"/>
      <c r="AW83" s="197"/>
      <c r="AX83" s="197"/>
      <c r="AY83" s="197"/>
      <c r="AZ83" s="197"/>
      <c r="BA83" s="197"/>
      <c r="BB83" s="197"/>
      <c r="BC83" s="197"/>
      <c r="BD83" s="197"/>
      <c r="BE83" s="197"/>
      <c r="BF83" s="197"/>
      <c r="BG83" s="197"/>
      <c r="BH83" s="197"/>
      <c r="BI83" s="197"/>
      <c r="BJ83" s="197"/>
      <c r="BK83" s="197"/>
      <c r="BL83" s="197"/>
      <c r="BM83" s="197"/>
      <c r="BN83" s="197"/>
      <c r="BO83" s="197"/>
      <c r="BP83" s="197"/>
      <c r="BQ83" s="197"/>
      <c r="BR83" s="197"/>
      <c r="BS83" s="197"/>
      <c r="BT83" s="197"/>
      <c r="BU83" s="197"/>
      <c r="BV83" s="197"/>
      <c r="BW83" s="197"/>
      <c r="BX83" s="197"/>
      <c r="BY83" s="197"/>
      <c r="BZ83" s="197"/>
      <c r="CA83" s="197"/>
      <c r="CB83" s="197"/>
      <c r="CC83" s="197"/>
      <c r="CD83" s="197"/>
      <c r="CE83" s="197"/>
      <c r="CF83" s="197"/>
      <c r="CG83" s="197"/>
      <c r="CH83" s="197"/>
      <c r="CI83" s="197"/>
      <c r="CJ83" s="197"/>
      <c r="CK83" s="197"/>
      <c r="CL83" s="197"/>
      <c r="CM83" s="197"/>
      <c r="CN83" s="197"/>
      <c r="CO83" s="197"/>
      <c r="CP83" s="197"/>
      <c r="CQ83" s="197"/>
      <c r="CR83" s="197"/>
      <c r="CS83" s="197"/>
      <c r="CT83" s="197"/>
      <c r="CU83" s="197"/>
      <c r="CV83" s="197"/>
      <c r="CW83" s="197"/>
      <c r="CX83" s="197"/>
      <c r="CY83" s="197"/>
      <c r="CZ83" s="197"/>
      <c r="DA83" s="197"/>
      <c r="DB83" s="197"/>
      <c r="DC83" s="197"/>
      <c r="DD83" s="197"/>
      <c r="DE83" s="197"/>
      <c r="DF83" s="197"/>
      <c r="DG83" s="197"/>
      <c r="DH83" s="197"/>
      <c r="DI83" s="197"/>
      <c r="DJ83" s="197"/>
      <c r="DK83" s="197"/>
    </row>
    <row r="84" customFormat="false" ht="15" hidden="false" customHeight="true" outlineLevel="0" collapsed="false">
      <c r="A84" s="58"/>
      <c r="B84" s="58"/>
      <c r="C84" s="59"/>
      <c r="D84" s="60"/>
      <c r="E84" s="181" t="str">
        <f aca="false">E$28</f>
        <v>Financial year ending</v>
      </c>
      <c r="F84" s="181" t="n">
        <f aca="false">F$28</f>
        <v>0</v>
      </c>
      <c r="G84" s="181" t="str">
        <f aca="false">G$28</f>
        <v>year</v>
      </c>
      <c r="H84" s="181" t="n">
        <f aca="false">H$28</f>
        <v>0</v>
      </c>
      <c r="I84" s="181" t="n">
        <f aca="false">I$28</f>
        <v>0</v>
      </c>
      <c r="J84" s="181" t="n">
        <f aca="false">J$28</f>
        <v>2015</v>
      </c>
      <c r="K84" s="181" t="n">
        <f aca="false">K$28</f>
        <v>2016</v>
      </c>
      <c r="L84" s="181" t="n">
        <f aca="false">L$28</f>
        <v>2017</v>
      </c>
      <c r="M84" s="181" t="n">
        <f aca="false">M$28</f>
        <v>2018</v>
      </c>
      <c r="N84" s="181" t="n">
        <f aca="false">N$28</f>
        <v>2019</v>
      </c>
      <c r="O84" s="181" t="n">
        <f aca="false">O$28</f>
        <v>2020</v>
      </c>
      <c r="P84" s="181" t="n">
        <f aca="false">P$28</f>
        <v>2021</v>
      </c>
      <c r="Q84" s="181" t="n">
        <f aca="false">Q$28</f>
        <v>2022</v>
      </c>
      <c r="R84" s="181" t="n">
        <f aca="false">R$28</f>
        <v>2023</v>
      </c>
      <c r="S84" s="181" t="n">
        <f aca="false">S$28</f>
        <v>2024</v>
      </c>
      <c r="T84" s="181" t="n">
        <f aca="false">T$28</f>
        <v>2025</v>
      </c>
      <c r="U84" s="181" t="n">
        <f aca="false">U$28</f>
        <v>2026</v>
      </c>
      <c r="V84" s="181" t="n">
        <f aca="false">V$28</f>
        <v>2027</v>
      </c>
      <c r="W84" s="181" t="n">
        <f aca="false">W$28</f>
        <v>2028</v>
      </c>
      <c r="X84" s="181" t="n">
        <f aca="false">X$28</f>
        <v>2029</v>
      </c>
      <c r="Y84" s="181" t="n">
        <f aca="false">Y$28</f>
        <v>2030</v>
      </c>
      <c r="Z84" s="181" t="n">
        <f aca="false">Z$28</f>
        <v>2031</v>
      </c>
      <c r="AA84" s="181" t="n">
        <f aca="false">AA$28</f>
        <v>2032</v>
      </c>
      <c r="AB84" s="181" t="n">
        <f aca="false">AB$28</f>
        <v>2033</v>
      </c>
      <c r="AC84" s="181" t="n">
        <f aca="false">AC$28</f>
        <v>2034</v>
      </c>
      <c r="AD84" s="181" t="n">
        <f aca="false">AD$28</f>
        <v>2035</v>
      </c>
      <c r="AE84" s="181" t="n">
        <f aca="false">AE$28</f>
        <v>2036</v>
      </c>
      <c r="AF84" s="181" t="n">
        <f aca="false">AF$28</f>
        <v>2037</v>
      </c>
      <c r="AG84" s="181" t="n">
        <f aca="false">AG$28</f>
        <v>2038</v>
      </c>
      <c r="AH84" s="181" t="n">
        <f aca="false">AH$28</f>
        <v>2039</v>
      </c>
      <c r="AI84" s="181" t="n">
        <f aca="false">AI$28</f>
        <v>2040</v>
      </c>
      <c r="AJ84" s="181" t="n">
        <f aca="false">AJ$28</f>
        <v>2041</v>
      </c>
      <c r="AK84" s="181" t="n">
        <f aca="false">AK$28</f>
        <v>2042</v>
      </c>
      <c r="AL84" s="181" t="n">
        <f aca="false">AL$28</f>
        <v>2043</v>
      </c>
      <c r="AM84" s="181" t="n">
        <f aca="false">AM$28</f>
        <v>2044</v>
      </c>
      <c r="AN84" s="181" t="n">
        <f aca="false">AN$28</f>
        <v>2045</v>
      </c>
      <c r="AO84" s="181" t="n">
        <f aca="false">AO$28</f>
        <v>2046</v>
      </c>
      <c r="AP84" s="181" t="n">
        <f aca="false">AP$28</f>
        <v>2047</v>
      </c>
      <c r="AQ84" s="181" t="n">
        <f aca="false">AQ$28</f>
        <v>2048</v>
      </c>
      <c r="AR84" s="181" t="n">
        <f aca="false">AR$28</f>
        <v>2049</v>
      </c>
      <c r="AS84" s="181" t="n">
        <f aca="false">AS$28</f>
        <v>2050</v>
      </c>
      <c r="AT84" s="181" t="n">
        <f aca="false">AT$28</f>
        <v>2051</v>
      </c>
      <c r="AU84" s="181" t="n">
        <f aca="false">AU$28</f>
        <v>2052</v>
      </c>
      <c r="AV84" s="181" t="n">
        <f aca="false">AV$28</f>
        <v>2053</v>
      </c>
      <c r="AW84" s="181" t="n">
        <f aca="false">AW$28</f>
        <v>2054</v>
      </c>
      <c r="AX84" s="181" t="n">
        <f aca="false">AX$28</f>
        <v>2055</v>
      </c>
      <c r="AY84" s="181" t="n">
        <f aca="false">AY$28</f>
        <v>2056</v>
      </c>
      <c r="AZ84" s="181" t="n">
        <f aca="false">AZ$28</f>
        <v>2057</v>
      </c>
      <c r="BA84" s="181" t="n">
        <f aca="false">BA$28</f>
        <v>2058</v>
      </c>
      <c r="BB84" s="181" t="n">
        <f aca="false">BB$28</f>
        <v>2059</v>
      </c>
      <c r="BC84" s="181" t="n">
        <f aca="false">BC$28</f>
        <v>2060</v>
      </c>
      <c r="BD84" s="181" t="n">
        <f aca="false">BD$28</f>
        <v>2061</v>
      </c>
      <c r="BE84" s="181" t="n">
        <f aca="false">BE$28</f>
        <v>2062</v>
      </c>
      <c r="BF84" s="181" t="n">
        <f aca="false">BF$28</f>
        <v>2063</v>
      </c>
      <c r="BG84" s="181" t="n">
        <f aca="false">BG$28</f>
        <v>2064</v>
      </c>
      <c r="BH84" s="181" t="n">
        <f aca="false">BH$28</f>
        <v>2065</v>
      </c>
      <c r="BI84" s="181" t="n">
        <f aca="false">BI$28</f>
        <v>2066</v>
      </c>
      <c r="BJ84" s="181" t="n">
        <f aca="false">BJ$28</f>
        <v>2067</v>
      </c>
      <c r="BK84" s="181" t="n">
        <f aca="false">BK$28</f>
        <v>2068</v>
      </c>
      <c r="BL84" s="181" t="n">
        <f aca="false">BL$28</f>
        <v>2069</v>
      </c>
      <c r="BM84" s="181" t="n">
        <f aca="false">BM$28</f>
        <v>2070</v>
      </c>
      <c r="BN84" s="181" t="n">
        <f aca="false">BN$28</f>
        <v>2071</v>
      </c>
      <c r="BO84" s="181" t="n">
        <f aca="false">BO$28</f>
        <v>2072</v>
      </c>
      <c r="BP84" s="181" t="n">
        <f aca="false">BP$28</f>
        <v>2073</v>
      </c>
      <c r="BQ84" s="181" t="n">
        <f aca="false">BQ$28</f>
        <v>2074</v>
      </c>
      <c r="BR84" s="181" t="n">
        <f aca="false">BR$28</f>
        <v>2075</v>
      </c>
      <c r="BS84" s="181" t="n">
        <f aca="false">BS$28</f>
        <v>2076</v>
      </c>
      <c r="BT84" s="181" t="n">
        <f aca="false">BT$28</f>
        <v>2077</v>
      </c>
      <c r="BU84" s="181" t="n">
        <f aca="false">BU$28</f>
        <v>2078</v>
      </c>
      <c r="BV84" s="181" t="n">
        <f aca="false">BV$28</f>
        <v>2079</v>
      </c>
      <c r="BW84" s="181" t="n">
        <f aca="false">BW$28</f>
        <v>2080</v>
      </c>
      <c r="BX84" s="181" t="n">
        <f aca="false">BX$28</f>
        <v>2081</v>
      </c>
      <c r="BY84" s="181" t="n">
        <f aca="false">BY$28</f>
        <v>2082</v>
      </c>
      <c r="BZ84" s="181" t="n">
        <f aca="false">BZ$28</f>
        <v>2083</v>
      </c>
      <c r="CA84" s="181" t="n">
        <f aca="false">CA$28</f>
        <v>2084</v>
      </c>
      <c r="CB84" s="181" t="n">
        <f aca="false">CB$28</f>
        <v>2085</v>
      </c>
      <c r="CC84" s="181" t="n">
        <f aca="false">CC$28</f>
        <v>2086</v>
      </c>
      <c r="CD84" s="181" t="n">
        <f aca="false">CD$28</f>
        <v>2087</v>
      </c>
      <c r="CE84" s="181" t="n">
        <f aca="false">CE$28</f>
        <v>2088</v>
      </c>
      <c r="CF84" s="181" t="n">
        <f aca="false">CF$28</f>
        <v>2089</v>
      </c>
      <c r="CG84" s="181" t="n">
        <f aca="false">CG$28</f>
        <v>2090</v>
      </c>
      <c r="CH84" s="181" t="n">
        <f aca="false">CH$28</f>
        <v>2091</v>
      </c>
      <c r="CI84" s="181" t="n">
        <f aca="false">CI$28</f>
        <v>2092</v>
      </c>
      <c r="CJ84" s="181" t="n">
        <f aca="false">CJ$28</f>
        <v>2093</v>
      </c>
      <c r="CK84" s="181" t="n">
        <f aca="false">CK$28</f>
        <v>2094</v>
      </c>
      <c r="CL84" s="181" t="n">
        <f aca="false">CL$28</f>
        <v>2095</v>
      </c>
      <c r="CM84" s="181" t="n">
        <f aca="false">CM$28</f>
        <v>2096</v>
      </c>
      <c r="CN84" s="181" t="n">
        <f aca="false">CN$28</f>
        <v>2097</v>
      </c>
      <c r="CO84" s="181" t="n">
        <f aca="false">CO$28</f>
        <v>2098</v>
      </c>
      <c r="CP84" s="181" t="n">
        <f aca="false">CP$28</f>
        <v>2099</v>
      </c>
      <c r="CQ84" s="181" t="n">
        <f aca="false">CQ$28</f>
        <v>2100</v>
      </c>
      <c r="CR84" s="181" t="n">
        <f aca="false">CR$28</f>
        <v>2101</v>
      </c>
      <c r="CS84" s="181" t="n">
        <f aca="false">CS$28</f>
        <v>2102</v>
      </c>
      <c r="CT84" s="181" t="n">
        <f aca="false">CT$28</f>
        <v>2103</v>
      </c>
      <c r="CU84" s="181" t="n">
        <f aca="false">CU$28</f>
        <v>2104</v>
      </c>
      <c r="CV84" s="181" t="n">
        <f aca="false">CV$28</f>
        <v>2105</v>
      </c>
      <c r="CW84" s="181" t="n">
        <f aca="false">CW$28</f>
        <v>2106</v>
      </c>
      <c r="CX84" s="181" t="n">
        <f aca="false">CX$28</f>
        <v>2107</v>
      </c>
      <c r="CY84" s="181" t="n">
        <f aca="false">CY$28</f>
        <v>2108</v>
      </c>
      <c r="CZ84" s="181" t="n">
        <f aca="false">CZ$28</f>
        <v>2109</v>
      </c>
      <c r="DA84" s="181" t="n">
        <f aca="false">DA$28</f>
        <v>2110</v>
      </c>
      <c r="DB84" s="181" t="n">
        <f aca="false">DB$28</f>
        <v>2111</v>
      </c>
      <c r="DC84" s="181" t="n">
        <f aca="false">DC$28</f>
        <v>2112</v>
      </c>
      <c r="DD84" s="181" t="n">
        <f aca="false">DD$28</f>
        <v>2113</v>
      </c>
      <c r="DE84" s="181" t="n">
        <f aca="false">DE$28</f>
        <v>2114</v>
      </c>
      <c r="DF84" s="181" t="n">
        <f aca="false">DF$28</f>
        <v>2115</v>
      </c>
      <c r="DG84" s="181" t="n">
        <f aca="false">DG$28</f>
        <v>2116</v>
      </c>
      <c r="DH84" s="181" t="n">
        <f aca="false">DH$28</f>
        <v>2117</v>
      </c>
      <c r="DI84" s="181" t="n">
        <f aca="false">DI$28</f>
        <v>2118</v>
      </c>
      <c r="DJ84" s="181" t="n">
        <f aca="false">DJ$28</f>
        <v>2119</v>
      </c>
      <c r="DK84" s="181" t="n">
        <f aca="false">DK$28</f>
        <v>2120</v>
      </c>
    </row>
    <row r="85" s="160" customFormat="true" ht="15" hidden="false" customHeight="true" outlineLevel="0" collapsed="false">
      <c r="A85" s="198"/>
      <c r="B85" s="198"/>
      <c r="C85" s="199"/>
      <c r="E85" s="160" t="s">
        <v>256</v>
      </c>
      <c r="G85" s="160" t="s">
        <v>108</v>
      </c>
      <c r="J85" s="160" t="n">
        <f aca="false">((1 + $F83)^(J84 - $F82))</f>
        <v>0.712986179483668</v>
      </c>
      <c r="K85" s="160" t="n">
        <f aca="false">((1 + $F83)^(K84 - $F82))</f>
        <v>0.762895212047525</v>
      </c>
      <c r="L85" s="160" t="n">
        <f aca="false">((1 + $F83)^(L84 - $F82))</f>
        <v>0.816297876890852</v>
      </c>
      <c r="M85" s="160" t="n">
        <f aca="false">((1 + $F83)^(M84 - $F82))</f>
        <v>0.873438728273212</v>
      </c>
      <c r="N85" s="160" t="n">
        <f aca="false">((1 + $F83)^(N84 - $F82))</f>
        <v>0.934579439252336</v>
      </c>
      <c r="O85" s="160" t="n">
        <f aca="false">((1 + $F83)^(O84 - $F82))</f>
        <v>1</v>
      </c>
      <c r="P85" s="160" t="n">
        <f aca="false">((1 + $F83)^(P84 - $F82))</f>
        <v>1.07</v>
      </c>
      <c r="Q85" s="160" t="n">
        <f aca="false">((1 + $F83)^(Q84 - $F82))</f>
        <v>1.1449</v>
      </c>
      <c r="R85" s="160" t="n">
        <f aca="false">((1 + $F83)^(R84 - $F82))</f>
        <v>1.225043</v>
      </c>
      <c r="S85" s="160" t="n">
        <f aca="false">((1 + $F83)^(S84 - $F82))</f>
        <v>1.31079601</v>
      </c>
      <c r="T85" s="160" t="n">
        <f aca="false">((1 + $F83)^(T84 - $F82))</f>
        <v>1.4025517307</v>
      </c>
      <c r="U85" s="160" t="n">
        <f aca="false">((1 + $F83)^(U84 - $F82))</f>
        <v>1.500730351849</v>
      </c>
      <c r="V85" s="160" t="n">
        <f aca="false">((1 + $F83)^(V84 - $F82))</f>
        <v>1.60578147647843</v>
      </c>
      <c r="W85" s="160" t="n">
        <f aca="false">((1 + $F83)^(W84 - $F82))</f>
        <v>1.71818617983192</v>
      </c>
      <c r="X85" s="160" t="n">
        <f aca="false">((1 + $F83)^(X84 - $F82))</f>
        <v>1.83845921242016</v>
      </c>
      <c r="Y85" s="160" t="n">
        <f aca="false">((1 + $F83)^(Y84 - $F82))</f>
        <v>1.96715135728957</v>
      </c>
      <c r="Z85" s="160" t="n">
        <f aca="false">((1 + $F83)^(Z84 - $F82))</f>
        <v>2.10485195229984</v>
      </c>
      <c r="AA85" s="160" t="n">
        <f aca="false">((1 + $F83)^(AA84 - $F82))</f>
        <v>2.25219158896082</v>
      </c>
      <c r="AB85" s="160" t="n">
        <f aca="false">((1 + $F83)^(AB84 - $F82))</f>
        <v>2.40984500018808</v>
      </c>
      <c r="AC85" s="160" t="n">
        <f aca="false">((1 + $F83)^(AC84 - $F82))</f>
        <v>2.57853415020125</v>
      </c>
      <c r="AD85" s="160" t="n">
        <f aca="false">((1 + $F83)^(AD84 - $F82))</f>
        <v>2.75903154071534</v>
      </c>
      <c r="AE85" s="160" t="n">
        <f aca="false">((1 + $F83)^(AE84 - $F82))</f>
        <v>2.95216374856541</v>
      </c>
      <c r="AF85" s="160" t="n">
        <f aca="false">((1 + $F83)^(AF84 - $F82))</f>
        <v>3.15881521096499</v>
      </c>
      <c r="AG85" s="160" t="n">
        <f aca="false">((1 + $F83)^(AG84 - $F82))</f>
        <v>3.37993227573254</v>
      </c>
      <c r="AH85" s="160" t="n">
        <f aca="false">((1 + $F83)^(AH84 - $F82))</f>
        <v>3.61652753503382</v>
      </c>
      <c r="AI85" s="160" t="n">
        <f aca="false">((1 + $F83)^(AI84 - $F82))</f>
        <v>3.86968446248618</v>
      </c>
      <c r="AJ85" s="160" t="n">
        <f aca="false">((1 + $F83)^(AJ84 - $F82))</f>
        <v>4.14056237486022</v>
      </c>
      <c r="AK85" s="160" t="n">
        <f aca="false">((1 + $F83)^(AK84 - $F82))</f>
        <v>4.43040174110043</v>
      </c>
      <c r="AL85" s="160" t="n">
        <f aca="false">((1 + $F83)^(AL84 - $F82))</f>
        <v>4.74052986297746</v>
      </c>
      <c r="AM85" s="160" t="n">
        <f aca="false">((1 + $F83)^(AM84 - $F82))</f>
        <v>5.07236695338589</v>
      </c>
      <c r="AN85" s="160" t="n">
        <f aca="false">((1 + $F83)^(AN84 - $F82))</f>
        <v>5.4274326401229</v>
      </c>
      <c r="AO85" s="160" t="n">
        <f aca="false">((1 + $F83)^(AO84 - $F82))</f>
        <v>5.8073529249315</v>
      </c>
      <c r="AP85" s="160" t="n">
        <f aca="false">((1 + $F83)^(AP84 - $F82))</f>
        <v>6.21386762967671</v>
      </c>
      <c r="AQ85" s="160" t="n">
        <f aca="false">((1 + $F83)^(AQ84 - $F82))</f>
        <v>6.64883836375408</v>
      </c>
      <c r="AR85" s="160" t="n">
        <f aca="false">((1 + $F83)^(AR84 - $F82))</f>
        <v>7.11425704921686</v>
      </c>
      <c r="AS85" s="160" t="n">
        <f aca="false">((1 + $F83)^(AS84 - $F82))</f>
        <v>7.61225504266204</v>
      </c>
      <c r="AT85" s="160" t="n">
        <f aca="false">((1 + $F83)^(AT84 - $F82))</f>
        <v>8.14511289564839</v>
      </c>
      <c r="AU85" s="160" t="n">
        <f aca="false">((1 + $F83)^(AU84 - $F82))</f>
        <v>8.71527079834377</v>
      </c>
      <c r="AV85" s="160" t="n">
        <f aca="false">((1 + $F83)^(AV84 - $F82))</f>
        <v>9.32533975422784</v>
      </c>
      <c r="AW85" s="160" t="n">
        <f aca="false">((1 + $F83)^(AW84 - $F82))</f>
        <v>9.97811353702379</v>
      </c>
      <c r="AX85" s="160" t="n">
        <f aca="false">((1 + $F83)^(AX84 - $F82))</f>
        <v>10.6765814846155</v>
      </c>
      <c r="AY85" s="160" t="n">
        <f aca="false">((1 + $F83)^(AY84 - $F82))</f>
        <v>11.4239421885385</v>
      </c>
      <c r="AZ85" s="160" t="n">
        <f aca="false">((1 + $F83)^(AZ84 - $F82))</f>
        <v>12.2236181417362</v>
      </c>
      <c r="BA85" s="160" t="n">
        <f aca="false">((1 + $F83)^(BA84 - $F82))</f>
        <v>13.0792714116578</v>
      </c>
      <c r="BB85" s="160" t="n">
        <f aca="false">((1 + $F83)^(BB84 - $F82))</f>
        <v>13.9948204104738</v>
      </c>
      <c r="BC85" s="160" t="n">
        <f aca="false">((1 + $F83)^(BC84 - $F82))</f>
        <v>14.974457839207</v>
      </c>
      <c r="BD85" s="160" t="n">
        <f aca="false">((1 + $F83)^(BD84 - $F82))</f>
        <v>16.0226698879515</v>
      </c>
      <c r="BE85" s="160" t="n">
        <f aca="false">((1 + $F83)^(BE84 - $F82))</f>
        <v>17.1442567801081</v>
      </c>
      <c r="BF85" s="160" t="n">
        <f aca="false">((1 + $F83)^(BF84 - $F82))</f>
        <v>18.3443547547156</v>
      </c>
      <c r="BG85" s="160" t="n">
        <f aca="false">((1 + $F83)^(BG84 - $F82))</f>
        <v>19.6284595875457</v>
      </c>
      <c r="BH85" s="160" t="n">
        <f aca="false">((1 + $F83)^(BH84 - $F82))</f>
        <v>21.0024517586739</v>
      </c>
      <c r="BI85" s="160" t="n">
        <f aca="false">((1 + $F83)^(BI84 - $F82))</f>
        <v>22.4726233817811</v>
      </c>
      <c r="BJ85" s="160" t="n">
        <f aca="false">((1 + $F83)^(BJ84 - $F82))</f>
        <v>24.0457070185058</v>
      </c>
      <c r="BK85" s="160" t="n">
        <f aca="false">((1 + $F83)^(BK84 - $F82))</f>
        <v>25.7289065098012</v>
      </c>
      <c r="BL85" s="160" t="n">
        <f aca="false">((1 + $F83)^(BL84 - $F82))</f>
        <v>27.5299299654873</v>
      </c>
      <c r="BM85" s="160" t="n">
        <f aca="false">((1 + $F83)^(BM84 - $F82))</f>
        <v>29.4570250630714</v>
      </c>
      <c r="BN85" s="160" t="n">
        <f aca="false">((1 + $F83)^(BN84 - $F82))</f>
        <v>31.5190168174864</v>
      </c>
      <c r="BO85" s="160" t="n">
        <f aca="false">((1 + $F83)^(BO84 - $F82))</f>
        <v>33.7253479947105</v>
      </c>
      <c r="BP85" s="160" t="n">
        <f aca="false">((1 + $F83)^(BP84 - $F82))</f>
        <v>36.0861223543402</v>
      </c>
      <c r="BQ85" s="160" t="n">
        <f aca="false">((1 + $F83)^(BQ84 - $F82))</f>
        <v>38.612150919144</v>
      </c>
      <c r="BR85" s="160" t="n">
        <f aca="false">((1 + $F83)^(BR84 - $F82))</f>
        <v>41.3150014834841</v>
      </c>
      <c r="BS85" s="160" t="n">
        <f aca="false">((1 + $F83)^(BS84 - $F82))</f>
        <v>44.207051587328</v>
      </c>
      <c r="BT85" s="160" t="n">
        <f aca="false">((1 + $F83)^(BT84 - $F82))</f>
        <v>47.3015451984409</v>
      </c>
      <c r="BU85" s="160" t="n">
        <f aca="false">((1 + $F83)^(BU84 - $F82))</f>
        <v>50.6126533623318</v>
      </c>
      <c r="BV85" s="160" t="n">
        <f aca="false">((1 + $F83)^(BV84 - $F82))</f>
        <v>54.155539097695</v>
      </c>
      <c r="BW85" s="160" t="n">
        <f aca="false">((1 + $F83)^(BW84 - $F82))</f>
        <v>57.9464268345337</v>
      </c>
      <c r="BX85" s="160" t="n">
        <f aca="false">((1 + $F83)^(BX84 - $F82))</f>
        <v>62.0026767129511</v>
      </c>
      <c r="BY85" s="160" t="n">
        <f aca="false">((1 + $F83)^(BY84 - $F82))</f>
        <v>66.3428640828576</v>
      </c>
      <c r="BZ85" s="160" t="n">
        <f aca="false">((1 + $F83)^(BZ84 - $F82))</f>
        <v>70.9868645686577</v>
      </c>
      <c r="CA85" s="160" t="n">
        <f aca="false">((1 + $F83)^(CA84 - $F82))</f>
        <v>75.9559450884637</v>
      </c>
      <c r="CB85" s="160" t="n">
        <f aca="false">((1 + $F83)^(CB84 - $F82))</f>
        <v>81.2728612446562</v>
      </c>
      <c r="CC85" s="160" t="n">
        <f aca="false">((1 + $F83)^(CC84 - $F82))</f>
        <v>86.9619615317821</v>
      </c>
      <c r="CD85" s="160" t="n">
        <f aca="false">((1 + $F83)^(CD84 - $F82))</f>
        <v>93.0492988390069</v>
      </c>
      <c r="CE85" s="160" t="n">
        <f aca="false">((1 + $F83)^(CE84 - $F82))</f>
        <v>99.5627497577373</v>
      </c>
      <c r="CF85" s="160" t="n">
        <f aca="false">((1 + $F83)^(CF84 - $F82))</f>
        <v>106.532142240779</v>
      </c>
      <c r="CG85" s="160" t="n">
        <f aca="false">((1 + $F83)^(CG84 - $F82))</f>
        <v>113.989392197634</v>
      </c>
      <c r="CH85" s="160" t="n">
        <f aca="false">((1 + $F83)^(CH84 - $F82))</f>
        <v>121.968649651468</v>
      </c>
      <c r="CI85" s="160" t="n">
        <f aca="false">((1 + $F83)^(CI84 - $F82))</f>
        <v>130.506455127071</v>
      </c>
      <c r="CJ85" s="160" t="n">
        <f aca="false">((1 + $F83)^(CJ84 - $F82))</f>
        <v>139.641906985966</v>
      </c>
      <c r="CK85" s="160" t="n">
        <f aca="false">((1 + $F83)^(CK84 - $F82))</f>
        <v>149.416840474983</v>
      </c>
      <c r="CL85" s="160" t="n">
        <f aca="false">((1 + $F83)^(CL84 - $F82))</f>
        <v>159.876019308232</v>
      </c>
      <c r="CM85" s="160" t="n">
        <f aca="false">((1 + $F83)^(CM84 - $F82))</f>
        <v>171.067340659808</v>
      </c>
      <c r="CN85" s="160" t="n">
        <f aca="false">((1 + $F83)^(CN84 - $F82))</f>
        <v>183.042054505995</v>
      </c>
      <c r="CO85" s="160" t="n">
        <f aca="false">((1 + $F83)^(CO84 - $F82))</f>
        <v>195.854998321414</v>
      </c>
      <c r="CP85" s="160" t="n">
        <f aca="false">((1 + $F83)^(CP84 - $F82))</f>
        <v>209.564848203914</v>
      </c>
      <c r="CQ85" s="160" t="n">
        <f aca="false">((1 + $F83)^(CQ84 - $F82))</f>
        <v>224.234387578187</v>
      </c>
      <c r="CR85" s="160" t="n">
        <f aca="false">((1 + $F83)^(CR84 - $F82))</f>
        <v>239.930794708661</v>
      </c>
      <c r="CS85" s="160" t="n">
        <f aca="false">((1 + $F83)^(CS84 - $F82))</f>
        <v>256.725950338267</v>
      </c>
      <c r="CT85" s="160" t="n">
        <f aca="false">((1 + $F83)^(CT84 - $F82))</f>
        <v>274.696766861946</v>
      </c>
      <c r="CU85" s="160" t="n">
        <f aca="false">((1 + $F83)^(CU84 - $F82))</f>
        <v>293.925540542282</v>
      </c>
      <c r="CV85" s="160" t="n">
        <f aca="false">((1 + $F83)^(CV84 - $F82))</f>
        <v>314.500328380242</v>
      </c>
      <c r="CW85" s="160" t="n">
        <f aca="false">((1 + $F83)^(CW84 - $F82))</f>
        <v>336.515351366858</v>
      </c>
      <c r="CX85" s="160" t="n">
        <f aca="false">((1 + $F83)^(CX84 - $F82))</f>
        <v>360.071425962539</v>
      </c>
      <c r="CY85" s="160" t="n">
        <f aca="false">((1 + $F83)^(CY84 - $F82))</f>
        <v>385.276425779916</v>
      </c>
      <c r="CZ85" s="160" t="n">
        <f aca="false">((1 + $F83)^(CZ84 - $F82))</f>
        <v>412.24577558451</v>
      </c>
      <c r="DA85" s="160" t="n">
        <f aca="false">((1 + $F83)^(DA84 - $F82))</f>
        <v>441.102979875426</v>
      </c>
      <c r="DB85" s="160" t="n">
        <f aca="false">((1 + $F83)^(DB84 - $F82))</f>
        <v>471.980188466706</v>
      </c>
      <c r="DC85" s="160" t="n">
        <f aca="false">((1 + $F83)^(DC84 - $F82))</f>
        <v>505.018801659376</v>
      </c>
      <c r="DD85" s="160" t="n">
        <f aca="false">((1 + $F83)^(DD84 - $F82))</f>
        <v>540.370117775532</v>
      </c>
      <c r="DE85" s="160" t="n">
        <f aca="false">((1 + $F83)^(DE84 - $F82))</f>
        <v>578.196026019819</v>
      </c>
      <c r="DF85" s="160" t="n">
        <f aca="false">((1 + $F83)^(DF84 - $F82))</f>
        <v>618.669747841206</v>
      </c>
      <c r="DG85" s="160" t="n">
        <f aca="false">((1 + $F83)^(DG84 - $F82))</f>
        <v>661.976630190091</v>
      </c>
      <c r="DH85" s="160" t="n">
        <f aca="false">((1 + $F83)^(DH84 - $F82))</f>
        <v>708.314994303397</v>
      </c>
      <c r="DI85" s="160" t="n">
        <f aca="false">((1 + $F83)^(DI84 - $F82))</f>
        <v>757.897043904635</v>
      </c>
      <c r="DJ85" s="160" t="n">
        <f aca="false">((1 + $F83)^(DJ84 - $F82))</f>
        <v>810.94983697796</v>
      </c>
      <c r="DK85" s="160" t="n">
        <f aca="false">((1 + $F83)^(DK84 - $F82))</f>
        <v>867.716325566417</v>
      </c>
    </row>
    <row r="86" s="94" customFormat="true" ht="15" hidden="false" customHeight="true" outlineLevel="0" collapsed="false">
      <c r="A86" s="112"/>
      <c r="B86" s="112"/>
      <c r="C86" s="113"/>
    </row>
    <row r="87" customFormat="false" ht="15" hidden="false" customHeight="true" outlineLevel="0" collapsed="false">
      <c r="A87" s="58"/>
      <c r="B87" s="58"/>
      <c r="C87" s="59"/>
      <c r="D87" s="60"/>
      <c r="E87" s="196" t="str">
        <f aca="false">InpC!E$23</f>
        <v>Base year</v>
      </c>
      <c r="F87" s="196" t="n">
        <f aca="false">InpC!F$23</f>
        <v>2020</v>
      </c>
      <c r="G87" s="196" t="str">
        <f aca="false">InpC!G$23</f>
        <v>year</v>
      </c>
      <c r="H87" s="196"/>
      <c r="I87" s="196"/>
      <c r="J87" s="196"/>
      <c r="K87" s="196"/>
      <c r="L87" s="196"/>
      <c r="M87" s="196"/>
      <c r="N87" s="196"/>
      <c r="O87" s="196"/>
      <c r="P87" s="196"/>
      <c r="Q87" s="196"/>
      <c r="R87" s="196"/>
      <c r="S87" s="196"/>
      <c r="T87" s="196"/>
      <c r="U87" s="196"/>
      <c r="V87" s="196"/>
      <c r="W87" s="196"/>
      <c r="X87" s="196"/>
      <c r="Y87" s="196"/>
      <c r="Z87" s="196"/>
      <c r="AA87" s="196"/>
      <c r="AB87" s="196"/>
      <c r="AC87" s="196"/>
      <c r="AD87" s="196"/>
      <c r="AE87" s="196"/>
      <c r="AF87" s="196"/>
      <c r="AG87" s="196"/>
      <c r="AH87" s="196"/>
      <c r="AI87" s="196"/>
      <c r="AJ87" s="196"/>
      <c r="AK87" s="196"/>
      <c r="AL87" s="196"/>
      <c r="AM87" s="196"/>
      <c r="AN87" s="196"/>
      <c r="AO87" s="196"/>
      <c r="AP87" s="196"/>
      <c r="AQ87" s="196"/>
      <c r="AR87" s="196"/>
      <c r="AS87" s="196"/>
      <c r="AT87" s="196"/>
      <c r="AU87" s="196"/>
      <c r="AV87" s="196"/>
      <c r="AW87" s="196"/>
      <c r="AX87" s="196"/>
      <c r="AY87" s="196"/>
      <c r="AZ87" s="196"/>
      <c r="BA87" s="196"/>
      <c r="BB87" s="196"/>
      <c r="BC87" s="196"/>
      <c r="BD87" s="196"/>
      <c r="BE87" s="196"/>
      <c r="BF87" s="196"/>
      <c r="BG87" s="196"/>
      <c r="BH87" s="196"/>
      <c r="BI87" s="196"/>
      <c r="BJ87" s="196"/>
      <c r="BK87" s="196"/>
      <c r="BL87" s="196"/>
      <c r="BM87" s="196"/>
      <c r="BN87" s="196"/>
      <c r="BO87" s="196"/>
      <c r="BP87" s="196"/>
      <c r="BQ87" s="196"/>
      <c r="BR87" s="196"/>
      <c r="BS87" s="196"/>
      <c r="BT87" s="196"/>
      <c r="BU87" s="196"/>
      <c r="BV87" s="196"/>
      <c r="BW87" s="196"/>
      <c r="BX87" s="196"/>
      <c r="BY87" s="196"/>
      <c r="BZ87" s="196"/>
      <c r="CA87" s="196"/>
      <c r="CB87" s="196"/>
      <c r="CC87" s="196"/>
      <c r="CD87" s="196"/>
      <c r="CE87" s="196"/>
      <c r="CF87" s="196"/>
      <c r="CG87" s="196"/>
      <c r="CH87" s="196"/>
      <c r="CI87" s="196"/>
      <c r="CJ87" s="196"/>
      <c r="CK87" s="196"/>
      <c r="CL87" s="196"/>
      <c r="CM87" s="196"/>
      <c r="CN87" s="196"/>
      <c r="CO87" s="196"/>
      <c r="CP87" s="196"/>
      <c r="CQ87" s="196"/>
      <c r="CR87" s="196"/>
      <c r="CS87" s="196"/>
      <c r="CT87" s="196"/>
      <c r="CU87" s="196"/>
      <c r="CV87" s="196"/>
      <c r="CW87" s="196"/>
      <c r="CX87" s="196"/>
      <c r="CY87" s="196"/>
      <c r="CZ87" s="196"/>
      <c r="DA87" s="196"/>
      <c r="DB87" s="196"/>
      <c r="DC87" s="196"/>
      <c r="DD87" s="196"/>
      <c r="DE87" s="196"/>
      <c r="DF87" s="196"/>
      <c r="DG87" s="196"/>
      <c r="DH87" s="196"/>
      <c r="DI87" s="196"/>
      <c r="DJ87" s="196"/>
      <c r="DK87" s="196"/>
    </row>
    <row r="88" s="93" customFormat="true" ht="15" hidden="false" customHeight="true" outlineLevel="0" collapsed="false">
      <c r="A88" s="135"/>
      <c r="B88" s="135"/>
      <c r="C88" s="136"/>
      <c r="E88" s="197" t="str">
        <f aca="false">InpC!E$25</f>
        <v>Discount rate (for CO2 emissions)</v>
      </c>
      <c r="F88" s="197" t="n">
        <f aca="false">InpC!F$25</f>
        <v>0.03</v>
      </c>
      <c r="G88" s="197" t="str">
        <f aca="false">InpC!G$25</f>
        <v>percent</v>
      </c>
      <c r="H88" s="197"/>
      <c r="I88" s="197"/>
      <c r="J88" s="197"/>
      <c r="K88" s="197"/>
      <c r="L88" s="197"/>
      <c r="M88" s="197"/>
      <c r="N88" s="197"/>
      <c r="O88" s="197"/>
      <c r="P88" s="197"/>
      <c r="Q88" s="197"/>
      <c r="R88" s="197"/>
      <c r="S88" s="197"/>
      <c r="T88" s="197"/>
      <c r="U88" s="197"/>
      <c r="V88" s="197"/>
      <c r="W88" s="197"/>
      <c r="X88" s="197"/>
      <c r="Y88" s="197"/>
      <c r="Z88" s="197"/>
      <c r="AA88" s="197"/>
      <c r="AB88" s="197"/>
      <c r="AC88" s="197"/>
      <c r="AD88" s="197"/>
      <c r="AE88" s="197"/>
      <c r="AF88" s="197"/>
      <c r="AG88" s="197"/>
      <c r="AH88" s="197"/>
      <c r="AI88" s="197"/>
      <c r="AJ88" s="197"/>
      <c r="AK88" s="197"/>
      <c r="AL88" s="197"/>
      <c r="AM88" s="197"/>
      <c r="AN88" s="197"/>
      <c r="AO88" s="197"/>
      <c r="AP88" s="197"/>
      <c r="AQ88" s="197"/>
      <c r="AR88" s="197"/>
      <c r="AS88" s="197"/>
      <c r="AT88" s="197"/>
      <c r="AU88" s="197"/>
      <c r="AV88" s="197"/>
      <c r="AW88" s="197"/>
      <c r="AX88" s="197"/>
      <c r="AY88" s="197"/>
      <c r="AZ88" s="197"/>
      <c r="BA88" s="197"/>
      <c r="BB88" s="197"/>
      <c r="BC88" s="197"/>
      <c r="BD88" s="197"/>
      <c r="BE88" s="197"/>
      <c r="BF88" s="197"/>
      <c r="BG88" s="197"/>
      <c r="BH88" s="197"/>
      <c r="BI88" s="197"/>
      <c r="BJ88" s="197"/>
      <c r="BK88" s="197"/>
      <c r="BL88" s="197"/>
      <c r="BM88" s="197"/>
      <c r="BN88" s="197"/>
      <c r="BO88" s="197"/>
      <c r="BP88" s="197"/>
      <c r="BQ88" s="197"/>
      <c r="BR88" s="197"/>
      <c r="BS88" s="197"/>
      <c r="BT88" s="197"/>
      <c r="BU88" s="197"/>
      <c r="BV88" s="197"/>
      <c r="BW88" s="197"/>
      <c r="BX88" s="197"/>
      <c r="BY88" s="197"/>
      <c r="BZ88" s="197"/>
      <c r="CA88" s="197"/>
      <c r="CB88" s="197"/>
      <c r="CC88" s="197"/>
      <c r="CD88" s="197"/>
      <c r="CE88" s="197"/>
      <c r="CF88" s="197"/>
      <c r="CG88" s="197"/>
      <c r="CH88" s="197"/>
      <c r="CI88" s="197"/>
      <c r="CJ88" s="197"/>
      <c r="CK88" s="197"/>
      <c r="CL88" s="197"/>
      <c r="CM88" s="197"/>
      <c r="CN88" s="197"/>
      <c r="CO88" s="197"/>
      <c r="CP88" s="197"/>
      <c r="CQ88" s="197"/>
      <c r="CR88" s="197"/>
      <c r="CS88" s="197"/>
      <c r="CT88" s="197"/>
      <c r="CU88" s="197"/>
      <c r="CV88" s="197"/>
      <c r="CW88" s="197"/>
      <c r="CX88" s="197"/>
      <c r="CY88" s="197"/>
      <c r="CZ88" s="197"/>
      <c r="DA88" s="197"/>
      <c r="DB88" s="197"/>
      <c r="DC88" s="197"/>
      <c r="DD88" s="197"/>
      <c r="DE88" s="197"/>
      <c r="DF88" s="197"/>
      <c r="DG88" s="197"/>
      <c r="DH88" s="197"/>
      <c r="DI88" s="197"/>
      <c r="DJ88" s="197"/>
      <c r="DK88" s="197"/>
    </row>
    <row r="89" customFormat="false" ht="15" hidden="false" customHeight="true" outlineLevel="0" collapsed="false">
      <c r="A89" s="58"/>
      <c r="B89" s="58"/>
      <c r="C89" s="59"/>
      <c r="D89" s="60"/>
      <c r="E89" s="181" t="str">
        <f aca="false">E$28</f>
        <v>Financial year ending</v>
      </c>
      <c r="F89" s="181" t="n">
        <f aca="false">F$28</f>
        <v>0</v>
      </c>
      <c r="G89" s="181" t="str">
        <f aca="false">G$28</f>
        <v>year</v>
      </c>
      <c r="H89" s="181" t="n">
        <f aca="false">H$28</f>
        <v>0</v>
      </c>
      <c r="I89" s="181" t="n">
        <f aca="false">I$28</f>
        <v>0</v>
      </c>
      <c r="J89" s="181" t="n">
        <f aca="false">J$28</f>
        <v>2015</v>
      </c>
      <c r="K89" s="181" t="n">
        <f aca="false">K$28</f>
        <v>2016</v>
      </c>
      <c r="L89" s="181" t="n">
        <f aca="false">L$28</f>
        <v>2017</v>
      </c>
      <c r="M89" s="181" t="n">
        <f aca="false">M$28</f>
        <v>2018</v>
      </c>
      <c r="N89" s="181" t="n">
        <f aca="false">N$28</f>
        <v>2019</v>
      </c>
      <c r="O89" s="181" t="n">
        <f aca="false">O$28</f>
        <v>2020</v>
      </c>
      <c r="P89" s="181" t="n">
        <f aca="false">P$28</f>
        <v>2021</v>
      </c>
      <c r="Q89" s="181" t="n">
        <f aca="false">Q$28</f>
        <v>2022</v>
      </c>
      <c r="R89" s="181" t="n">
        <f aca="false">R$28</f>
        <v>2023</v>
      </c>
      <c r="S89" s="181" t="n">
        <f aca="false">S$28</f>
        <v>2024</v>
      </c>
      <c r="T89" s="181" t="n">
        <f aca="false">T$28</f>
        <v>2025</v>
      </c>
      <c r="U89" s="181" t="n">
        <f aca="false">U$28</f>
        <v>2026</v>
      </c>
      <c r="V89" s="181" t="n">
        <f aca="false">V$28</f>
        <v>2027</v>
      </c>
      <c r="W89" s="181" t="n">
        <f aca="false">W$28</f>
        <v>2028</v>
      </c>
      <c r="X89" s="181" t="n">
        <f aca="false">X$28</f>
        <v>2029</v>
      </c>
      <c r="Y89" s="181" t="n">
        <f aca="false">Y$28</f>
        <v>2030</v>
      </c>
      <c r="Z89" s="181" t="n">
        <f aca="false">Z$28</f>
        <v>2031</v>
      </c>
      <c r="AA89" s="181" t="n">
        <f aca="false">AA$28</f>
        <v>2032</v>
      </c>
      <c r="AB89" s="181" t="n">
        <f aca="false">AB$28</f>
        <v>2033</v>
      </c>
      <c r="AC89" s="181" t="n">
        <f aca="false">AC$28</f>
        <v>2034</v>
      </c>
      <c r="AD89" s="181" t="n">
        <f aca="false">AD$28</f>
        <v>2035</v>
      </c>
      <c r="AE89" s="181" t="n">
        <f aca="false">AE$28</f>
        <v>2036</v>
      </c>
      <c r="AF89" s="181" t="n">
        <f aca="false">AF$28</f>
        <v>2037</v>
      </c>
      <c r="AG89" s="181" t="n">
        <f aca="false">AG$28</f>
        <v>2038</v>
      </c>
      <c r="AH89" s="181" t="n">
        <f aca="false">AH$28</f>
        <v>2039</v>
      </c>
      <c r="AI89" s="181" t="n">
        <f aca="false">AI$28</f>
        <v>2040</v>
      </c>
      <c r="AJ89" s="181" t="n">
        <f aca="false">AJ$28</f>
        <v>2041</v>
      </c>
      <c r="AK89" s="181" t="n">
        <f aca="false">AK$28</f>
        <v>2042</v>
      </c>
      <c r="AL89" s="181" t="n">
        <f aca="false">AL$28</f>
        <v>2043</v>
      </c>
      <c r="AM89" s="181" t="n">
        <f aca="false">AM$28</f>
        <v>2044</v>
      </c>
      <c r="AN89" s="181" t="n">
        <f aca="false">AN$28</f>
        <v>2045</v>
      </c>
      <c r="AO89" s="181" t="n">
        <f aca="false">AO$28</f>
        <v>2046</v>
      </c>
      <c r="AP89" s="181" t="n">
        <f aca="false">AP$28</f>
        <v>2047</v>
      </c>
      <c r="AQ89" s="181" t="n">
        <f aca="false">AQ$28</f>
        <v>2048</v>
      </c>
      <c r="AR89" s="181" t="n">
        <f aca="false">AR$28</f>
        <v>2049</v>
      </c>
      <c r="AS89" s="181" t="n">
        <f aca="false">AS$28</f>
        <v>2050</v>
      </c>
      <c r="AT89" s="181" t="n">
        <f aca="false">AT$28</f>
        <v>2051</v>
      </c>
      <c r="AU89" s="181" t="n">
        <f aca="false">AU$28</f>
        <v>2052</v>
      </c>
      <c r="AV89" s="181" t="n">
        <f aca="false">AV$28</f>
        <v>2053</v>
      </c>
      <c r="AW89" s="181" t="n">
        <f aca="false">AW$28</f>
        <v>2054</v>
      </c>
      <c r="AX89" s="181" t="n">
        <f aca="false">AX$28</f>
        <v>2055</v>
      </c>
      <c r="AY89" s="181" t="n">
        <f aca="false">AY$28</f>
        <v>2056</v>
      </c>
      <c r="AZ89" s="181" t="n">
        <f aca="false">AZ$28</f>
        <v>2057</v>
      </c>
      <c r="BA89" s="181" t="n">
        <f aca="false">BA$28</f>
        <v>2058</v>
      </c>
      <c r="BB89" s="181" t="n">
        <f aca="false">BB$28</f>
        <v>2059</v>
      </c>
      <c r="BC89" s="181" t="n">
        <f aca="false">BC$28</f>
        <v>2060</v>
      </c>
      <c r="BD89" s="181" t="n">
        <f aca="false">BD$28</f>
        <v>2061</v>
      </c>
      <c r="BE89" s="181" t="n">
        <f aca="false">BE$28</f>
        <v>2062</v>
      </c>
      <c r="BF89" s="181" t="n">
        <f aca="false">BF$28</f>
        <v>2063</v>
      </c>
      <c r="BG89" s="181" t="n">
        <f aca="false">BG$28</f>
        <v>2064</v>
      </c>
      <c r="BH89" s="181" t="n">
        <f aca="false">BH$28</f>
        <v>2065</v>
      </c>
      <c r="BI89" s="181" t="n">
        <f aca="false">BI$28</f>
        <v>2066</v>
      </c>
      <c r="BJ89" s="181" t="n">
        <f aca="false">BJ$28</f>
        <v>2067</v>
      </c>
      <c r="BK89" s="181" t="n">
        <f aca="false">BK$28</f>
        <v>2068</v>
      </c>
      <c r="BL89" s="181" t="n">
        <f aca="false">BL$28</f>
        <v>2069</v>
      </c>
      <c r="BM89" s="181" t="n">
        <f aca="false">BM$28</f>
        <v>2070</v>
      </c>
      <c r="BN89" s="181" t="n">
        <f aca="false">BN$28</f>
        <v>2071</v>
      </c>
      <c r="BO89" s="181" t="n">
        <f aca="false">BO$28</f>
        <v>2072</v>
      </c>
      <c r="BP89" s="181" t="n">
        <f aca="false">BP$28</f>
        <v>2073</v>
      </c>
      <c r="BQ89" s="181" t="n">
        <f aca="false">BQ$28</f>
        <v>2074</v>
      </c>
      <c r="BR89" s="181" t="n">
        <f aca="false">BR$28</f>
        <v>2075</v>
      </c>
      <c r="BS89" s="181" t="n">
        <f aca="false">BS$28</f>
        <v>2076</v>
      </c>
      <c r="BT89" s="181" t="n">
        <f aca="false">BT$28</f>
        <v>2077</v>
      </c>
      <c r="BU89" s="181" t="n">
        <f aca="false">BU$28</f>
        <v>2078</v>
      </c>
      <c r="BV89" s="181" t="n">
        <f aca="false">BV$28</f>
        <v>2079</v>
      </c>
      <c r="BW89" s="181" t="n">
        <f aca="false">BW$28</f>
        <v>2080</v>
      </c>
      <c r="BX89" s="181" t="n">
        <f aca="false">BX$28</f>
        <v>2081</v>
      </c>
      <c r="BY89" s="181" t="n">
        <f aca="false">BY$28</f>
        <v>2082</v>
      </c>
      <c r="BZ89" s="181" t="n">
        <f aca="false">BZ$28</f>
        <v>2083</v>
      </c>
      <c r="CA89" s="181" t="n">
        <f aca="false">CA$28</f>
        <v>2084</v>
      </c>
      <c r="CB89" s="181" t="n">
        <f aca="false">CB$28</f>
        <v>2085</v>
      </c>
      <c r="CC89" s="181" t="n">
        <f aca="false">CC$28</f>
        <v>2086</v>
      </c>
      <c r="CD89" s="181" t="n">
        <f aca="false">CD$28</f>
        <v>2087</v>
      </c>
      <c r="CE89" s="181" t="n">
        <f aca="false">CE$28</f>
        <v>2088</v>
      </c>
      <c r="CF89" s="181" t="n">
        <f aca="false">CF$28</f>
        <v>2089</v>
      </c>
      <c r="CG89" s="181" t="n">
        <f aca="false">CG$28</f>
        <v>2090</v>
      </c>
      <c r="CH89" s="181" t="n">
        <f aca="false">CH$28</f>
        <v>2091</v>
      </c>
      <c r="CI89" s="181" t="n">
        <f aca="false">CI$28</f>
        <v>2092</v>
      </c>
      <c r="CJ89" s="181" t="n">
        <f aca="false">CJ$28</f>
        <v>2093</v>
      </c>
      <c r="CK89" s="181" t="n">
        <f aca="false">CK$28</f>
        <v>2094</v>
      </c>
      <c r="CL89" s="181" t="n">
        <f aca="false">CL$28</f>
        <v>2095</v>
      </c>
      <c r="CM89" s="181" t="n">
        <f aca="false">CM$28</f>
        <v>2096</v>
      </c>
      <c r="CN89" s="181" t="n">
        <f aca="false">CN$28</f>
        <v>2097</v>
      </c>
      <c r="CO89" s="181" t="n">
        <f aca="false">CO$28</f>
        <v>2098</v>
      </c>
      <c r="CP89" s="181" t="n">
        <f aca="false">CP$28</f>
        <v>2099</v>
      </c>
      <c r="CQ89" s="181" t="n">
        <f aca="false">CQ$28</f>
        <v>2100</v>
      </c>
      <c r="CR89" s="181" t="n">
        <f aca="false">CR$28</f>
        <v>2101</v>
      </c>
      <c r="CS89" s="181" t="n">
        <f aca="false">CS$28</f>
        <v>2102</v>
      </c>
      <c r="CT89" s="181" t="n">
        <f aca="false">CT$28</f>
        <v>2103</v>
      </c>
      <c r="CU89" s="181" t="n">
        <f aca="false">CU$28</f>
        <v>2104</v>
      </c>
      <c r="CV89" s="181" t="n">
        <f aca="false">CV$28</f>
        <v>2105</v>
      </c>
      <c r="CW89" s="181" t="n">
        <f aca="false">CW$28</f>
        <v>2106</v>
      </c>
      <c r="CX89" s="181" t="n">
        <f aca="false">CX$28</f>
        <v>2107</v>
      </c>
      <c r="CY89" s="181" t="n">
        <f aca="false">CY$28</f>
        <v>2108</v>
      </c>
      <c r="CZ89" s="181" t="n">
        <f aca="false">CZ$28</f>
        <v>2109</v>
      </c>
      <c r="DA89" s="181" t="n">
        <f aca="false">DA$28</f>
        <v>2110</v>
      </c>
      <c r="DB89" s="181" t="n">
        <f aca="false">DB$28</f>
        <v>2111</v>
      </c>
      <c r="DC89" s="181" t="n">
        <f aca="false">DC$28</f>
        <v>2112</v>
      </c>
      <c r="DD89" s="181" t="n">
        <f aca="false">DD$28</f>
        <v>2113</v>
      </c>
      <c r="DE89" s="181" t="n">
        <f aca="false">DE$28</f>
        <v>2114</v>
      </c>
      <c r="DF89" s="181" t="n">
        <f aca="false">DF$28</f>
        <v>2115</v>
      </c>
      <c r="DG89" s="181" t="n">
        <f aca="false">DG$28</f>
        <v>2116</v>
      </c>
      <c r="DH89" s="181" t="n">
        <f aca="false">DH$28</f>
        <v>2117</v>
      </c>
      <c r="DI89" s="181" t="n">
        <f aca="false">DI$28</f>
        <v>2118</v>
      </c>
      <c r="DJ89" s="181" t="n">
        <f aca="false">DJ$28</f>
        <v>2119</v>
      </c>
      <c r="DK89" s="181" t="n">
        <f aca="false">DK$28</f>
        <v>2120</v>
      </c>
    </row>
    <row r="90" s="160" customFormat="true" ht="15" hidden="false" customHeight="true" outlineLevel="0" collapsed="false">
      <c r="A90" s="198"/>
      <c r="B90" s="198"/>
      <c r="C90" s="199"/>
      <c r="E90" s="160" t="s">
        <v>257</v>
      </c>
      <c r="G90" s="160" t="s">
        <v>108</v>
      </c>
      <c r="J90" s="160" t="n">
        <f aca="false">((1 + $F88)^(J89 - $F87))</f>
        <v>0.862608784384164</v>
      </c>
      <c r="K90" s="160" t="n">
        <f aca="false">((1 + $F88)^(K89 - $F87))</f>
        <v>0.888487047915689</v>
      </c>
      <c r="L90" s="160" t="n">
        <f aca="false">((1 + $F88)^(L89 - $F87))</f>
        <v>0.91514165935316</v>
      </c>
      <c r="M90" s="160" t="n">
        <f aca="false">((1 + $F88)^(M89 - $F87))</f>
        <v>0.942595909133754</v>
      </c>
      <c r="N90" s="160" t="n">
        <f aca="false">((1 + $F88)^(N89 - $F87))</f>
        <v>0.970873786407767</v>
      </c>
      <c r="O90" s="160" t="n">
        <f aca="false">((1 + $F88)^(O89 - $F87))</f>
        <v>1</v>
      </c>
      <c r="P90" s="160" t="n">
        <f aca="false">((1 + $F88)^(P89 - $F87))</f>
        <v>1.03</v>
      </c>
      <c r="Q90" s="160" t="n">
        <f aca="false">((1 + $F88)^(Q89 - $F87))</f>
        <v>1.0609</v>
      </c>
      <c r="R90" s="160" t="n">
        <f aca="false">((1 + $F88)^(R89 - $F87))</f>
        <v>1.092727</v>
      </c>
      <c r="S90" s="160" t="n">
        <f aca="false">((1 + $F88)^(S89 - $F87))</f>
        <v>1.12550881</v>
      </c>
      <c r="T90" s="160" t="n">
        <f aca="false">((1 + $F88)^(T89 - $F87))</f>
        <v>1.1592740743</v>
      </c>
      <c r="U90" s="160" t="n">
        <f aca="false">((1 + $F88)^(U89 - $F87))</f>
        <v>1.194052296529</v>
      </c>
      <c r="V90" s="160" t="n">
        <f aca="false">((1 + $F88)^(V89 - $F87))</f>
        <v>1.22987386542487</v>
      </c>
      <c r="W90" s="160" t="n">
        <f aca="false">((1 + $F88)^(W89 - $F87))</f>
        <v>1.26677008138762</v>
      </c>
      <c r="X90" s="160" t="n">
        <f aca="false">((1 + $F88)^(X89 - $F87))</f>
        <v>1.30477318382925</v>
      </c>
      <c r="Y90" s="160" t="n">
        <f aca="false">((1 + $F88)^(Y89 - $F87))</f>
        <v>1.34391637934412</v>
      </c>
      <c r="Z90" s="160" t="n">
        <f aca="false">((1 + $F88)^(Z89 - $F87))</f>
        <v>1.38423387072445</v>
      </c>
      <c r="AA90" s="160" t="n">
        <f aca="false">((1 + $F88)^(AA89 - $F87))</f>
        <v>1.42576088684618</v>
      </c>
      <c r="AB90" s="160" t="n">
        <f aca="false">((1 + $F88)^(AB89 - $F87))</f>
        <v>1.46853371345156</v>
      </c>
      <c r="AC90" s="160" t="n">
        <f aca="false">((1 + $F88)^(AC89 - $F87))</f>
        <v>1.51258972485511</v>
      </c>
      <c r="AD90" s="160" t="n">
        <f aca="false">((1 + $F88)^(AD89 - $F87))</f>
        <v>1.55796741660077</v>
      </c>
      <c r="AE90" s="160" t="n">
        <f aca="false">((1 + $F88)^(AE89 - $F87))</f>
        <v>1.60470643909879</v>
      </c>
      <c r="AF90" s="160" t="n">
        <f aca="false">((1 + $F88)^(AF89 - $F87))</f>
        <v>1.65284763227175</v>
      </c>
      <c r="AG90" s="160" t="n">
        <f aca="false">((1 + $F88)^(AG89 - $F87))</f>
        <v>1.7024330612399</v>
      </c>
      <c r="AH90" s="160" t="n">
        <f aca="false">((1 + $F88)^(AH89 - $F87))</f>
        <v>1.7535060530771</v>
      </c>
      <c r="AI90" s="160" t="n">
        <f aca="false">((1 + $F88)^(AI89 - $F87))</f>
        <v>1.80611123466941</v>
      </c>
      <c r="AJ90" s="160" t="n">
        <f aca="false">((1 + $F88)^(AJ89 - $F87))</f>
        <v>1.8602945717095</v>
      </c>
      <c r="AK90" s="160" t="n">
        <f aca="false">((1 + $F88)^(AK89 - $F87))</f>
        <v>1.91610340886078</v>
      </c>
      <c r="AL90" s="160" t="n">
        <f aca="false">((1 + $F88)^(AL89 - $F87))</f>
        <v>1.97358651112661</v>
      </c>
      <c r="AM90" s="160" t="n">
        <f aca="false">((1 + $F88)^(AM89 - $F87))</f>
        <v>2.0327941064604</v>
      </c>
      <c r="AN90" s="160" t="n">
        <f aca="false">((1 + $F88)^(AN89 - $F87))</f>
        <v>2.09377792965422</v>
      </c>
      <c r="AO90" s="160" t="n">
        <f aca="false">((1 + $F88)^(AO89 - $F87))</f>
        <v>2.15659126754384</v>
      </c>
      <c r="AP90" s="160" t="n">
        <f aca="false">((1 + $F88)^(AP89 - $F87))</f>
        <v>2.22128900557016</v>
      </c>
      <c r="AQ90" s="160" t="n">
        <f aca="false">((1 + $F88)^(AQ89 - $F87))</f>
        <v>2.28792767573726</v>
      </c>
      <c r="AR90" s="160" t="n">
        <f aca="false">((1 + $F88)^(AR89 - $F87))</f>
        <v>2.35656550600938</v>
      </c>
      <c r="AS90" s="160" t="n">
        <f aca="false">((1 + $F88)^(AS89 - $F87))</f>
        <v>2.42726247118966</v>
      </c>
      <c r="AT90" s="160" t="n">
        <f aca="false">((1 + $F88)^(AT89 - $F87))</f>
        <v>2.50008034532535</v>
      </c>
      <c r="AU90" s="160" t="n">
        <f aca="false">((1 + $F88)^(AU89 - $F87))</f>
        <v>2.57508275568511</v>
      </c>
      <c r="AV90" s="160" t="n">
        <f aca="false">((1 + $F88)^(AV89 - $F87))</f>
        <v>2.65233523835567</v>
      </c>
      <c r="AW90" s="160" t="n">
        <f aca="false">((1 + $F88)^(AW89 - $F87))</f>
        <v>2.73190529550634</v>
      </c>
      <c r="AX90" s="160" t="n">
        <f aca="false">((1 + $F88)^(AX89 - $F87))</f>
        <v>2.81386245437153</v>
      </c>
      <c r="AY90" s="160" t="n">
        <f aca="false">((1 + $F88)^(AY89 - $F87))</f>
        <v>2.89827832800267</v>
      </c>
      <c r="AZ90" s="160" t="n">
        <f aca="false">((1 + $F88)^(AZ89 - $F87))</f>
        <v>2.98522667784275</v>
      </c>
      <c r="BA90" s="160" t="n">
        <f aca="false">((1 + $F88)^(BA89 - $F87))</f>
        <v>3.07478347817804</v>
      </c>
      <c r="BB90" s="160" t="n">
        <f aca="false">((1 + $F88)^(BB89 - $F87))</f>
        <v>3.16702698252338</v>
      </c>
      <c r="BC90" s="160" t="n">
        <f aca="false">((1 + $F88)^(BC89 - $F87))</f>
        <v>3.26203779199908</v>
      </c>
      <c r="BD90" s="160" t="n">
        <f aca="false">((1 + $F88)^(BD89 - $F87))</f>
        <v>3.35989892575905</v>
      </c>
      <c r="BE90" s="160" t="n">
        <f aca="false">((1 + $F88)^(BE89 - $F87))</f>
        <v>3.46069589353182</v>
      </c>
      <c r="BF90" s="160" t="n">
        <f aca="false">((1 + $F88)^(BF89 - $F87))</f>
        <v>3.56451677033778</v>
      </c>
      <c r="BG90" s="160" t="n">
        <f aca="false">((1 + $F88)^(BG89 - $F87))</f>
        <v>3.67145227344791</v>
      </c>
      <c r="BH90" s="160" t="n">
        <f aca="false">((1 + $F88)^(BH89 - $F87))</f>
        <v>3.78159584165135</v>
      </c>
      <c r="BI90" s="160" t="n">
        <f aca="false">((1 + $F88)^(BI89 - $F87))</f>
        <v>3.89504371690089</v>
      </c>
      <c r="BJ90" s="160" t="n">
        <f aca="false">((1 + $F88)^(BJ89 - $F87))</f>
        <v>4.01189502840791</v>
      </c>
      <c r="BK90" s="160" t="n">
        <f aca="false">((1 + $F88)^(BK89 - $F87))</f>
        <v>4.13225187926015</v>
      </c>
      <c r="BL90" s="160" t="n">
        <f aca="false">((1 + $F88)^(BL89 - $F87))</f>
        <v>4.25621943563796</v>
      </c>
      <c r="BM90" s="160" t="n">
        <f aca="false">((1 + $F88)^(BM89 - $F87))</f>
        <v>4.3839060187071</v>
      </c>
      <c r="BN90" s="160" t="n">
        <f aca="false">((1 + $F88)^(BN89 - $F87))</f>
        <v>4.51542319926831</v>
      </c>
      <c r="BO90" s="160" t="n">
        <f aca="false">((1 + $F88)^(BO89 - $F87))</f>
        <v>4.65088589524636</v>
      </c>
      <c r="BP90" s="160" t="n">
        <f aca="false">((1 + $F88)^(BP89 - $F87))</f>
        <v>4.79041247210375</v>
      </c>
      <c r="BQ90" s="160" t="n">
        <f aca="false">((1 + $F88)^(BQ89 - $F87))</f>
        <v>4.93412484626686</v>
      </c>
      <c r="BR90" s="160" t="n">
        <f aca="false">((1 + $F88)^(BR89 - $F87))</f>
        <v>5.08214859165487</v>
      </c>
      <c r="BS90" s="160" t="n">
        <f aca="false">((1 + $F88)^(BS89 - $F87))</f>
        <v>5.23461304940451</v>
      </c>
      <c r="BT90" s="160" t="n">
        <f aca="false">((1 + $F88)^(BT89 - $F87))</f>
        <v>5.39165144088665</v>
      </c>
      <c r="BU90" s="160" t="n">
        <f aca="false">((1 + $F88)^(BU89 - $F87))</f>
        <v>5.55340098411325</v>
      </c>
      <c r="BV90" s="160" t="n">
        <f aca="false">((1 + $F88)^(BV89 - $F87))</f>
        <v>5.72000301363665</v>
      </c>
      <c r="BW90" s="160" t="n">
        <f aca="false">((1 + $F88)^(BW89 - $F87))</f>
        <v>5.89160310404575</v>
      </c>
      <c r="BX90" s="160" t="n">
        <f aca="false">((1 + $F88)^(BX89 - $F87))</f>
        <v>6.06835119716712</v>
      </c>
      <c r="BY90" s="160" t="n">
        <f aca="false">((1 + $F88)^(BY89 - $F87))</f>
        <v>6.25040173308213</v>
      </c>
      <c r="BZ90" s="160" t="n">
        <f aca="false">((1 + $F88)^(BZ89 - $F87))</f>
        <v>6.4379137850746</v>
      </c>
      <c r="CA90" s="160" t="n">
        <f aca="false">((1 + $F88)^(CA89 - $F87))</f>
        <v>6.63105119862683</v>
      </c>
      <c r="CB90" s="160" t="n">
        <f aca="false">((1 + $F88)^(CB89 - $F87))</f>
        <v>6.82998273458564</v>
      </c>
      <c r="CC90" s="160" t="n">
        <f aca="false">((1 + $F88)^(CC89 - $F87))</f>
        <v>7.03488221662321</v>
      </c>
      <c r="CD90" s="160" t="n">
        <f aca="false">((1 + $F88)^(CD89 - $F87))</f>
        <v>7.24592868312191</v>
      </c>
      <c r="CE90" s="160" t="n">
        <f aca="false">((1 + $F88)^(CE89 - $F87))</f>
        <v>7.46330654361556</v>
      </c>
      <c r="CF90" s="160" t="n">
        <f aca="false">((1 + $F88)^(CF89 - $F87))</f>
        <v>7.68720573992403</v>
      </c>
      <c r="CG90" s="160" t="n">
        <f aca="false">((1 + $F88)^(CG89 - $F87))</f>
        <v>7.91782191212175</v>
      </c>
      <c r="CH90" s="160" t="n">
        <f aca="false">((1 + $F88)^(CH89 - $F87))</f>
        <v>8.1553565694854</v>
      </c>
      <c r="CI90" s="160" t="n">
        <f aca="false">((1 + $F88)^(CI89 - $F87))</f>
        <v>8.40001726656997</v>
      </c>
      <c r="CJ90" s="160" t="n">
        <f aca="false">((1 + $F88)^(CJ89 - $F87))</f>
        <v>8.65201778456706</v>
      </c>
      <c r="CK90" s="160" t="n">
        <f aca="false">((1 + $F88)^(CK89 - $F87))</f>
        <v>8.91157831810408</v>
      </c>
      <c r="CL90" s="160" t="n">
        <f aca="false">((1 + $F88)^(CL89 - $F87))</f>
        <v>9.1789256676472</v>
      </c>
      <c r="CM90" s="160" t="n">
        <f aca="false">((1 + $F88)^(CM89 - $F87))</f>
        <v>9.45429343767662</v>
      </c>
      <c r="CN90" s="160" t="n">
        <f aca="false">((1 + $F88)^(CN89 - $F87))</f>
        <v>9.73792224080692</v>
      </c>
      <c r="CO90" s="160" t="n">
        <f aca="false">((1 + $F88)^(CO89 - $F87))</f>
        <v>10.0300599080311</v>
      </c>
      <c r="CP90" s="160" t="n">
        <f aca="false">((1 + $F88)^(CP89 - $F87))</f>
        <v>10.3309617052721</v>
      </c>
      <c r="CQ90" s="160" t="n">
        <f aca="false">((1 + $F88)^(CQ89 - $F87))</f>
        <v>10.6408905564302</v>
      </c>
      <c r="CR90" s="160" t="n">
        <f aca="false">((1 + $F88)^(CR89 - $F87))</f>
        <v>10.9601172731231</v>
      </c>
      <c r="CS90" s="160" t="n">
        <f aca="false">((1 + $F88)^(CS89 - $F87))</f>
        <v>11.2889207913168</v>
      </c>
      <c r="CT90" s="160" t="n">
        <f aca="false">((1 + $F88)^(CT89 - $F87))</f>
        <v>11.6275884150563</v>
      </c>
      <c r="CU90" s="160" t="n">
        <f aca="false">((1 + $F88)^(CU89 - $F87))</f>
        <v>11.976416067508</v>
      </c>
      <c r="CV90" s="160" t="n">
        <f aca="false">((1 + $F88)^(CV89 - $F87))</f>
        <v>12.3357085495333</v>
      </c>
      <c r="CW90" s="160" t="n">
        <f aca="false">((1 + $F88)^(CW89 - $F87))</f>
        <v>12.7057798060193</v>
      </c>
      <c r="CX90" s="160" t="n">
        <f aca="false">((1 + $F88)^(CX89 - $F87))</f>
        <v>13.0869532001998</v>
      </c>
      <c r="CY90" s="160" t="n">
        <f aca="false">((1 + $F88)^(CY89 - $F87))</f>
        <v>13.4795617962058</v>
      </c>
      <c r="CZ90" s="160" t="n">
        <f aca="false">((1 + $F88)^(CZ89 - $F87))</f>
        <v>13.883948650092</v>
      </c>
      <c r="DA90" s="160" t="n">
        <f aca="false">((1 + $F88)^(DA89 - $F87))</f>
        <v>14.3004671095948</v>
      </c>
      <c r="DB90" s="160" t="n">
        <f aca="false">((1 + $F88)^(DB89 - $F87))</f>
        <v>14.7294811228826</v>
      </c>
      <c r="DC90" s="160" t="n">
        <f aca="false">((1 + $F88)^(DC89 - $F87))</f>
        <v>15.1713655565691</v>
      </c>
      <c r="DD90" s="160" t="n">
        <f aca="false">((1 + $F88)^(DD89 - $F87))</f>
        <v>15.6265065232662</v>
      </c>
      <c r="DE90" s="160" t="n">
        <f aca="false">((1 + $F88)^(DE89 - $F87))</f>
        <v>16.0953017189641</v>
      </c>
      <c r="DF90" s="160" t="n">
        <f aca="false">((1 + $F88)^(DF89 - $F87))</f>
        <v>16.5781607705331</v>
      </c>
      <c r="DG90" s="160" t="n">
        <f aca="false">((1 + $F88)^(DG89 - $F87))</f>
        <v>17.0755055936491</v>
      </c>
      <c r="DH90" s="160" t="n">
        <f aca="false">((1 + $F88)^(DH89 - $F87))</f>
        <v>17.5877707614585</v>
      </c>
      <c r="DI90" s="160" t="n">
        <f aca="false">((1 + $F88)^(DI89 - $F87))</f>
        <v>18.1154038843023</v>
      </c>
      <c r="DJ90" s="160" t="n">
        <f aca="false">((1 + $F88)^(DJ89 - $F87))</f>
        <v>18.6588660008314</v>
      </c>
      <c r="DK90" s="160" t="n">
        <f aca="false">((1 + $F88)^(DK89 - $F87))</f>
        <v>19.2186319808563</v>
      </c>
    </row>
    <row r="91" customFormat="false" ht="15" hidden="false" customHeight="true" outlineLevel="0" collapsed="false">
      <c r="A91" s="58"/>
      <c r="B91" s="58"/>
      <c r="C91" s="59"/>
      <c r="D91" s="60"/>
      <c r="E91" s="60"/>
      <c r="F91" s="60"/>
      <c r="G91" s="60"/>
      <c r="H91" s="60"/>
      <c r="I91" s="60"/>
    </row>
    <row r="92" customFormat="false" ht="15" hidden="false" customHeight="true" outlineLevel="0" collapsed="false">
      <c r="A92" s="58"/>
      <c r="B92" s="58"/>
      <c r="C92" s="59"/>
      <c r="D92" s="60"/>
      <c r="E92" s="60"/>
      <c r="F92" s="60"/>
      <c r="G92" s="60"/>
      <c r="H92" s="60"/>
      <c r="I92" s="60"/>
    </row>
    <row r="93" customFormat="false" ht="15" hidden="false" customHeight="true" outlineLevel="0" collapsed="false">
      <c r="A93" s="58"/>
      <c r="B93" s="58"/>
      <c r="C93" s="59"/>
      <c r="D93" s="60"/>
      <c r="E93" s="60"/>
      <c r="F93" s="60"/>
      <c r="G93" s="60"/>
      <c r="H93" s="60"/>
      <c r="I93" s="60"/>
    </row>
    <row r="94" customFormat="false" ht="15" hidden="false" customHeight="true" outlineLevel="0" collapsed="false">
      <c r="A94" s="58"/>
      <c r="B94" s="58"/>
      <c r="C94" s="59"/>
      <c r="D94" s="60"/>
      <c r="E94" s="60"/>
      <c r="F94" s="60"/>
      <c r="G94" s="60"/>
      <c r="H94" s="60"/>
      <c r="I94" s="60"/>
    </row>
    <row r="95" customFormat="false" ht="15" hidden="false" customHeight="true" outlineLevel="0" collapsed="false">
      <c r="A95" s="58"/>
      <c r="B95" s="58"/>
      <c r="C95" s="59"/>
      <c r="D95" s="60"/>
      <c r="E95" s="60"/>
      <c r="F95" s="60"/>
      <c r="G95" s="60"/>
      <c r="H95" s="60"/>
      <c r="I95" s="60"/>
    </row>
    <row r="96" customFormat="false" ht="15" hidden="false" customHeight="true" outlineLevel="0" collapsed="false">
      <c r="A96" s="58"/>
      <c r="B96" s="58"/>
      <c r="C96" s="59"/>
      <c r="D96" s="60"/>
      <c r="E96" s="60"/>
      <c r="F96" s="60"/>
      <c r="G96" s="60"/>
      <c r="H96" s="60"/>
      <c r="I96" s="60"/>
    </row>
    <row r="97" customFormat="false" ht="15" hidden="false" customHeight="true" outlineLevel="0" collapsed="false">
      <c r="A97" s="58"/>
      <c r="B97" s="58"/>
      <c r="C97" s="59"/>
      <c r="D97" s="60"/>
      <c r="E97" s="60"/>
      <c r="F97" s="60"/>
      <c r="G97" s="60"/>
      <c r="H97" s="60"/>
      <c r="I97" s="60"/>
    </row>
    <row r="98" customFormat="false" ht="15" hidden="false" customHeight="true" outlineLevel="0" collapsed="false">
      <c r="A98" s="58"/>
      <c r="B98" s="58"/>
      <c r="C98" s="59"/>
      <c r="D98" s="60"/>
      <c r="E98" s="60"/>
      <c r="F98" s="60"/>
      <c r="G98" s="60"/>
      <c r="H98" s="60"/>
      <c r="I98" s="60"/>
    </row>
    <row r="99" customFormat="false" ht="15" hidden="false" customHeight="true" outlineLevel="0" collapsed="false">
      <c r="A99" s="58"/>
      <c r="B99" s="58"/>
      <c r="C99" s="59"/>
      <c r="D99" s="60"/>
      <c r="E99" s="60"/>
      <c r="F99" s="60"/>
      <c r="G99" s="60"/>
      <c r="H99" s="60"/>
      <c r="I99" s="60"/>
    </row>
    <row r="100" customFormat="false" ht="15" hidden="false" customHeight="true" outlineLevel="0" collapsed="false">
      <c r="A100" s="58"/>
      <c r="B100" s="58"/>
      <c r="C100" s="59"/>
      <c r="D100" s="60"/>
      <c r="E100" s="60"/>
      <c r="F100" s="60"/>
      <c r="G100" s="60"/>
      <c r="H100" s="60"/>
      <c r="I100" s="60"/>
    </row>
    <row r="101" customFormat="false" ht="15" hidden="false" customHeight="true" outlineLevel="0" collapsed="false">
      <c r="A101" s="58"/>
      <c r="B101" s="58"/>
      <c r="C101" s="59"/>
      <c r="D101" s="60"/>
      <c r="E101" s="60"/>
      <c r="F101" s="60"/>
      <c r="G101" s="60"/>
      <c r="H101" s="60"/>
      <c r="I101" s="60"/>
    </row>
    <row r="102" customFormat="false" ht="15" hidden="false" customHeight="true" outlineLevel="0" collapsed="false">
      <c r="A102" s="58"/>
      <c r="B102" s="58"/>
      <c r="C102" s="59"/>
      <c r="D102" s="60"/>
      <c r="E102" s="60"/>
      <c r="F102" s="60"/>
      <c r="G102" s="60"/>
      <c r="H102" s="60"/>
      <c r="I102" s="60"/>
    </row>
    <row r="103" customFormat="false" ht="15" hidden="false" customHeight="true" outlineLevel="0" collapsed="false">
      <c r="A103" s="58"/>
      <c r="B103" s="58"/>
      <c r="C103" s="59"/>
      <c r="D103" s="60"/>
      <c r="E103" s="60"/>
      <c r="F103" s="60"/>
      <c r="G103" s="60"/>
      <c r="H103" s="60"/>
      <c r="I103" s="60"/>
    </row>
    <row r="104" customFormat="false" ht="15" hidden="false" customHeight="true" outlineLevel="0" collapsed="false">
      <c r="A104" s="58"/>
      <c r="B104" s="58"/>
      <c r="C104" s="59"/>
      <c r="D104" s="60"/>
      <c r="E104" s="60"/>
      <c r="F104" s="60"/>
      <c r="G104" s="60"/>
      <c r="H104" s="60"/>
      <c r="I104" s="60"/>
    </row>
    <row r="105" customFormat="false" ht="15" hidden="false" customHeight="true" outlineLevel="0" collapsed="false">
      <c r="A105" s="58"/>
      <c r="B105" s="58"/>
      <c r="C105" s="59"/>
      <c r="D105" s="60"/>
      <c r="E105" s="60"/>
      <c r="F105" s="60"/>
      <c r="G105" s="60"/>
      <c r="H105" s="60"/>
      <c r="I105" s="60"/>
    </row>
    <row r="106" customFormat="false" ht="15" hidden="false" customHeight="true" outlineLevel="0" collapsed="false">
      <c r="A106" s="58"/>
      <c r="B106" s="58"/>
      <c r="C106" s="59"/>
      <c r="D106" s="60"/>
      <c r="E106" s="60"/>
      <c r="F106" s="60"/>
      <c r="G106" s="60"/>
      <c r="H106" s="60"/>
      <c r="I106" s="60"/>
    </row>
    <row r="107" customFormat="false" ht="15" hidden="false" customHeight="true" outlineLevel="0" collapsed="false">
      <c r="A107" s="58"/>
      <c r="B107" s="58"/>
      <c r="C107" s="59"/>
      <c r="D107" s="60"/>
      <c r="E107" s="60"/>
      <c r="F107" s="60"/>
      <c r="G107" s="60"/>
      <c r="H107" s="60"/>
      <c r="I107" s="60"/>
    </row>
    <row r="108" customFormat="false" ht="15" hidden="false" customHeight="true" outlineLevel="0" collapsed="false">
      <c r="A108" s="58"/>
      <c r="B108" s="58"/>
      <c r="C108" s="59"/>
      <c r="D108" s="60"/>
      <c r="E108" s="60"/>
      <c r="F108" s="60"/>
      <c r="G108" s="60"/>
      <c r="H108" s="60"/>
      <c r="I108" s="60"/>
    </row>
    <row r="109" customFormat="false" ht="15" hidden="false" customHeight="true" outlineLevel="0" collapsed="false">
      <c r="A109" s="58"/>
      <c r="B109" s="58"/>
      <c r="C109" s="59"/>
      <c r="D109" s="60"/>
      <c r="E109" s="60"/>
      <c r="F109" s="60"/>
      <c r="G109" s="60"/>
      <c r="H109" s="60"/>
      <c r="I109" s="60"/>
    </row>
    <row r="110" customFormat="false" ht="15" hidden="false" customHeight="true" outlineLevel="0" collapsed="false">
      <c r="A110" s="58"/>
      <c r="B110" s="58"/>
      <c r="C110" s="59"/>
      <c r="D110" s="60"/>
      <c r="E110" s="60"/>
      <c r="F110" s="60"/>
      <c r="G110" s="60"/>
      <c r="H110" s="60"/>
      <c r="I110" s="60"/>
    </row>
    <row r="111" customFormat="false" ht="15" hidden="false" customHeight="true" outlineLevel="0" collapsed="false">
      <c r="A111" s="58"/>
      <c r="B111" s="58"/>
      <c r="C111" s="59"/>
      <c r="D111" s="60"/>
      <c r="E111" s="60"/>
      <c r="F111" s="60"/>
      <c r="G111" s="60"/>
      <c r="H111" s="60"/>
      <c r="I111" s="60"/>
    </row>
    <row r="112" customFormat="false" ht="15" hidden="false" customHeight="true" outlineLevel="0" collapsed="false">
      <c r="A112" s="58"/>
      <c r="B112" s="58"/>
      <c r="C112" s="59"/>
      <c r="D112" s="60"/>
      <c r="E112" s="60"/>
      <c r="F112" s="60"/>
      <c r="G112" s="60"/>
      <c r="H112" s="60"/>
      <c r="I112" s="60"/>
    </row>
    <row r="113" customFormat="false" ht="15" hidden="false" customHeight="true" outlineLevel="0" collapsed="false">
      <c r="A113" s="58"/>
      <c r="B113" s="58"/>
      <c r="C113" s="59"/>
      <c r="D113" s="60"/>
      <c r="E113" s="60"/>
      <c r="F113" s="60"/>
      <c r="G113" s="60"/>
      <c r="H113" s="60"/>
      <c r="I113" s="60"/>
    </row>
    <row r="114" customFormat="false" ht="15" hidden="false" customHeight="true" outlineLevel="0" collapsed="false">
      <c r="A114" s="58"/>
      <c r="B114" s="58"/>
      <c r="C114" s="59"/>
      <c r="D114" s="60"/>
      <c r="E114" s="60"/>
      <c r="F114" s="60"/>
      <c r="G114" s="60"/>
      <c r="H114" s="60"/>
      <c r="I114" s="60"/>
    </row>
    <row r="115" customFormat="false" ht="15" hidden="false" customHeight="true" outlineLevel="0" collapsed="false">
      <c r="A115" s="58"/>
      <c r="B115" s="58"/>
      <c r="C115" s="59"/>
      <c r="D115" s="60"/>
      <c r="E115" s="60"/>
      <c r="F115" s="60"/>
      <c r="G115" s="60"/>
      <c r="H115" s="60"/>
      <c r="I115" s="60"/>
    </row>
    <row r="116" customFormat="false" ht="15" hidden="false" customHeight="true" outlineLevel="0" collapsed="false">
      <c r="A116" s="58"/>
      <c r="B116" s="58"/>
      <c r="C116" s="59"/>
      <c r="D116" s="60"/>
      <c r="E116" s="60"/>
      <c r="F116" s="60"/>
      <c r="G116" s="60"/>
      <c r="H116" s="60"/>
      <c r="I116" s="60"/>
    </row>
    <row r="117" customFormat="false" ht="15" hidden="false" customHeight="true" outlineLevel="0" collapsed="false">
      <c r="A117" s="58"/>
      <c r="B117" s="58"/>
      <c r="C117" s="59"/>
      <c r="D117" s="60"/>
      <c r="E117" s="60"/>
      <c r="F117" s="60"/>
      <c r="G117" s="60"/>
      <c r="H117" s="60"/>
      <c r="I117" s="60"/>
    </row>
    <row r="118" customFormat="false" ht="15" hidden="false" customHeight="true" outlineLevel="0" collapsed="false">
      <c r="A118" s="58"/>
      <c r="B118" s="58"/>
      <c r="C118" s="59"/>
      <c r="D118" s="60"/>
      <c r="E118" s="60"/>
      <c r="F118" s="60"/>
      <c r="G118" s="60"/>
      <c r="H118" s="60"/>
      <c r="I118" s="60"/>
    </row>
    <row r="119" customFormat="false" ht="15" hidden="false" customHeight="true" outlineLevel="0" collapsed="false">
      <c r="A119" s="58"/>
      <c r="B119" s="58"/>
      <c r="C119" s="59"/>
      <c r="D119" s="60"/>
      <c r="E119" s="60"/>
      <c r="F119" s="60"/>
      <c r="G119" s="60"/>
      <c r="H119" s="60"/>
      <c r="I119" s="60"/>
    </row>
    <row r="120" customFormat="false" ht="15" hidden="false" customHeight="true" outlineLevel="0" collapsed="false">
      <c r="A120" s="58"/>
      <c r="B120" s="58"/>
      <c r="C120" s="59"/>
      <c r="D120" s="60"/>
      <c r="E120" s="60"/>
      <c r="F120" s="60"/>
      <c r="G120" s="60"/>
      <c r="H120" s="60"/>
      <c r="I120" s="60"/>
    </row>
    <row r="121" customFormat="false" ht="15" hidden="false" customHeight="true" outlineLevel="0" collapsed="false">
      <c r="A121" s="58"/>
      <c r="B121" s="58"/>
      <c r="C121" s="59"/>
      <c r="D121" s="60"/>
      <c r="E121" s="60"/>
      <c r="F121" s="60"/>
      <c r="G121" s="60"/>
      <c r="H121" s="60"/>
      <c r="I121" s="60"/>
    </row>
    <row r="122" customFormat="false" ht="15" hidden="false" customHeight="true" outlineLevel="0" collapsed="false">
      <c r="A122" s="58"/>
      <c r="B122" s="58"/>
      <c r="C122" s="59"/>
      <c r="D122" s="60"/>
      <c r="E122" s="60"/>
      <c r="F122" s="60"/>
      <c r="G122" s="60"/>
      <c r="H122" s="60"/>
      <c r="I122" s="60"/>
    </row>
    <row r="123" customFormat="false" ht="15" hidden="false" customHeight="true" outlineLevel="0" collapsed="false">
      <c r="A123" s="58"/>
      <c r="B123" s="58"/>
      <c r="C123" s="59"/>
      <c r="D123" s="60"/>
      <c r="E123" s="60"/>
      <c r="F123" s="60"/>
      <c r="G123" s="60"/>
      <c r="H123" s="60"/>
      <c r="I123" s="60"/>
    </row>
    <row r="124" customFormat="false" ht="15" hidden="false" customHeight="true" outlineLevel="0" collapsed="false">
      <c r="A124" s="58"/>
      <c r="B124" s="58"/>
      <c r="C124" s="59"/>
      <c r="D124" s="60"/>
      <c r="E124" s="60"/>
      <c r="F124" s="60"/>
      <c r="G124" s="60"/>
      <c r="H124" s="60"/>
      <c r="I124" s="60"/>
    </row>
    <row r="125" customFormat="false" ht="15" hidden="false" customHeight="true" outlineLevel="0" collapsed="false">
      <c r="A125" s="58"/>
      <c r="B125" s="58"/>
      <c r="C125" s="59"/>
      <c r="D125" s="60"/>
      <c r="E125" s="60"/>
      <c r="F125" s="60"/>
      <c r="G125" s="60"/>
      <c r="H125" s="60"/>
      <c r="I125" s="60"/>
    </row>
    <row r="126" customFormat="false" ht="15" hidden="false" customHeight="true" outlineLevel="0" collapsed="false">
      <c r="A126" s="58"/>
      <c r="B126" s="58"/>
      <c r="C126" s="59"/>
      <c r="D126" s="60"/>
      <c r="E126" s="60"/>
      <c r="F126" s="60"/>
      <c r="G126" s="60"/>
      <c r="H126" s="60"/>
      <c r="I126" s="60"/>
    </row>
    <row r="127" customFormat="false" ht="15" hidden="false" customHeight="true" outlineLevel="0" collapsed="false">
      <c r="A127" s="58"/>
      <c r="B127" s="58"/>
      <c r="C127" s="59"/>
      <c r="D127" s="60"/>
      <c r="E127" s="60"/>
      <c r="F127" s="60"/>
      <c r="G127" s="60"/>
      <c r="H127" s="60"/>
      <c r="I127" s="60"/>
    </row>
    <row r="128" customFormat="false" ht="15" hidden="false" customHeight="true" outlineLevel="0" collapsed="false">
      <c r="A128" s="58"/>
      <c r="B128" s="58"/>
      <c r="C128" s="59"/>
      <c r="D128" s="60"/>
      <c r="E128" s="60"/>
      <c r="F128" s="60"/>
      <c r="G128" s="60"/>
      <c r="H128" s="60"/>
      <c r="I128" s="60"/>
    </row>
    <row r="129" customFormat="false" ht="15" hidden="false" customHeight="true" outlineLevel="0" collapsed="false">
      <c r="A129" s="58"/>
      <c r="B129" s="58"/>
      <c r="C129" s="59"/>
      <c r="D129" s="60"/>
      <c r="E129" s="60"/>
      <c r="F129" s="60"/>
      <c r="G129" s="60"/>
      <c r="H129" s="60"/>
      <c r="I129" s="60"/>
    </row>
    <row r="130" customFormat="false" ht="15" hidden="false" customHeight="true" outlineLevel="0" collapsed="false">
      <c r="A130" s="58"/>
      <c r="B130" s="58"/>
      <c r="C130" s="59"/>
      <c r="D130" s="60"/>
      <c r="E130" s="60"/>
      <c r="F130" s="60"/>
      <c r="G130" s="60"/>
      <c r="H130" s="60"/>
      <c r="I130" s="60"/>
    </row>
    <row r="131" customFormat="false" ht="15" hidden="false" customHeight="true" outlineLevel="0" collapsed="false">
      <c r="A131" s="58"/>
      <c r="B131" s="58"/>
      <c r="C131" s="59"/>
      <c r="D131" s="60"/>
      <c r="E131" s="60"/>
      <c r="F131" s="60"/>
      <c r="G131" s="60"/>
      <c r="H131" s="60"/>
      <c r="I131" s="60"/>
    </row>
    <row r="132" customFormat="false" ht="15" hidden="false" customHeight="true" outlineLevel="0" collapsed="false">
      <c r="A132" s="58"/>
      <c r="B132" s="58"/>
      <c r="C132" s="59"/>
      <c r="D132" s="60"/>
      <c r="E132" s="60"/>
      <c r="F132" s="60"/>
      <c r="G132" s="60"/>
      <c r="H132" s="60"/>
      <c r="I132" s="60"/>
    </row>
    <row r="133" customFormat="false" ht="15" hidden="false" customHeight="true" outlineLevel="0" collapsed="false">
      <c r="A133" s="58"/>
      <c r="B133" s="58"/>
      <c r="C133" s="59"/>
      <c r="D133" s="60"/>
      <c r="E133" s="60"/>
      <c r="F133" s="60"/>
      <c r="G133" s="60"/>
      <c r="H133" s="60"/>
      <c r="I133" s="60"/>
    </row>
    <row r="134" customFormat="false" ht="15" hidden="false" customHeight="true" outlineLevel="0" collapsed="false">
      <c r="A134" s="58"/>
      <c r="B134" s="58"/>
      <c r="C134" s="59"/>
      <c r="D134" s="60"/>
      <c r="E134" s="60"/>
      <c r="F134" s="60"/>
      <c r="G134" s="60"/>
      <c r="H134" s="60"/>
      <c r="I134" s="60"/>
    </row>
    <row r="135" customFormat="false" ht="15" hidden="false" customHeight="true" outlineLevel="0" collapsed="false">
      <c r="A135" s="58"/>
      <c r="B135" s="58"/>
      <c r="C135" s="59"/>
      <c r="D135" s="60"/>
      <c r="E135" s="60"/>
      <c r="F135" s="60"/>
      <c r="G135" s="60"/>
      <c r="H135" s="60"/>
      <c r="I135" s="60"/>
    </row>
    <row r="136" customFormat="false" ht="15" hidden="false" customHeight="true" outlineLevel="0" collapsed="false">
      <c r="A136" s="58"/>
      <c r="B136" s="58"/>
      <c r="C136" s="59"/>
      <c r="D136" s="60"/>
      <c r="E136" s="60"/>
      <c r="F136" s="60"/>
      <c r="G136" s="60"/>
      <c r="H136" s="60"/>
      <c r="I136" s="60"/>
    </row>
    <row r="137" customFormat="false" ht="15" hidden="false" customHeight="true" outlineLevel="0" collapsed="false">
      <c r="A137" s="58"/>
      <c r="B137" s="58"/>
      <c r="C137" s="59"/>
      <c r="D137" s="60"/>
      <c r="E137" s="60"/>
      <c r="F137" s="60"/>
      <c r="G137" s="60"/>
      <c r="H137" s="60"/>
      <c r="I137" s="60"/>
    </row>
    <row r="138" customFormat="false" ht="15" hidden="false" customHeight="true" outlineLevel="0" collapsed="false">
      <c r="A138" s="58"/>
      <c r="B138" s="58"/>
      <c r="C138" s="59"/>
      <c r="D138" s="60"/>
      <c r="E138" s="60"/>
      <c r="F138" s="60"/>
      <c r="G138" s="60"/>
      <c r="H138" s="60"/>
      <c r="I138" s="60"/>
    </row>
    <row r="139" customFormat="false" ht="15" hidden="false" customHeight="true" outlineLevel="0" collapsed="false">
      <c r="A139" s="58"/>
      <c r="B139" s="58"/>
      <c r="C139" s="59"/>
      <c r="D139" s="60"/>
      <c r="E139" s="60"/>
      <c r="F139" s="60"/>
      <c r="G139" s="60"/>
      <c r="H139" s="60"/>
      <c r="I139" s="60"/>
    </row>
    <row r="140" customFormat="false" ht="15" hidden="false" customHeight="true" outlineLevel="0" collapsed="false">
      <c r="A140" s="58"/>
      <c r="B140" s="58"/>
      <c r="C140" s="59"/>
      <c r="D140" s="60"/>
      <c r="E140" s="60"/>
      <c r="F140" s="60"/>
      <c r="G140" s="60"/>
      <c r="H140" s="60"/>
      <c r="I140" s="60"/>
    </row>
    <row r="141" customFormat="false" ht="15" hidden="false" customHeight="true" outlineLevel="0" collapsed="false">
      <c r="A141" s="58"/>
      <c r="B141" s="58"/>
      <c r="C141" s="59"/>
      <c r="D141" s="60"/>
      <c r="E141" s="60"/>
      <c r="F141" s="60"/>
      <c r="G141" s="60"/>
      <c r="H141" s="60"/>
      <c r="I141" s="60"/>
    </row>
    <row r="142" customFormat="false" ht="15" hidden="false" customHeight="true" outlineLevel="0" collapsed="false">
      <c r="A142" s="58"/>
      <c r="B142" s="58"/>
      <c r="C142" s="59"/>
      <c r="D142" s="60"/>
      <c r="E142" s="60"/>
      <c r="F142" s="60"/>
      <c r="G142" s="60"/>
      <c r="H142" s="60"/>
      <c r="I142" s="60"/>
    </row>
    <row r="143" customFormat="false" ht="15" hidden="false" customHeight="true" outlineLevel="0" collapsed="false">
      <c r="A143" s="58"/>
      <c r="B143" s="58"/>
      <c r="C143" s="59"/>
      <c r="D143" s="60"/>
      <c r="E143" s="60"/>
      <c r="F143" s="60"/>
      <c r="G143" s="60"/>
      <c r="H143" s="60"/>
      <c r="I143" s="60"/>
    </row>
    <row r="144" customFormat="false" ht="15" hidden="false" customHeight="true" outlineLevel="0" collapsed="false">
      <c r="A144" s="58"/>
      <c r="B144" s="58"/>
      <c r="C144" s="59"/>
      <c r="D144" s="60"/>
      <c r="E144" s="60"/>
      <c r="F144" s="60"/>
      <c r="G144" s="60"/>
      <c r="H144" s="60"/>
      <c r="I144" s="60"/>
    </row>
    <row r="145" customFormat="false" ht="15" hidden="false" customHeight="true" outlineLevel="0" collapsed="false">
      <c r="A145" s="58"/>
      <c r="B145" s="58"/>
      <c r="C145" s="59"/>
      <c r="D145" s="60"/>
      <c r="E145" s="60"/>
      <c r="F145" s="60"/>
      <c r="G145" s="60"/>
      <c r="H145" s="60"/>
      <c r="I145" s="60"/>
    </row>
    <row r="146" customFormat="false" ht="15" hidden="false" customHeight="true" outlineLevel="0" collapsed="false">
      <c r="A146" s="58"/>
      <c r="B146" s="58"/>
      <c r="C146" s="59"/>
      <c r="D146" s="60"/>
      <c r="E146" s="60"/>
      <c r="F146" s="60"/>
      <c r="G146" s="60"/>
      <c r="H146" s="60"/>
      <c r="I146" s="60"/>
    </row>
    <row r="147" customFormat="false" ht="15" hidden="false" customHeight="true" outlineLevel="0" collapsed="false">
      <c r="A147" s="58"/>
      <c r="B147" s="58"/>
      <c r="C147" s="59"/>
      <c r="D147" s="60"/>
      <c r="E147" s="60"/>
      <c r="F147" s="60"/>
      <c r="G147" s="60"/>
      <c r="H147" s="60"/>
      <c r="I147" s="60"/>
    </row>
    <row r="148" customFormat="false" ht="15" hidden="false" customHeight="true" outlineLevel="0" collapsed="false">
      <c r="A148" s="58"/>
      <c r="B148" s="58"/>
      <c r="C148" s="59"/>
      <c r="D148" s="60"/>
      <c r="E148" s="60"/>
      <c r="F148" s="60"/>
      <c r="G148" s="60"/>
      <c r="H148" s="60"/>
      <c r="I148" s="60"/>
    </row>
    <row r="149" customFormat="false" ht="15" hidden="false" customHeight="true" outlineLevel="0" collapsed="false">
      <c r="A149" s="58"/>
      <c r="B149" s="58"/>
      <c r="C149" s="59"/>
      <c r="D149" s="60"/>
      <c r="E149" s="60"/>
      <c r="F149" s="60"/>
      <c r="G149" s="60"/>
      <c r="H149" s="60"/>
      <c r="I149" s="60"/>
    </row>
    <row r="150" customFormat="false" ht="15" hidden="false" customHeight="true" outlineLevel="0" collapsed="false">
      <c r="A150" s="58"/>
      <c r="B150" s="58"/>
      <c r="C150" s="59"/>
      <c r="D150" s="60"/>
      <c r="E150" s="60"/>
      <c r="F150" s="60"/>
      <c r="G150" s="60"/>
      <c r="H150" s="60"/>
      <c r="I150" s="60"/>
    </row>
    <row r="151" customFormat="false" ht="15" hidden="false" customHeight="true" outlineLevel="0" collapsed="false">
      <c r="A151" s="58"/>
      <c r="B151" s="58"/>
      <c r="C151" s="59"/>
      <c r="D151" s="60"/>
      <c r="E151" s="60"/>
      <c r="F151" s="60"/>
      <c r="G151" s="60"/>
      <c r="H151" s="60"/>
      <c r="I151" s="60"/>
    </row>
    <row r="152" customFormat="false" ht="15" hidden="false" customHeight="true" outlineLevel="0" collapsed="false">
      <c r="A152" s="58"/>
      <c r="B152" s="58"/>
      <c r="C152" s="59"/>
      <c r="D152" s="60"/>
      <c r="E152" s="60"/>
      <c r="F152" s="60"/>
      <c r="G152" s="60"/>
      <c r="H152" s="60"/>
      <c r="I152" s="60"/>
    </row>
    <row r="153" customFormat="false" ht="15" hidden="false" customHeight="true" outlineLevel="0" collapsed="false">
      <c r="A153" s="58"/>
      <c r="B153" s="58"/>
      <c r="C153" s="59"/>
      <c r="D153" s="60"/>
      <c r="E153" s="60"/>
      <c r="F153" s="60"/>
      <c r="G153" s="60"/>
      <c r="H153" s="60"/>
      <c r="I153" s="60"/>
    </row>
    <row r="154" customFormat="false" ht="15" hidden="false" customHeight="true" outlineLevel="0" collapsed="false">
      <c r="A154" s="58"/>
      <c r="B154" s="58"/>
      <c r="C154" s="59"/>
      <c r="D154" s="60"/>
      <c r="E154" s="60"/>
      <c r="F154" s="60"/>
      <c r="G154" s="60"/>
      <c r="H154" s="60"/>
      <c r="I154" s="60"/>
    </row>
    <row r="155" customFormat="false" ht="15" hidden="false" customHeight="true" outlineLevel="0" collapsed="false">
      <c r="A155" s="58"/>
      <c r="B155" s="58"/>
      <c r="C155" s="59"/>
      <c r="D155" s="60"/>
      <c r="E155" s="60"/>
      <c r="F155" s="60"/>
      <c r="G155" s="60"/>
      <c r="H155" s="60"/>
      <c r="I155" s="60"/>
    </row>
    <row r="156" customFormat="false" ht="15" hidden="false" customHeight="true" outlineLevel="0" collapsed="false">
      <c r="A156" s="58"/>
      <c r="B156" s="58"/>
      <c r="C156" s="59"/>
      <c r="D156" s="60"/>
      <c r="E156" s="60"/>
      <c r="F156" s="60"/>
      <c r="G156" s="60"/>
      <c r="H156" s="60"/>
      <c r="I156" s="60"/>
    </row>
    <row r="157" customFormat="false" ht="15" hidden="false" customHeight="true" outlineLevel="0" collapsed="false">
      <c r="A157" s="58"/>
      <c r="B157" s="58"/>
      <c r="C157" s="59"/>
      <c r="D157" s="60"/>
      <c r="E157" s="60"/>
      <c r="F157" s="60"/>
      <c r="G157" s="60"/>
      <c r="H157" s="60"/>
      <c r="I157" s="60"/>
    </row>
    <row r="158" customFormat="false" ht="15" hidden="false" customHeight="true" outlineLevel="0" collapsed="false">
      <c r="A158" s="58"/>
      <c r="B158" s="58"/>
      <c r="C158" s="59"/>
      <c r="D158" s="60"/>
      <c r="E158" s="60"/>
      <c r="F158" s="60"/>
      <c r="G158" s="60"/>
      <c r="H158" s="60"/>
      <c r="I158" s="60"/>
    </row>
    <row r="159" customFormat="false" ht="15" hidden="false" customHeight="true" outlineLevel="0" collapsed="false">
      <c r="A159" s="58"/>
      <c r="B159" s="58"/>
      <c r="C159" s="59"/>
      <c r="D159" s="60"/>
      <c r="E159" s="60"/>
      <c r="F159" s="60"/>
      <c r="G159" s="60"/>
      <c r="H159" s="60"/>
      <c r="I159" s="60"/>
    </row>
    <row r="160" customFormat="false" ht="15" hidden="false" customHeight="true" outlineLevel="0" collapsed="false">
      <c r="A160" s="58"/>
      <c r="B160" s="58"/>
      <c r="C160" s="59"/>
      <c r="D160" s="60"/>
      <c r="E160" s="60"/>
      <c r="F160" s="60"/>
      <c r="G160" s="60"/>
      <c r="H160" s="60"/>
      <c r="I160" s="60"/>
    </row>
    <row r="161" customFormat="false" ht="15" hidden="false" customHeight="true" outlineLevel="0" collapsed="false">
      <c r="A161" s="58"/>
      <c r="B161" s="58"/>
      <c r="C161" s="59"/>
      <c r="D161" s="60"/>
      <c r="E161" s="60"/>
      <c r="F161" s="60"/>
      <c r="G161" s="60"/>
      <c r="H161" s="60"/>
      <c r="I161" s="60"/>
    </row>
    <row r="162" customFormat="false" ht="15" hidden="false" customHeight="true" outlineLevel="0" collapsed="false">
      <c r="A162" s="58"/>
      <c r="B162" s="58"/>
      <c r="C162" s="59"/>
      <c r="D162" s="60"/>
      <c r="E162" s="60"/>
      <c r="F162" s="60"/>
      <c r="G162" s="60"/>
      <c r="H162" s="60"/>
      <c r="I162" s="60"/>
    </row>
    <row r="163" customFormat="false" ht="15" hidden="false" customHeight="true" outlineLevel="0" collapsed="false">
      <c r="A163" s="58"/>
      <c r="B163" s="58"/>
      <c r="C163" s="59"/>
      <c r="D163" s="60"/>
      <c r="E163" s="60"/>
      <c r="F163" s="60"/>
      <c r="G163" s="60"/>
      <c r="H163" s="60"/>
      <c r="I163" s="60"/>
    </row>
    <row r="164" customFormat="false" ht="15" hidden="false" customHeight="true" outlineLevel="0" collapsed="false">
      <c r="A164" s="58"/>
      <c r="B164" s="58"/>
      <c r="C164" s="59"/>
      <c r="D164" s="60"/>
      <c r="E164" s="60"/>
      <c r="F164" s="60"/>
      <c r="G164" s="60"/>
      <c r="H164" s="60"/>
      <c r="I164" s="60"/>
    </row>
    <row r="165" customFormat="false" ht="15" hidden="false" customHeight="true" outlineLevel="0" collapsed="false">
      <c r="A165" s="58"/>
      <c r="B165" s="58"/>
      <c r="C165" s="59"/>
      <c r="D165" s="60"/>
      <c r="E165" s="60"/>
      <c r="F165" s="60"/>
      <c r="G165" s="60"/>
      <c r="H165" s="60"/>
      <c r="I165" s="60"/>
    </row>
    <row r="166" customFormat="false" ht="15" hidden="false" customHeight="true" outlineLevel="0" collapsed="false">
      <c r="A166" s="58"/>
      <c r="B166" s="58"/>
      <c r="C166" s="59"/>
      <c r="D166" s="60"/>
      <c r="E166" s="60"/>
      <c r="F166" s="60"/>
      <c r="G166" s="60"/>
      <c r="H166" s="60"/>
      <c r="I166" s="60"/>
    </row>
    <row r="167" customFormat="false" ht="15" hidden="false" customHeight="true" outlineLevel="0" collapsed="false">
      <c r="A167" s="58"/>
      <c r="B167" s="58"/>
      <c r="C167" s="59"/>
      <c r="D167" s="60"/>
      <c r="E167" s="60"/>
      <c r="F167" s="60"/>
      <c r="G167" s="60"/>
      <c r="H167" s="60"/>
      <c r="I167" s="60"/>
    </row>
    <row r="168" customFormat="false" ht="15" hidden="false" customHeight="true" outlineLevel="0" collapsed="false">
      <c r="A168" s="58"/>
      <c r="B168" s="58"/>
      <c r="C168" s="59"/>
      <c r="D168" s="60"/>
      <c r="E168" s="60"/>
      <c r="F168" s="60"/>
      <c r="G168" s="60"/>
      <c r="H168" s="60"/>
      <c r="I168" s="60"/>
    </row>
    <row r="169" customFormat="false" ht="15" hidden="false" customHeight="true" outlineLevel="0" collapsed="false">
      <c r="A169" s="58"/>
      <c r="B169" s="58"/>
      <c r="C169" s="59"/>
      <c r="D169" s="60"/>
      <c r="E169" s="60"/>
      <c r="F169" s="60"/>
      <c r="G169" s="60"/>
      <c r="H169" s="60"/>
      <c r="I169" s="60"/>
    </row>
    <row r="170" customFormat="false" ht="15" hidden="false" customHeight="true" outlineLevel="0" collapsed="false">
      <c r="A170" s="58"/>
      <c r="B170" s="58"/>
      <c r="C170" s="59"/>
      <c r="D170" s="60"/>
      <c r="E170" s="60"/>
      <c r="F170" s="60"/>
      <c r="G170" s="60"/>
      <c r="H170" s="60"/>
      <c r="I170" s="60"/>
    </row>
    <row r="171" customFormat="false" ht="15" hidden="false" customHeight="true" outlineLevel="0" collapsed="false">
      <c r="A171" s="58"/>
      <c r="B171" s="58"/>
      <c r="C171" s="59"/>
      <c r="D171" s="60"/>
      <c r="E171" s="60"/>
      <c r="F171" s="60"/>
      <c r="G171" s="60"/>
      <c r="H171" s="60"/>
      <c r="I171" s="60"/>
    </row>
    <row r="172" customFormat="false" ht="15" hidden="false" customHeight="true" outlineLevel="0" collapsed="false">
      <c r="A172" s="58"/>
      <c r="B172" s="58"/>
      <c r="C172" s="59"/>
      <c r="D172" s="60"/>
      <c r="E172" s="60"/>
      <c r="F172" s="60"/>
      <c r="G172" s="60"/>
      <c r="H172" s="60"/>
      <c r="I172" s="60"/>
    </row>
    <row r="173" customFormat="false" ht="15" hidden="false" customHeight="true" outlineLevel="0" collapsed="false">
      <c r="A173" s="58"/>
      <c r="B173" s="58"/>
      <c r="C173" s="59"/>
      <c r="D173" s="60"/>
      <c r="E173" s="60"/>
      <c r="F173" s="60"/>
      <c r="G173" s="60"/>
      <c r="H173" s="60"/>
      <c r="I173" s="60"/>
    </row>
    <row r="174" customFormat="false" ht="15" hidden="false" customHeight="true" outlineLevel="0" collapsed="false">
      <c r="A174" s="58"/>
      <c r="B174" s="58"/>
      <c r="C174" s="59"/>
      <c r="D174" s="60"/>
      <c r="E174" s="60"/>
      <c r="F174" s="60"/>
      <c r="G174" s="60"/>
      <c r="H174" s="60"/>
      <c r="I174" s="60"/>
    </row>
    <row r="175" customFormat="false" ht="15" hidden="false" customHeight="true" outlineLevel="0" collapsed="false">
      <c r="A175" s="58"/>
      <c r="B175" s="58"/>
      <c r="C175" s="59"/>
      <c r="D175" s="60"/>
      <c r="E175" s="60"/>
      <c r="F175" s="60"/>
      <c r="G175" s="60"/>
      <c r="H175" s="60"/>
      <c r="I175" s="60"/>
    </row>
    <row r="176" customFormat="false" ht="15" hidden="false" customHeight="true" outlineLevel="0" collapsed="false">
      <c r="A176" s="58"/>
      <c r="B176" s="58"/>
      <c r="C176" s="59"/>
      <c r="D176" s="60"/>
      <c r="E176" s="60"/>
      <c r="F176" s="60"/>
      <c r="G176" s="60"/>
      <c r="H176" s="60"/>
      <c r="I176" s="60"/>
    </row>
    <row r="177" customFormat="false" ht="15" hidden="false" customHeight="true" outlineLevel="0" collapsed="false">
      <c r="A177" s="58"/>
      <c r="B177" s="58"/>
      <c r="C177" s="59"/>
      <c r="D177" s="60"/>
      <c r="E177" s="60"/>
      <c r="F177" s="60"/>
      <c r="G177" s="60"/>
      <c r="H177" s="60"/>
      <c r="I177" s="60"/>
    </row>
    <row r="178" customFormat="false" ht="15" hidden="false" customHeight="true" outlineLevel="0" collapsed="false">
      <c r="A178" s="58"/>
      <c r="B178" s="58"/>
      <c r="C178" s="59"/>
      <c r="D178" s="60"/>
      <c r="E178" s="60"/>
      <c r="F178" s="60"/>
      <c r="G178" s="60"/>
      <c r="H178" s="60"/>
      <c r="I178" s="60"/>
    </row>
    <row r="179" customFormat="false" ht="15" hidden="false" customHeight="true" outlineLevel="0" collapsed="false">
      <c r="A179" s="58"/>
      <c r="B179" s="58"/>
      <c r="C179" s="59"/>
      <c r="D179" s="60"/>
      <c r="E179" s="60"/>
      <c r="F179" s="60"/>
      <c r="G179" s="60"/>
      <c r="H179" s="60"/>
      <c r="I179" s="60"/>
    </row>
    <row r="180" customFormat="false" ht="15" hidden="false" customHeight="true" outlineLevel="0" collapsed="false">
      <c r="A180" s="58"/>
      <c r="B180" s="58"/>
      <c r="C180" s="59"/>
      <c r="D180" s="60"/>
      <c r="E180" s="60"/>
      <c r="F180" s="60"/>
      <c r="G180" s="60"/>
      <c r="H180" s="60"/>
      <c r="I180" s="60"/>
    </row>
    <row r="181" customFormat="false" ht="15" hidden="false" customHeight="true" outlineLevel="0" collapsed="false">
      <c r="A181" s="58"/>
      <c r="B181" s="58"/>
      <c r="C181" s="59"/>
      <c r="D181" s="60"/>
      <c r="E181" s="60"/>
      <c r="F181" s="60"/>
      <c r="G181" s="60"/>
      <c r="H181" s="60"/>
      <c r="I181" s="60"/>
    </row>
    <row r="182" customFormat="false" ht="15" hidden="false" customHeight="true" outlineLevel="0" collapsed="false">
      <c r="A182" s="58"/>
      <c r="B182" s="58"/>
      <c r="C182" s="59"/>
      <c r="D182" s="60"/>
      <c r="E182" s="60"/>
      <c r="F182" s="60"/>
      <c r="G182" s="60"/>
      <c r="H182" s="60"/>
      <c r="I182" s="60"/>
    </row>
    <row r="183" customFormat="false" ht="15" hidden="false" customHeight="true" outlineLevel="0" collapsed="false">
      <c r="A183" s="58"/>
      <c r="B183" s="58"/>
      <c r="C183" s="59"/>
      <c r="D183" s="60"/>
      <c r="E183" s="60"/>
      <c r="F183" s="60"/>
      <c r="G183" s="60"/>
      <c r="H183" s="60"/>
      <c r="I183" s="60"/>
    </row>
    <row r="184" customFormat="false" ht="15" hidden="false" customHeight="true" outlineLevel="0" collapsed="false">
      <c r="A184" s="58"/>
      <c r="B184" s="58"/>
      <c r="C184" s="59"/>
      <c r="D184" s="60"/>
      <c r="E184" s="60"/>
      <c r="F184" s="60"/>
      <c r="G184" s="60"/>
      <c r="H184" s="60"/>
      <c r="I184" s="60"/>
    </row>
    <row r="185" customFormat="false" ht="15" hidden="false" customHeight="true" outlineLevel="0" collapsed="false">
      <c r="A185" s="58"/>
      <c r="B185" s="58"/>
      <c r="C185" s="59"/>
      <c r="D185" s="60"/>
      <c r="E185" s="60"/>
      <c r="F185" s="60"/>
      <c r="G185" s="60"/>
      <c r="H185" s="60"/>
      <c r="I185" s="60"/>
    </row>
    <row r="186" customFormat="false" ht="15" hidden="false" customHeight="true" outlineLevel="0" collapsed="false">
      <c r="A186" s="58"/>
      <c r="B186" s="58"/>
      <c r="C186" s="59"/>
      <c r="D186" s="60"/>
      <c r="E186" s="60"/>
      <c r="F186" s="60"/>
      <c r="G186" s="60"/>
      <c r="H186" s="60"/>
      <c r="I186" s="60"/>
    </row>
    <row r="187" customFormat="false" ht="15" hidden="false" customHeight="true" outlineLevel="0" collapsed="false">
      <c r="A187" s="58"/>
      <c r="B187" s="58"/>
      <c r="C187" s="59"/>
      <c r="D187" s="60"/>
      <c r="E187" s="60"/>
      <c r="F187" s="60"/>
      <c r="G187" s="60"/>
      <c r="H187" s="60"/>
      <c r="I187" s="60"/>
    </row>
    <row r="188" customFormat="false" ht="15" hidden="false" customHeight="true" outlineLevel="0" collapsed="false">
      <c r="A188" s="58"/>
      <c r="B188" s="58"/>
      <c r="C188" s="59"/>
      <c r="D188" s="60"/>
      <c r="E188" s="60"/>
      <c r="F188" s="60"/>
      <c r="G188" s="60"/>
      <c r="H188" s="60"/>
      <c r="I188" s="60"/>
    </row>
    <row r="189" customFormat="false" ht="15" hidden="false" customHeight="true" outlineLevel="0" collapsed="false">
      <c r="A189" s="58"/>
      <c r="B189" s="58"/>
      <c r="C189" s="59"/>
      <c r="D189" s="60"/>
      <c r="E189" s="60"/>
      <c r="F189" s="60"/>
      <c r="G189" s="60"/>
      <c r="H189" s="60"/>
      <c r="I189" s="60"/>
    </row>
    <row r="190" customFormat="false" ht="15" hidden="false" customHeight="true" outlineLevel="0" collapsed="false">
      <c r="A190" s="58"/>
      <c r="B190" s="58"/>
      <c r="C190" s="59"/>
      <c r="D190" s="60"/>
      <c r="E190" s="60"/>
      <c r="F190" s="60"/>
      <c r="G190" s="60"/>
      <c r="H190" s="60"/>
      <c r="I190" s="60"/>
    </row>
    <row r="191" customFormat="false" ht="15" hidden="false" customHeight="true" outlineLevel="0" collapsed="false">
      <c r="A191" s="58"/>
      <c r="B191" s="58"/>
      <c r="C191" s="59"/>
      <c r="D191" s="60"/>
      <c r="E191" s="60"/>
      <c r="F191" s="60"/>
      <c r="G191" s="60"/>
      <c r="H191" s="60"/>
      <c r="I191" s="60"/>
    </row>
    <row r="192" customFormat="false" ht="15" hidden="false" customHeight="true" outlineLevel="0" collapsed="false">
      <c r="A192" s="58"/>
      <c r="B192" s="58"/>
      <c r="C192" s="59"/>
      <c r="D192" s="60"/>
      <c r="E192" s="60"/>
      <c r="F192" s="60"/>
      <c r="G192" s="60"/>
      <c r="H192" s="60"/>
      <c r="I192" s="60"/>
    </row>
    <row r="193" customFormat="false" ht="15" hidden="false" customHeight="true" outlineLevel="0" collapsed="false">
      <c r="A193" s="58"/>
      <c r="B193" s="58"/>
      <c r="C193" s="59"/>
      <c r="D193" s="60"/>
      <c r="E193" s="60"/>
      <c r="F193" s="60"/>
      <c r="G193" s="60"/>
      <c r="H193" s="60"/>
      <c r="I193" s="60"/>
    </row>
    <row r="194" customFormat="false" ht="15" hidden="false" customHeight="true" outlineLevel="0" collapsed="false">
      <c r="A194" s="58"/>
      <c r="B194" s="58"/>
      <c r="C194" s="59"/>
      <c r="D194" s="60"/>
      <c r="E194" s="60"/>
      <c r="F194" s="60"/>
      <c r="G194" s="60"/>
      <c r="H194" s="60"/>
      <c r="I194" s="60"/>
    </row>
    <row r="195" customFormat="false" ht="15" hidden="false" customHeight="true" outlineLevel="0" collapsed="false">
      <c r="A195" s="58"/>
      <c r="B195" s="58"/>
      <c r="C195" s="59"/>
      <c r="D195" s="60"/>
      <c r="E195" s="60"/>
      <c r="F195" s="60"/>
      <c r="G195" s="60"/>
      <c r="H195" s="60"/>
      <c r="I195" s="60"/>
    </row>
    <row r="196" customFormat="false" ht="15" hidden="false" customHeight="true" outlineLevel="0" collapsed="false">
      <c r="A196" s="58"/>
      <c r="B196" s="58"/>
      <c r="C196" s="59"/>
      <c r="D196" s="60"/>
      <c r="E196" s="60"/>
      <c r="F196" s="60"/>
      <c r="G196" s="60"/>
      <c r="H196" s="60"/>
      <c r="I196" s="60"/>
    </row>
    <row r="197" customFormat="false" ht="15" hidden="false" customHeight="true" outlineLevel="0" collapsed="false">
      <c r="A197" s="58"/>
      <c r="B197" s="58"/>
      <c r="C197" s="59"/>
      <c r="D197" s="60"/>
      <c r="E197" s="60"/>
      <c r="F197" s="60"/>
      <c r="G197" s="60"/>
      <c r="H197" s="60"/>
      <c r="I197" s="60"/>
    </row>
    <row r="198" customFormat="false" ht="15" hidden="false" customHeight="true" outlineLevel="0" collapsed="false">
      <c r="A198" s="58"/>
      <c r="B198" s="58"/>
      <c r="C198" s="59"/>
      <c r="D198" s="60"/>
      <c r="E198" s="60"/>
      <c r="F198" s="60"/>
      <c r="G198" s="60"/>
      <c r="H198" s="60"/>
      <c r="I198" s="60"/>
    </row>
    <row r="199" customFormat="false" ht="15" hidden="false" customHeight="true" outlineLevel="0" collapsed="false">
      <c r="A199" s="58"/>
      <c r="B199" s="58"/>
      <c r="C199" s="59"/>
      <c r="D199" s="60"/>
      <c r="E199" s="60"/>
      <c r="F199" s="60"/>
      <c r="G199" s="60"/>
      <c r="H199" s="60"/>
      <c r="I199" s="60"/>
    </row>
    <row r="200" customFormat="false" ht="15" hidden="false" customHeight="true" outlineLevel="0" collapsed="false">
      <c r="A200" s="58"/>
      <c r="B200" s="58"/>
      <c r="C200" s="59"/>
      <c r="D200" s="60"/>
      <c r="E200" s="60"/>
      <c r="F200" s="60"/>
      <c r="G200" s="60"/>
      <c r="H200" s="60"/>
      <c r="I200" s="60"/>
    </row>
    <row r="201" customFormat="false" ht="15" hidden="false" customHeight="true" outlineLevel="0" collapsed="false">
      <c r="A201" s="58"/>
      <c r="B201" s="58"/>
      <c r="C201" s="59"/>
      <c r="D201" s="60"/>
      <c r="E201" s="60"/>
      <c r="F201" s="60"/>
      <c r="G201" s="60"/>
      <c r="H201" s="60"/>
      <c r="I201" s="60"/>
    </row>
    <row r="202" customFormat="false" ht="15" hidden="false" customHeight="true" outlineLevel="0" collapsed="false">
      <c r="A202" s="58"/>
      <c r="B202" s="58"/>
      <c r="C202" s="59"/>
      <c r="D202" s="60"/>
      <c r="E202" s="60"/>
      <c r="F202" s="60"/>
      <c r="G202" s="60"/>
      <c r="H202" s="60"/>
      <c r="I202" s="60"/>
    </row>
    <row r="203" customFormat="false" ht="15" hidden="false" customHeight="true" outlineLevel="0" collapsed="false">
      <c r="A203" s="58"/>
      <c r="B203" s="58"/>
      <c r="C203" s="59"/>
      <c r="D203" s="60"/>
      <c r="E203" s="60"/>
      <c r="F203" s="60"/>
      <c r="G203" s="60"/>
      <c r="H203" s="60"/>
      <c r="I203" s="60"/>
    </row>
    <row r="204" customFormat="false" ht="15" hidden="false" customHeight="true" outlineLevel="0" collapsed="false">
      <c r="A204" s="58"/>
      <c r="B204" s="58"/>
      <c r="C204" s="59"/>
      <c r="D204" s="60"/>
      <c r="E204" s="60"/>
      <c r="F204" s="60"/>
      <c r="G204" s="60"/>
      <c r="H204" s="60"/>
      <c r="I204" s="60"/>
    </row>
    <row r="205" customFormat="false" ht="15" hidden="false" customHeight="true" outlineLevel="0" collapsed="false">
      <c r="A205" s="58"/>
      <c r="B205" s="58"/>
      <c r="C205" s="59"/>
      <c r="D205" s="60"/>
      <c r="E205" s="60"/>
      <c r="F205" s="60"/>
      <c r="G205" s="60"/>
      <c r="H205" s="60"/>
      <c r="I205" s="60"/>
    </row>
    <row r="206" customFormat="false" ht="15" hidden="false" customHeight="true" outlineLevel="0" collapsed="false">
      <c r="A206" s="58"/>
      <c r="B206" s="58"/>
      <c r="C206" s="59"/>
      <c r="D206" s="60"/>
      <c r="E206" s="60"/>
      <c r="F206" s="60"/>
      <c r="G206" s="60"/>
      <c r="H206" s="60"/>
      <c r="I206" s="60"/>
    </row>
    <row r="207" customFormat="false" ht="15" hidden="false" customHeight="true" outlineLevel="0" collapsed="false">
      <c r="A207" s="58"/>
      <c r="B207" s="58"/>
      <c r="C207" s="59"/>
      <c r="D207" s="60"/>
      <c r="E207" s="60"/>
      <c r="F207" s="60"/>
      <c r="G207" s="60"/>
      <c r="H207" s="60"/>
      <c r="I207" s="60"/>
    </row>
    <row r="208" customFormat="false" ht="15" hidden="false" customHeight="true" outlineLevel="0" collapsed="false">
      <c r="A208" s="58"/>
      <c r="B208" s="58"/>
      <c r="C208" s="59"/>
      <c r="D208" s="60"/>
      <c r="E208" s="60"/>
      <c r="F208" s="60"/>
      <c r="G208" s="60"/>
      <c r="H208" s="60"/>
      <c r="I208" s="60"/>
    </row>
    <row r="209" customFormat="false" ht="15" hidden="false" customHeight="true" outlineLevel="0" collapsed="false">
      <c r="A209" s="58"/>
      <c r="B209" s="58"/>
      <c r="C209" s="59"/>
      <c r="D209" s="60"/>
      <c r="E209" s="60"/>
      <c r="F209" s="60"/>
      <c r="G209" s="60"/>
      <c r="H209" s="60"/>
      <c r="I209" s="60"/>
    </row>
    <row r="210" customFormat="false" ht="15" hidden="false" customHeight="true" outlineLevel="0" collapsed="false">
      <c r="A210" s="58"/>
      <c r="B210" s="58"/>
      <c r="C210" s="59"/>
      <c r="D210" s="60"/>
      <c r="E210" s="60"/>
      <c r="F210" s="60"/>
      <c r="G210" s="60"/>
      <c r="H210" s="60"/>
      <c r="I210" s="60"/>
    </row>
    <row r="211" customFormat="false" ht="15" hidden="false" customHeight="true" outlineLevel="0" collapsed="false">
      <c r="A211" s="58"/>
      <c r="B211" s="58"/>
      <c r="C211" s="59"/>
      <c r="D211" s="60"/>
      <c r="E211" s="60"/>
      <c r="F211" s="60"/>
      <c r="G211" s="60"/>
      <c r="H211" s="60"/>
      <c r="I211" s="60"/>
    </row>
    <row r="212" customFormat="false" ht="15" hidden="false" customHeight="true" outlineLevel="0" collapsed="false">
      <c r="A212" s="58"/>
      <c r="B212" s="58"/>
      <c r="C212" s="59"/>
      <c r="D212" s="60"/>
      <c r="E212" s="60"/>
      <c r="F212" s="60"/>
      <c r="G212" s="60"/>
      <c r="H212" s="60"/>
      <c r="I212" s="60"/>
    </row>
    <row r="213" customFormat="false" ht="15" hidden="false" customHeight="true" outlineLevel="0" collapsed="false">
      <c r="A213" s="58"/>
      <c r="B213" s="58"/>
      <c r="C213" s="59"/>
      <c r="D213" s="60"/>
      <c r="E213" s="60"/>
      <c r="F213" s="60"/>
      <c r="G213" s="60"/>
      <c r="H213" s="60"/>
      <c r="I213" s="60"/>
    </row>
    <row r="214" customFormat="false" ht="15" hidden="false" customHeight="true" outlineLevel="0" collapsed="false">
      <c r="A214" s="58"/>
      <c r="B214" s="58"/>
      <c r="C214" s="59"/>
      <c r="D214" s="60"/>
      <c r="E214" s="60"/>
      <c r="F214" s="60"/>
      <c r="G214" s="60"/>
      <c r="H214" s="60"/>
      <c r="I214" s="60"/>
    </row>
    <row r="215" customFormat="false" ht="15" hidden="false" customHeight="true" outlineLevel="0" collapsed="false">
      <c r="A215" s="58"/>
      <c r="B215" s="58"/>
      <c r="C215" s="59"/>
      <c r="D215" s="60"/>
      <c r="E215" s="60"/>
      <c r="F215" s="60"/>
      <c r="G215" s="60"/>
      <c r="H215" s="60"/>
      <c r="I215" s="60"/>
    </row>
    <row r="216" customFormat="false" ht="15" hidden="false" customHeight="true" outlineLevel="0" collapsed="false">
      <c r="A216" s="58"/>
      <c r="B216" s="58"/>
      <c r="C216" s="59"/>
      <c r="D216" s="60"/>
      <c r="E216" s="60"/>
      <c r="F216" s="60"/>
      <c r="G216" s="60"/>
      <c r="H216" s="60"/>
      <c r="I216" s="60"/>
    </row>
    <row r="217" customFormat="false" ht="15" hidden="false" customHeight="true" outlineLevel="0" collapsed="false">
      <c r="A217" s="58"/>
      <c r="B217" s="58"/>
      <c r="C217" s="59"/>
      <c r="D217" s="60"/>
      <c r="E217" s="60"/>
      <c r="F217" s="60"/>
      <c r="G217" s="60"/>
      <c r="H217" s="60"/>
      <c r="I217" s="60"/>
    </row>
    <row r="218" customFormat="false" ht="15" hidden="false" customHeight="true" outlineLevel="0" collapsed="false">
      <c r="A218" s="58"/>
      <c r="B218" s="58"/>
      <c r="C218" s="59"/>
      <c r="D218" s="60"/>
      <c r="E218" s="60"/>
      <c r="F218" s="60"/>
      <c r="G218" s="60"/>
      <c r="H218" s="60"/>
      <c r="I218" s="60"/>
    </row>
    <row r="219" customFormat="false" ht="15" hidden="false" customHeight="true" outlineLevel="0" collapsed="false">
      <c r="A219" s="58"/>
      <c r="B219" s="58"/>
      <c r="C219" s="59"/>
      <c r="D219" s="60"/>
      <c r="E219" s="60"/>
      <c r="F219" s="60"/>
      <c r="G219" s="60"/>
      <c r="H219" s="60"/>
      <c r="I219" s="60"/>
    </row>
    <row r="220" customFormat="false" ht="15" hidden="false" customHeight="true" outlineLevel="0" collapsed="false">
      <c r="A220" s="58"/>
      <c r="B220" s="58"/>
      <c r="C220" s="59"/>
      <c r="D220" s="60"/>
      <c r="E220" s="60"/>
      <c r="F220" s="60"/>
      <c r="G220" s="60"/>
      <c r="H220" s="60"/>
      <c r="I220" s="60"/>
    </row>
    <row r="221" customFormat="false" ht="15" hidden="false" customHeight="true" outlineLevel="0" collapsed="false">
      <c r="A221" s="58"/>
      <c r="B221" s="58"/>
      <c r="C221" s="59"/>
      <c r="D221" s="60"/>
      <c r="E221" s="60"/>
      <c r="F221" s="60"/>
      <c r="G221" s="60"/>
      <c r="H221" s="60"/>
      <c r="I221" s="60"/>
    </row>
    <row r="222" customFormat="false" ht="15" hidden="false" customHeight="true" outlineLevel="0" collapsed="false">
      <c r="A222" s="58"/>
      <c r="B222" s="58"/>
      <c r="C222" s="59"/>
      <c r="D222" s="60"/>
      <c r="E222" s="60"/>
      <c r="F222" s="60"/>
      <c r="G222" s="60"/>
      <c r="H222" s="60"/>
      <c r="I222" s="60"/>
    </row>
    <row r="223" customFormat="false" ht="15" hidden="false" customHeight="true" outlineLevel="0" collapsed="false">
      <c r="A223" s="58"/>
      <c r="B223" s="58"/>
      <c r="C223" s="59"/>
      <c r="D223" s="60"/>
      <c r="E223" s="60"/>
      <c r="F223" s="60"/>
      <c r="G223" s="60"/>
      <c r="H223" s="60"/>
      <c r="I223" s="60"/>
    </row>
    <row r="224" customFormat="false" ht="15" hidden="false" customHeight="true" outlineLevel="0" collapsed="false">
      <c r="A224" s="58"/>
      <c r="B224" s="58"/>
      <c r="C224" s="59"/>
      <c r="D224" s="60"/>
      <c r="E224" s="60"/>
      <c r="F224" s="60"/>
      <c r="G224" s="60"/>
      <c r="H224" s="60"/>
      <c r="I224" s="60"/>
    </row>
    <row r="225" customFormat="false" ht="15" hidden="false" customHeight="true" outlineLevel="0" collapsed="false">
      <c r="A225" s="58"/>
      <c r="B225" s="58"/>
      <c r="C225" s="59"/>
      <c r="D225" s="60"/>
      <c r="E225" s="60"/>
      <c r="F225" s="60"/>
      <c r="G225" s="60"/>
      <c r="H225" s="60"/>
      <c r="I225" s="60"/>
    </row>
    <row r="226" customFormat="false" ht="15" hidden="false" customHeight="true" outlineLevel="0" collapsed="false">
      <c r="A226" s="58"/>
      <c r="B226" s="58"/>
      <c r="C226" s="59"/>
      <c r="D226" s="60"/>
      <c r="E226" s="60"/>
      <c r="F226" s="60"/>
      <c r="G226" s="60"/>
      <c r="H226" s="60"/>
      <c r="I226" s="60"/>
    </row>
    <row r="227" customFormat="false" ht="15" hidden="false" customHeight="true" outlineLevel="0" collapsed="false">
      <c r="A227" s="58"/>
      <c r="B227" s="58"/>
      <c r="C227" s="59"/>
      <c r="D227" s="60"/>
      <c r="E227" s="60"/>
      <c r="F227" s="60"/>
      <c r="G227" s="60"/>
      <c r="H227" s="60"/>
      <c r="I227" s="60"/>
    </row>
    <row r="228" customFormat="false" ht="15" hidden="false" customHeight="true" outlineLevel="0" collapsed="false">
      <c r="A228" s="58"/>
      <c r="B228" s="58"/>
      <c r="C228" s="59"/>
      <c r="D228" s="60"/>
      <c r="E228" s="60"/>
      <c r="F228" s="60"/>
      <c r="G228" s="60"/>
      <c r="H228" s="60"/>
      <c r="I228" s="60"/>
    </row>
    <row r="229" customFormat="false" ht="15" hidden="false" customHeight="true" outlineLevel="0" collapsed="false">
      <c r="A229" s="58"/>
      <c r="B229" s="58"/>
      <c r="C229" s="59"/>
      <c r="D229" s="60"/>
      <c r="E229" s="60"/>
      <c r="F229" s="60"/>
      <c r="G229" s="60"/>
      <c r="H229" s="60"/>
      <c r="I229" s="60"/>
    </row>
    <row r="230" customFormat="false" ht="15" hidden="false" customHeight="true" outlineLevel="0" collapsed="false">
      <c r="A230" s="58"/>
      <c r="B230" s="58"/>
      <c r="C230" s="59"/>
      <c r="D230" s="60"/>
      <c r="E230" s="60"/>
      <c r="F230" s="60"/>
      <c r="G230" s="60"/>
      <c r="H230" s="60"/>
      <c r="I230" s="60"/>
    </row>
    <row r="231" customFormat="false" ht="15" hidden="false" customHeight="true" outlineLevel="0" collapsed="false">
      <c r="A231" s="58"/>
      <c r="B231" s="58"/>
      <c r="C231" s="59"/>
      <c r="D231" s="60"/>
      <c r="E231" s="60"/>
      <c r="F231" s="60"/>
      <c r="G231" s="60"/>
      <c r="H231" s="60"/>
      <c r="I231" s="60"/>
    </row>
    <row r="232" customFormat="false" ht="15" hidden="false" customHeight="true" outlineLevel="0" collapsed="false">
      <c r="A232" s="58"/>
      <c r="B232" s="58"/>
      <c r="C232" s="59"/>
      <c r="D232" s="60"/>
      <c r="E232" s="60"/>
      <c r="F232" s="60"/>
      <c r="G232" s="60"/>
      <c r="H232" s="60"/>
      <c r="I232" s="60"/>
    </row>
    <row r="233" customFormat="false" ht="15" hidden="false" customHeight="true" outlineLevel="0" collapsed="false">
      <c r="A233" s="58"/>
      <c r="B233" s="58"/>
      <c r="C233" s="59"/>
      <c r="D233" s="60"/>
      <c r="E233" s="60"/>
      <c r="F233" s="60"/>
      <c r="G233" s="60"/>
      <c r="H233" s="60"/>
      <c r="I233" s="60"/>
    </row>
    <row r="234" customFormat="false" ht="15" hidden="false" customHeight="true" outlineLevel="0" collapsed="false">
      <c r="A234" s="58"/>
      <c r="B234" s="58"/>
      <c r="C234" s="59"/>
      <c r="D234" s="60"/>
      <c r="E234" s="60"/>
      <c r="F234" s="60"/>
      <c r="G234" s="60"/>
      <c r="H234" s="60"/>
      <c r="I234" s="60"/>
    </row>
    <row r="235" customFormat="false" ht="15" hidden="false" customHeight="true" outlineLevel="0" collapsed="false">
      <c r="A235" s="58"/>
      <c r="B235" s="58"/>
      <c r="C235" s="59"/>
      <c r="D235" s="60"/>
      <c r="E235" s="60"/>
      <c r="F235" s="60"/>
      <c r="G235" s="60"/>
      <c r="H235" s="60"/>
      <c r="I235" s="60"/>
    </row>
    <row r="236" customFormat="false" ht="15" hidden="false" customHeight="true" outlineLevel="0" collapsed="false">
      <c r="A236" s="58"/>
      <c r="B236" s="58"/>
      <c r="C236" s="59"/>
      <c r="D236" s="60"/>
      <c r="E236" s="60"/>
      <c r="F236" s="60"/>
      <c r="G236" s="60"/>
      <c r="H236" s="60"/>
      <c r="I236" s="60"/>
    </row>
    <row r="237" customFormat="false" ht="15" hidden="false" customHeight="true" outlineLevel="0" collapsed="false">
      <c r="A237" s="58"/>
      <c r="B237" s="58"/>
      <c r="C237" s="59"/>
      <c r="D237" s="60"/>
      <c r="E237" s="60"/>
      <c r="F237" s="60"/>
      <c r="G237" s="60"/>
      <c r="H237" s="60"/>
      <c r="I237" s="60"/>
    </row>
    <row r="238" customFormat="false" ht="15" hidden="false" customHeight="true" outlineLevel="0" collapsed="false">
      <c r="A238" s="58"/>
      <c r="B238" s="58"/>
      <c r="C238" s="59"/>
      <c r="D238" s="60"/>
      <c r="E238" s="60"/>
      <c r="F238" s="60"/>
      <c r="G238" s="60"/>
      <c r="H238" s="60"/>
      <c r="I238" s="60"/>
    </row>
    <row r="239" customFormat="false" ht="15" hidden="false" customHeight="true" outlineLevel="0" collapsed="false">
      <c r="A239" s="58"/>
      <c r="B239" s="58"/>
      <c r="C239" s="59"/>
      <c r="D239" s="60"/>
      <c r="E239" s="60"/>
      <c r="F239" s="60"/>
      <c r="G239" s="60"/>
      <c r="H239" s="60"/>
      <c r="I239" s="60"/>
    </row>
    <row r="240" customFormat="false" ht="15" hidden="false" customHeight="true" outlineLevel="0" collapsed="false">
      <c r="A240" s="58"/>
      <c r="B240" s="58"/>
      <c r="C240" s="59"/>
      <c r="D240" s="60"/>
      <c r="E240" s="60"/>
      <c r="F240" s="60"/>
      <c r="G240" s="60"/>
      <c r="H240" s="60"/>
      <c r="I240" s="60"/>
    </row>
    <row r="241" customFormat="false" ht="15" hidden="false" customHeight="true" outlineLevel="0" collapsed="false">
      <c r="A241" s="58"/>
      <c r="B241" s="58"/>
      <c r="C241" s="59"/>
      <c r="D241" s="60"/>
      <c r="E241" s="60"/>
      <c r="F241" s="60"/>
      <c r="G241" s="60"/>
      <c r="H241" s="60"/>
      <c r="I241" s="60"/>
    </row>
    <row r="242" customFormat="false" ht="15" hidden="false" customHeight="true" outlineLevel="0" collapsed="false">
      <c r="A242" s="58"/>
      <c r="B242" s="58"/>
      <c r="C242" s="59"/>
      <c r="D242" s="60"/>
      <c r="E242" s="60"/>
      <c r="F242" s="60"/>
      <c r="G242" s="60"/>
      <c r="H242" s="60"/>
      <c r="I242" s="60"/>
    </row>
    <row r="243" customFormat="false" ht="15" hidden="false" customHeight="true" outlineLevel="0" collapsed="false">
      <c r="A243" s="58"/>
      <c r="B243" s="58"/>
      <c r="C243" s="59"/>
      <c r="D243" s="60"/>
      <c r="E243" s="60"/>
      <c r="F243" s="60"/>
      <c r="G243" s="60"/>
      <c r="H243" s="60"/>
      <c r="I243" s="60"/>
    </row>
    <row r="244" customFormat="false" ht="15" hidden="false" customHeight="true" outlineLevel="0" collapsed="false">
      <c r="A244" s="58"/>
      <c r="B244" s="58"/>
      <c r="C244" s="59"/>
      <c r="D244" s="60"/>
      <c r="E244" s="60"/>
      <c r="F244" s="60"/>
      <c r="G244" s="60"/>
      <c r="H244" s="60"/>
      <c r="I244" s="60"/>
    </row>
    <row r="245" customFormat="false" ht="15" hidden="false" customHeight="true" outlineLevel="0" collapsed="false">
      <c r="A245" s="58"/>
      <c r="B245" s="58"/>
      <c r="C245" s="59"/>
      <c r="D245" s="60"/>
      <c r="E245" s="60"/>
      <c r="F245" s="60"/>
      <c r="G245" s="60"/>
      <c r="H245" s="60"/>
      <c r="I245" s="60"/>
    </row>
    <row r="246" customFormat="false" ht="15" hidden="false" customHeight="true" outlineLevel="0" collapsed="false">
      <c r="A246" s="58"/>
      <c r="B246" s="58"/>
      <c r="C246" s="59"/>
      <c r="D246" s="60"/>
      <c r="E246" s="60"/>
      <c r="F246" s="60"/>
      <c r="G246" s="60"/>
      <c r="H246" s="60"/>
      <c r="I246" s="60"/>
    </row>
    <row r="247" customFormat="false" ht="15" hidden="false" customHeight="true" outlineLevel="0" collapsed="false">
      <c r="A247" s="58"/>
      <c r="B247" s="58"/>
      <c r="C247" s="59"/>
      <c r="D247" s="60"/>
      <c r="E247" s="60"/>
      <c r="F247" s="60"/>
      <c r="G247" s="60"/>
      <c r="H247" s="60"/>
      <c r="I247" s="60"/>
    </row>
    <row r="248" customFormat="false" ht="15" hidden="false" customHeight="true" outlineLevel="0" collapsed="false">
      <c r="A248" s="58"/>
      <c r="B248" s="58"/>
      <c r="C248" s="59"/>
      <c r="D248" s="60"/>
      <c r="E248" s="60"/>
      <c r="F248" s="60"/>
      <c r="G248" s="60"/>
      <c r="H248" s="60"/>
      <c r="I248" s="60"/>
    </row>
    <row r="249" customFormat="false" ht="15" hidden="false" customHeight="true" outlineLevel="0" collapsed="false">
      <c r="A249" s="58"/>
      <c r="B249" s="58"/>
      <c r="C249" s="59"/>
      <c r="D249" s="60"/>
      <c r="E249" s="60"/>
      <c r="F249" s="60"/>
      <c r="G249" s="60"/>
      <c r="H249" s="60"/>
      <c r="I249" s="60"/>
    </row>
    <row r="250" customFormat="false" ht="15" hidden="false" customHeight="true" outlineLevel="0" collapsed="false">
      <c r="A250" s="58"/>
      <c r="B250" s="58"/>
      <c r="C250" s="59"/>
      <c r="D250" s="60"/>
      <c r="E250" s="60"/>
      <c r="F250" s="60"/>
      <c r="G250" s="60"/>
      <c r="H250" s="60"/>
      <c r="I250" s="60"/>
    </row>
    <row r="251" customFormat="false" ht="15" hidden="false" customHeight="true" outlineLevel="0" collapsed="false">
      <c r="A251" s="58"/>
      <c r="B251" s="58"/>
      <c r="C251" s="59"/>
      <c r="D251" s="60"/>
      <c r="E251" s="60"/>
      <c r="F251" s="60"/>
      <c r="G251" s="60"/>
      <c r="H251" s="60"/>
      <c r="I251" s="60"/>
    </row>
    <row r="252" customFormat="false" ht="15" hidden="false" customHeight="true" outlineLevel="0" collapsed="false">
      <c r="A252" s="58"/>
      <c r="B252" s="58"/>
      <c r="C252" s="59"/>
      <c r="D252" s="60"/>
      <c r="E252" s="60"/>
      <c r="F252" s="60"/>
      <c r="G252" s="60"/>
      <c r="H252" s="60"/>
      <c r="I252" s="60"/>
    </row>
    <row r="253" customFormat="false" ht="15" hidden="false" customHeight="true" outlineLevel="0" collapsed="false">
      <c r="A253" s="58"/>
      <c r="B253" s="58"/>
      <c r="C253" s="59"/>
      <c r="D253" s="60"/>
      <c r="E253" s="60"/>
      <c r="F253" s="60"/>
      <c r="G253" s="60"/>
      <c r="H253" s="60"/>
      <c r="I253" s="60"/>
    </row>
    <row r="254" customFormat="false" ht="15" hidden="false" customHeight="true" outlineLevel="0" collapsed="false">
      <c r="A254" s="58"/>
      <c r="B254" s="58"/>
      <c r="C254" s="59"/>
      <c r="D254" s="60"/>
      <c r="E254" s="60"/>
      <c r="F254" s="60"/>
      <c r="G254" s="60"/>
      <c r="H254" s="60"/>
      <c r="I254" s="60"/>
    </row>
    <row r="255" customFormat="false" ht="15" hidden="false" customHeight="true" outlineLevel="0" collapsed="false">
      <c r="A255" s="58"/>
      <c r="B255" s="58"/>
      <c r="C255" s="59"/>
      <c r="D255" s="60"/>
      <c r="E255" s="60"/>
      <c r="F255" s="60"/>
      <c r="G255" s="60"/>
      <c r="H255" s="60"/>
      <c r="I255" s="60"/>
    </row>
    <row r="256" customFormat="false" ht="15" hidden="false" customHeight="true" outlineLevel="0" collapsed="false">
      <c r="A256" s="58"/>
      <c r="B256" s="58"/>
      <c r="C256" s="59"/>
      <c r="D256" s="60"/>
      <c r="E256" s="60"/>
      <c r="F256" s="60"/>
      <c r="G256" s="60"/>
      <c r="H256" s="60"/>
      <c r="I256" s="60"/>
    </row>
    <row r="257" customFormat="false" ht="15" hidden="false" customHeight="true" outlineLevel="0" collapsed="false">
      <c r="A257" s="58"/>
      <c r="B257" s="58"/>
      <c r="C257" s="59"/>
      <c r="D257" s="60"/>
      <c r="E257" s="60"/>
      <c r="F257" s="60"/>
      <c r="G257" s="60"/>
      <c r="H257" s="60"/>
      <c r="I257" s="60"/>
    </row>
    <row r="258" customFormat="false" ht="15" hidden="false" customHeight="true" outlineLevel="0" collapsed="false">
      <c r="A258" s="58"/>
      <c r="B258" s="58"/>
      <c r="C258" s="59"/>
      <c r="D258" s="60"/>
      <c r="E258" s="60"/>
      <c r="F258" s="60"/>
      <c r="G258" s="60"/>
      <c r="H258" s="60"/>
      <c r="I258" s="60"/>
    </row>
    <row r="259" customFormat="false" ht="15" hidden="false" customHeight="true" outlineLevel="0" collapsed="false">
      <c r="A259" s="58"/>
      <c r="B259" s="58"/>
      <c r="C259" s="59"/>
      <c r="D259" s="60"/>
      <c r="E259" s="60"/>
      <c r="F259" s="60"/>
      <c r="G259" s="60"/>
      <c r="H259" s="60"/>
      <c r="I259" s="60"/>
    </row>
    <row r="260" customFormat="false" ht="15" hidden="false" customHeight="true" outlineLevel="0" collapsed="false">
      <c r="A260" s="58"/>
      <c r="B260" s="58"/>
      <c r="C260" s="59"/>
      <c r="D260" s="60"/>
      <c r="E260" s="60"/>
      <c r="F260" s="60"/>
      <c r="G260" s="60"/>
      <c r="H260" s="60"/>
      <c r="I260" s="60"/>
    </row>
    <row r="261" customFormat="false" ht="15" hidden="false" customHeight="true" outlineLevel="0" collapsed="false">
      <c r="A261" s="58"/>
      <c r="B261" s="58"/>
      <c r="C261" s="59"/>
      <c r="D261" s="60"/>
      <c r="E261" s="60"/>
      <c r="F261" s="60"/>
      <c r="G261" s="60"/>
      <c r="H261" s="60"/>
      <c r="I261" s="60"/>
    </row>
    <row r="262" customFormat="false" ht="15" hidden="false" customHeight="true" outlineLevel="0" collapsed="false">
      <c r="A262" s="58"/>
      <c r="B262" s="58"/>
      <c r="C262" s="59"/>
      <c r="D262" s="60"/>
      <c r="E262" s="60"/>
      <c r="F262" s="60"/>
      <c r="G262" s="60"/>
      <c r="H262" s="60"/>
      <c r="I262" s="60"/>
    </row>
    <row r="263" customFormat="false" ht="15" hidden="false" customHeight="true" outlineLevel="0" collapsed="false">
      <c r="A263" s="58"/>
      <c r="B263" s="58"/>
      <c r="C263" s="59"/>
      <c r="D263" s="60"/>
      <c r="E263" s="60"/>
      <c r="F263" s="60"/>
      <c r="G263" s="60"/>
      <c r="H263" s="60"/>
      <c r="I263" s="60"/>
    </row>
    <row r="264" customFormat="false" ht="15" hidden="false" customHeight="true" outlineLevel="0" collapsed="false">
      <c r="A264" s="58"/>
      <c r="B264" s="58"/>
      <c r="C264" s="59"/>
      <c r="D264" s="60"/>
      <c r="E264" s="60"/>
      <c r="F264" s="60"/>
      <c r="G264" s="60"/>
      <c r="H264" s="60"/>
      <c r="I264" s="60"/>
    </row>
    <row r="265" customFormat="false" ht="15" hidden="false" customHeight="true" outlineLevel="0" collapsed="false">
      <c r="A265" s="58"/>
      <c r="B265" s="58"/>
      <c r="C265" s="59"/>
      <c r="D265" s="60"/>
      <c r="E265" s="60"/>
      <c r="F265" s="60"/>
      <c r="G265" s="60"/>
      <c r="H265" s="60"/>
      <c r="I265" s="60"/>
    </row>
    <row r="266" customFormat="false" ht="15" hidden="false" customHeight="true" outlineLevel="0" collapsed="false">
      <c r="A266" s="58"/>
      <c r="B266" s="58"/>
      <c r="C266" s="59"/>
      <c r="D266" s="60"/>
      <c r="E266" s="60"/>
      <c r="F266" s="60"/>
      <c r="G266" s="60"/>
      <c r="H266" s="60"/>
      <c r="I266" s="60"/>
    </row>
    <row r="267" customFormat="false" ht="15" hidden="false" customHeight="true" outlineLevel="0" collapsed="false">
      <c r="A267" s="58"/>
      <c r="B267" s="58"/>
      <c r="C267" s="59"/>
      <c r="D267" s="60"/>
      <c r="E267" s="60"/>
      <c r="F267" s="60"/>
      <c r="G267" s="60"/>
      <c r="H267" s="60"/>
      <c r="I267" s="60"/>
    </row>
    <row r="268" customFormat="false" ht="15" hidden="false" customHeight="true" outlineLevel="0" collapsed="false">
      <c r="A268" s="58"/>
      <c r="B268" s="58"/>
      <c r="C268" s="59"/>
      <c r="D268" s="60"/>
      <c r="E268" s="60"/>
      <c r="F268" s="60"/>
      <c r="G268" s="60"/>
      <c r="H268" s="60"/>
      <c r="I268" s="60"/>
    </row>
    <row r="269" customFormat="false" ht="15" hidden="false" customHeight="true" outlineLevel="0" collapsed="false">
      <c r="A269" s="58"/>
      <c r="B269" s="58"/>
      <c r="C269" s="59"/>
      <c r="D269" s="60"/>
      <c r="E269" s="60"/>
      <c r="F269" s="60"/>
      <c r="G269" s="60"/>
      <c r="H269" s="60"/>
      <c r="I269" s="60"/>
    </row>
    <row r="270" customFormat="false" ht="15" hidden="false" customHeight="true" outlineLevel="0" collapsed="false">
      <c r="A270" s="58"/>
      <c r="B270" s="58"/>
      <c r="C270" s="59"/>
      <c r="D270" s="60"/>
      <c r="E270" s="60"/>
      <c r="F270" s="60"/>
      <c r="G270" s="60"/>
      <c r="H270" s="60"/>
      <c r="I270" s="60"/>
    </row>
    <row r="271" customFormat="false" ht="15" hidden="false" customHeight="true" outlineLevel="0" collapsed="false">
      <c r="A271" s="58"/>
      <c r="B271" s="58"/>
      <c r="C271" s="59"/>
      <c r="D271" s="60"/>
      <c r="E271" s="60"/>
      <c r="F271" s="60"/>
      <c r="G271" s="60"/>
      <c r="H271" s="60"/>
      <c r="I271" s="60"/>
    </row>
    <row r="272" customFormat="false" ht="15" hidden="false" customHeight="true" outlineLevel="0" collapsed="false">
      <c r="A272" s="58"/>
      <c r="B272" s="58"/>
      <c r="C272" s="59"/>
      <c r="D272" s="60"/>
      <c r="E272" s="60"/>
      <c r="F272" s="60"/>
      <c r="G272" s="60"/>
      <c r="H272" s="60"/>
      <c r="I272" s="60"/>
    </row>
    <row r="273" customFormat="false" ht="15" hidden="false" customHeight="true" outlineLevel="0" collapsed="false">
      <c r="A273" s="58"/>
      <c r="B273" s="58"/>
      <c r="C273" s="59"/>
      <c r="D273" s="60"/>
      <c r="E273" s="60"/>
      <c r="F273" s="60"/>
      <c r="G273" s="60"/>
      <c r="H273" s="60"/>
      <c r="I273" s="60"/>
    </row>
    <row r="274" customFormat="false" ht="15" hidden="false" customHeight="true" outlineLevel="0" collapsed="false">
      <c r="A274" s="58"/>
      <c r="B274" s="58"/>
      <c r="C274" s="59"/>
      <c r="D274" s="60"/>
      <c r="E274" s="60"/>
      <c r="F274" s="60"/>
      <c r="G274" s="60"/>
      <c r="H274" s="60"/>
      <c r="I274" s="60"/>
    </row>
    <row r="275" customFormat="false" ht="15" hidden="false" customHeight="true" outlineLevel="0" collapsed="false">
      <c r="A275" s="58"/>
      <c r="B275" s="58"/>
      <c r="C275" s="59"/>
      <c r="D275" s="60"/>
      <c r="E275" s="60"/>
      <c r="F275" s="60"/>
      <c r="G275" s="60"/>
      <c r="H275" s="60"/>
      <c r="I275" s="60"/>
    </row>
    <row r="276" customFormat="false" ht="15" hidden="false" customHeight="true" outlineLevel="0" collapsed="false">
      <c r="A276" s="58"/>
      <c r="B276" s="58"/>
      <c r="C276" s="59"/>
      <c r="D276" s="60"/>
      <c r="E276" s="60"/>
      <c r="F276" s="60"/>
      <c r="G276" s="60"/>
      <c r="H276" s="60"/>
      <c r="I276" s="60"/>
    </row>
    <row r="277" customFormat="false" ht="15" hidden="false" customHeight="true" outlineLevel="0" collapsed="false">
      <c r="A277" s="58"/>
      <c r="B277" s="58"/>
      <c r="C277" s="59"/>
      <c r="D277" s="60"/>
      <c r="E277" s="60"/>
      <c r="F277" s="60"/>
      <c r="G277" s="60"/>
      <c r="H277" s="60"/>
      <c r="I277" s="60"/>
    </row>
    <row r="278" customFormat="false" ht="15" hidden="false" customHeight="true" outlineLevel="0" collapsed="false">
      <c r="A278" s="58"/>
      <c r="B278" s="58"/>
      <c r="C278" s="59"/>
      <c r="D278" s="60"/>
      <c r="E278" s="60"/>
      <c r="F278" s="60"/>
      <c r="G278" s="60"/>
      <c r="H278" s="60"/>
      <c r="I278" s="60"/>
    </row>
    <row r="279" customFormat="false" ht="15" hidden="false" customHeight="true" outlineLevel="0" collapsed="false">
      <c r="A279" s="58"/>
      <c r="B279" s="58"/>
      <c r="C279" s="59"/>
      <c r="D279" s="60"/>
      <c r="E279" s="60"/>
      <c r="F279" s="60"/>
      <c r="G279" s="60"/>
      <c r="H279" s="60"/>
      <c r="I279" s="60"/>
    </row>
    <row r="280" customFormat="false" ht="15" hidden="false" customHeight="true" outlineLevel="0" collapsed="false">
      <c r="A280" s="58"/>
      <c r="B280" s="58"/>
      <c r="C280" s="59"/>
      <c r="D280" s="60"/>
      <c r="E280" s="60"/>
      <c r="F280" s="60"/>
      <c r="G280" s="60"/>
      <c r="H280" s="60"/>
      <c r="I280" s="60"/>
    </row>
    <row r="281" customFormat="false" ht="15" hidden="false" customHeight="true" outlineLevel="0" collapsed="false">
      <c r="A281" s="58"/>
      <c r="B281" s="58"/>
      <c r="C281" s="59"/>
      <c r="D281" s="60"/>
      <c r="E281" s="60"/>
      <c r="F281" s="60"/>
      <c r="G281" s="60"/>
      <c r="H281" s="60"/>
      <c r="I281" s="60"/>
    </row>
    <row r="282" customFormat="false" ht="15" hidden="false" customHeight="true" outlineLevel="0" collapsed="false">
      <c r="A282" s="58"/>
      <c r="B282" s="58"/>
      <c r="C282" s="59"/>
      <c r="D282" s="60"/>
      <c r="E282" s="60"/>
      <c r="F282" s="60"/>
      <c r="G282" s="60"/>
      <c r="H282" s="60"/>
      <c r="I282" s="60"/>
    </row>
    <row r="283" customFormat="false" ht="15" hidden="false" customHeight="true" outlineLevel="0" collapsed="false">
      <c r="A283" s="58"/>
      <c r="B283" s="58"/>
      <c r="C283" s="59"/>
      <c r="D283" s="60"/>
      <c r="E283" s="60"/>
      <c r="F283" s="60"/>
      <c r="G283" s="60"/>
      <c r="H283" s="60"/>
      <c r="I283" s="60"/>
    </row>
    <row r="284" customFormat="false" ht="15" hidden="false" customHeight="true" outlineLevel="0" collapsed="false">
      <c r="A284" s="58"/>
      <c r="B284" s="58"/>
      <c r="C284" s="59"/>
      <c r="D284" s="60"/>
      <c r="E284" s="60"/>
      <c r="F284" s="60"/>
      <c r="G284" s="60"/>
      <c r="H284" s="60"/>
      <c r="I284" s="60"/>
    </row>
    <row r="285" customFormat="false" ht="15" hidden="false" customHeight="true" outlineLevel="0" collapsed="false">
      <c r="A285" s="58"/>
      <c r="B285" s="58"/>
      <c r="C285" s="59"/>
      <c r="D285" s="60"/>
      <c r="E285" s="60"/>
      <c r="F285" s="60"/>
      <c r="G285" s="60"/>
      <c r="H285" s="60"/>
      <c r="I285" s="60"/>
    </row>
    <row r="286" customFormat="false" ht="15" hidden="false" customHeight="true" outlineLevel="0" collapsed="false">
      <c r="A286" s="58"/>
      <c r="B286" s="58"/>
      <c r="C286" s="59"/>
      <c r="D286" s="60"/>
      <c r="E286" s="60"/>
      <c r="F286" s="60"/>
      <c r="G286" s="60"/>
      <c r="H286" s="60"/>
      <c r="I286" s="60"/>
    </row>
    <row r="287" customFormat="false" ht="15" hidden="false" customHeight="true" outlineLevel="0" collapsed="false">
      <c r="A287" s="58"/>
      <c r="B287" s="58"/>
      <c r="C287" s="59"/>
      <c r="D287" s="60"/>
      <c r="E287" s="60"/>
      <c r="F287" s="60"/>
      <c r="G287" s="60"/>
      <c r="H287" s="60"/>
      <c r="I287" s="60"/>
    </row>
    <row r="288" customFormat="false" ht="15" hidden="false" customHeight="true" outlineLevel="0" collapsed="false">
      <c r="A288" s="58"/>
      <c r="B288" s="58"/>
      <c r="C288" s="59"/>
      <c r="D288" s="60"/>
      <c r="E288" s="60"/>
      <c r="F288" s="60"/>
      <c r="G288" s="60"/>
      <c r="H288" s="60"/>
      <c r="I288" s="60"/>
    </row>
    <row r="289" customFormat="false" ht="15" hidden="false" customHeight="true" outlineLevel="0" collapsed="false">
      <c r="A289" s="58"/>
      <c r="B289" s="58"/>
      <c r="C289" s="59"/>
      <c r="D289" s="60"/>
      <c r="E289" s="60"/>
      <c r="F289" s="60"/>
      <c r="G289" s="60"/>
      <c r="H289" s="60"/>
      <c r="I289" s="60"/>
    </row>
    <row r="290" customFormat="false" ht="15" hidden="false" customHeight="true" outlineLevel="0" collapsed="false">
      <c r="A290" s="58"/>
      <c r="B290" s="58"/>
      <c r="C290" s="59"/>
      <c r="D290" s="60"/>
      <c r="E290" s="60"/>
      <c r="F290" s="60"/>
      <c r="G290" s="60"/>
      <c r="H290" s="60"/>
      <c r="I290" s="60"/>
    </row>
    <row r="291" customFormat="false" ht="15" hidden="false" customHeight="true" outlineLevel="0" collapsed="false">
      <c r="A291" s="58"/>
      <c r="B291" s="58"/>
      <c r="C291" s="59"/>
      <c r="D291" s="60"/>
      <c r="E291" s="60"/>
      <c r="F291" s="60"/>
      <c r="G291" s="60"/>
      <c r="H291" s="60"/>
      <c r="I291" s="60"/>
    </row>
    <row r="292" customFormat="false" ht="15" hidden="false" customHeight="true" outlineLevel="0" collapsed="false">
      <c r="A292" s="58"/>
      <c r="B292" s="58"/>
      <c r="C292" s="59"/>
      <c r="D292" s="60"/>
      <c r="E292" s="60"/>
      <c r="F292" s="60"/>
      <c r="G292" s="60"/>
      <c r="H292" s="60"/>
      <c r="I292" s="60"/>
    </row>
    <row r="293" customFormat="false" ht="15" hidden="false" customHeight="true" outlineLevel="0" collapsed="false">
      <c r="A293" s="58"/>
      <c r="B293" s="58"/>
      <c r="C293" s="59"/>
      <c r="D293" s="60"/>
      <c r="E293" s="60"/>
      <c r="F293" s="60"/>
      <c r="G293" s="60"/>
      <c r="H293" s="60"/>
      <c r="I293" s="60"/>
    </row>
    <row r="294" customFormat="false" ht="15" hidden="false" customHeight="true" outlineLevel="0" collapsed="false">
      <c r="A294" s="58"/>
      <c r="B294" s="58"/>
      <c r="C294" s="59"/>
      <c r="D294" s="60"/>
      <c r="E294" s="60"/>
      <c r="F294" s="60"/>
      <c r="G294" s="60"/>
      <c r="H294" s="60"/>
      <c r="I294" s="60"/>
    </row>
    <row r="295" customFormat="false" ht="15" hidden="false" customHeight="true" outlineLevel="0" collapsed="false">
      <c r="A295" s="58"/>
      <c r="B295" s="58"/>
      <c r="C295" s="59"/>
      <c r="D295" s="60"/>
      <c r="E295" s="60"/>
      <c r="F295" s="60"/>
      <c r="G295" s="60"/>
      <c r="H295" s="60"/>
      <c r="I295" s="60"/>
    </row>
    <row r="296" customFormat="false" ht="15" hidden="false" customHeight="true" outlineLevel="0" collapsed="false">
      <c r="A296" s="58"/>
      <c r="B296" s="58"/>
      <c r="C296" s="59"/>
      <c r="D296" s="60"/>
      <c r="E296" s="60"/>
      <c r="F296" s="60"/>
      <c r="G296" s="60"/>
      <c r="H296" s="60"/>
      <c r="I296" s="60"/>
    </row>
    <row r="297" customFormat="false" ht="15" hidden="false" customHeight="true" outlineLevel="0" collapsed="false">
      <c r="A297" s="58"/>
      <c r="B297" s="58"/>
      <c r="C297" s="59"/>
      <c r="D297" s="60"/>
      <c r="E297" s="60"/>
      <c r="F297" s="60"/>
      <c r="G297" s="60"/>
      <c r="H297" s="60"/>
      <c r="I297" s="60"/>
    </row>
    <row r="298" customFormat="false" ht="15" hidden="false" customHeight="true" outlineLevel="0" collapsed="false">
      <c r="A298" s="58"/>
      <c r="B298" s="58"/>
      <c r="C298" s="59"/>
      <c r="D298" s="60"/>
      <c r="E298" s="60"/>
      <c r="F298" s="60"/>
      <c r="G298" s="60"/>
      <c r="H298" s="60"/>
      <c r="I298" s="60"/>
    </row>
    <row r="299" customFormat="false" ht="15" hidden="false" customHeight="true" outlineLevel="0" collapsed="false">
      <c r="A299" s="58"/>
      <c r="B299" s="58"/>
      <c r="C299" s="59"/>
      <c r="D299" s="60"/>
      <c r="E299" s="60"/>
      <c r="F299" s="60"/>
      <c r="G299" s="60"/>
      <c r="H299" s="60"/>
      <c r="I299" s="60"/>
    </row>
    <row r="300" customFormat="false" ht="15" hidden="false" customHeight="true" outlineLevel="0" collapsed="false">
      <c r="A300" s="58"/>
      <c r="B300" s="58"/>
      <c r="C300" s="59"/>
      <c r="D300" s="60"/>
      <c r="E300" s="60"/>
      <c r="F300" s="60"/>
      <c r="G300" s="60"/>
      <c r="H300" s="60"/>
      <c r="I300" s="60"/>
    </row>
    <row r="301" customFormat="false" ht="15" hidden="false" customHeight="true" outlineLevel="0" collapsed="false">
      <c r="A301" s="58"/>
      <c r="B301" s="58"/>
      <c r="C301" s="59"/>
      <c r="D301" s="60"/>
      <c r="E301" s="60"/>
      <c r="F301" s="60"/>
      <c r="G301" s="60"/>
      <c r="H301" s="60"/>
      <c r="I301" s="60"/>
    </row>
    <row r="302" customFormat="false" ht="15" hidden="false" customHeight="true" outlineLevel="0" collapsed="false">
      <c r="A302" s="58"/>
      <c r="B302" s="58"/>
      <c r="C302" s="59"/>
      <c r="D302" s="60"/>
      <c r="E302" s="60"/>
      <c r="F302" s="60"/>
      <c r="G302" s="60"/>
      <c r="H302" s="60"/>
      <c r="I302" s="60"/>
    </row>
    <row r="303" customFormat="false" ht="15" hidden="false" customHeight="true" outlineLevel="0" collapsed="false">
      <c r="A303" s="58"/>
      <c r="B303" s="58"/>
      <c r="C303" s="59"/>
      <c r="D303" s="60"/>
      <c r="E303" s="60"/>
      <c r="F303" s="60"/>
      <c r="G303" s="60"/>
      <c r="H303" s="60"/>
      <c r="I303" s="60"/>
    </row>
    <row r="304" customFormat="false" ht="15" hidden="false" customHeight="true" outlineLevel="0" collapsed="false">
      <c r="A304" s="58"/>
      <c r="B304" s="58"/>
      <c r="C304" s="59"/>
      <c r="D304" s="60"/>
      <c r="E304" s="60"/>
      <c r="F304" s="60"/>
      <c r="G304" s="60"/>
      <c r="H304" s="60"/>
      <c r="I304" s="60"/>
    </row>
    <row r="305" customFormat="false" ht="15" hidden="false" customHeight="true" outlineLevel="0" collapsed="false">
      <c r="A305" s="58"/>
      <c r="B305" s="58"/>
      <c r="C305" s="59"/>
      <c r="D305" s="60"/>
      <c r="E305" s="60"/>
      <c r="F305" s="60"/>
      <c r="G305" s="60"/>
      <c r="H305" s="60"/>
      <c r="I305" s="60"/>
    </row>
    <row r="306" customFormat="false" ht="15" hidden="false" customHeight="true" outlineLevel="0" collapsed="false">
      <c r="A306" s="58"/>
      <c r="B306" s="58"/>
      <c r="C306" s="59"/>
      <c r="D306" s="60"/>
      <c r="E306" s="60"/>
      <c r="F306" s="60"/>
      <c r="G306" s="60"/>
      <c r="H306" s="60"/>
      <c r="I306" s="60"/>
    </row>
    <row r="307" customFormat="false" ht="15" hidden="false" customHeight="true" outlineLevel="0" collapsed="false">
      <c r="A307" s="58"/>
      <c r="B307" s="58"/>
      <c r="C307" s="59"/>
      <c r="D307" s="60"/>
      <c r="E307" s="60"/>
      <c r="F307" s="60"/>
      <c r="G307" s="60"/>
      <c r="H307" s="60"/>
      <c r="I307" s="60"/>
    </row>
    <row r="308" customFormat="false" ht="15" hidden="false" customHeight="true" outlineLevel="0" collapsed="false">
      <c r="A308" s="58"/>
      <c r="B308" s="58"/>
      <c r="C308" s="59"/>
      <c r="D308" s="60"/>
      <c r="E308" s="60"/>
      <c r="F308" s="60"/>
      <c r="G308" s="60"/>
      <c r="H308" s="60"/>
      <c r="I308" s="60"/>
    </row>
    <row r="309" customFormat="false" ht="15" hidden="false" customHeight="true" outlineLevel="0" collapsed="false">
      <c r="A309" s="58"/>
      <c r="B309" s="58"/>
      <c r="C309" s="59"/>
      <c r="D309" s="60"/>
      <c r="E309" s="60"/>
      <c r="F309" s="60"/>
      <c r="G309" s="60"/>
      <c r="H309" s="60"/>
      <c r="I309" s="60"/>
    </row>
    <row r="310" customFormat="false" ht="15" hidden="false" customHeight="true" outlineLevel="0" collapsed="false">
      <c r="A310" s="58"/>
      <c r="B310" s="58"/>
      <c r="C310" s="59"/>
      <c r="D310" s="60"/>
      <c r="E310" s="60"/>
      <c r="F310" s="60"/>
      <c r="G310" s="60"/>
      <c r="H310" s="60"/>
      <c r="I310" s="60"/>
    </row>
    <row r="311" customFormat="false" ht="15" hidden="false" customHeight="true" outlineLevel="0" collapsed="false">
      <c r="A311" s="58"/>
      <c r="B311" s="58"/>
      <c r="C311" s="59"/>
      <c r="D311" s="60"/>
      <c r="E311" s="60"/>
      <c r="F311" s="60"/>
      <c r="G311" s="60"/>
      <c r="H311" s="60"/>
      <c r="I311" s="60"/>
    </row>
    <row r="312" customFormat="false" ht="15" hidden="false" customHeight="true" outlineLevel="0" collapsed="false">
      <c r="A312" s="58"/>
      <c r="B312" s="58"/>
      <c r="C312" s="59"/>
      <c r="D312" s="60"/>
      <c r="E312" s="60"/>
      <c r="F312" s="60"/>
      <c r="G312" s="60"/>
      <c r="H312" s="60"/>
      <c r="I312" s="60"/>
    </row>
    <row r="313" customFormat="false" ht="15" hidden="false" customHeight="true" outlineLevel="0" collapsed="false">
      <c r="A313" s="58"/>
      <c r="B313" s="58"/>
      <c r="C313" s="59"/>
      <c r="D313" s="60"/>
      <c r="E313" s="60"/>
      <c r="F313" s="60"/>
      <c r="G313" s="60"/>
      <c r="H313" s="60"/>
      <c r="I313" s="60"/>
    </row>
    <row r="314" customFormat="false" ht="15" hidden="false" customHeight="true" outlineLevel="0" collapsed="false">
      <c r="A314" s="58"/>
      <c r="B314" s="58"/>
      <c r="C314" s="59"/>
      <c r="D314" s="60"/>
      <c r="E314" s="60"/>
      <c r="F314" s="60"/>
      <c r="G314" s="60"/>
      <c r="H314" s="60"/>
      <c r="I314" s="60"/>
    </row>
    <row r="315" customFormat="false" ht="15" hidden="false" customHeight="true" outlineLevel="0" collapsed="false">
      <c r="A315" s="58"/>
      <c r="B315" s="58"/>
      <c r="C315" s="59"/>
      <c r="D315" s="60"/>
      <c r="E315" s="60"/>
      <c r="F315" s="60"/>
      <c r="G315" s="60"/>
      <c r="H315" s="60"/>
      <c r="I315" s="60"/>
    </row>
    <row r="316" customFormat="false" ht="15" hidden="false" customHeight="true" outlineLevel="0" collapsed="false">
      <c r="A316" s="58"/>
      <c r="B316" s="58"/>
      <c r="C316" s="59"/>
      <c r="D316" s="60"/>
      <c r="E316" s="60"/>
      <c r="F316" s="60"/>
      <c r="G316" s="60"/>
      <c r="H316" s="60"/>
      <c r="I316" s="60"/>
    </row>
    <row r="317" customFormat="false" ht="15" hidden="false" customHeight="true" outlineLevel="0" collapsed="false">
      <c r="A317" s="58"/>
      <c r="B317" s="58"/>
      <c r="C317" s="59"/>
      <c r="D317" s="60"/>
      <c r="E317" s="60"/>
      <c r="F317" s="60"/>
      <c r="G317" s="60"/>
      <c r="H317" s="60"/>
      <c r="I317" s="60"/>
    </row>
    <row r="318" customFormat="false" ht="15" hidden="false" customHeight="true" outlineLevel="0" collapsed="false">
      <c r="A318" s="58"/>
      <c r="B318" s="58"/>
      <c r="C318" s="59"/>
      <c r="D318" s="60"/>
      <c r="E318" s="60"/>
      <c r="F318" s="60"/>
      <c r="G318" s="60"/>
      <c r="H318" s="60"/>
      <c r="I318" s="60"/>
    </row>
    <row r="319" customFormat="false" ht="15" hidden="false" customHeight="true" outlineLevel="0" collapsed="false">
      <c r="A319" s="58"/>
      <c r="B319" s="58"/>
      <c r="C319" s="59"/>
      <c r="D319" s="60"/>
      <c r="E319" s="60"/>
      <c r="F319" s="60"/>
      <c r="G319" s="60"/>
      <c r="H319" s="60"/>
      <c r="I319" s="60"/>
    </row>
    <row r="320" customFormat="false" ht="15" hidden="false" customHeight="true" outlineLevel="0" collapsed="false">
      <c r="A320" s="58"/>
      <c r="B320" s="58"/>
      <c r="C320" s="59"/>
      <c r="D320" s="60"/>
      <c r="E320" s="60"/>
      <c r="F320" s="60"/>
      <c r="G320" s="60"/>
      <c r="H320" s="60"/>
      <c r="I320" s="60"/>
    </row>
    <row r="321" customFormat="false" ht="15" hidden="false" customHeight="true" outlineLevel="0" collapsed="false">
      <c r="A321" s="58"/>
      <c r="B321" s="58"/>
      <c r="C321" s="59"/>
      <c r="D321" s="60"/>
      <c r="E321" s="60"/>
      <c r="F321" s="60"/>
      <c r="G321" s="60"/>
      <c r="H321" s="60"/>
      <c r="I321" s="60"/>
    </row>
    <row r="322" customFormat="false" ht="15" hidden="false" customHeight="true" outlineLevel="0" collapsed="false">
      <c r="A322" s="58"/>
      <c r="B322" s="58"/>
      <c r="C322" s="59"/>
      <c r="D322" s="60"/>
      <c r="E322" s="60"/>
      <c r="F322" s="60"/>
      <c r="G322" s="60"/>
      <c r="H322" s="60"/>
      <c r="I322" s="60"/>
    </row>
    <row r="323" customFormat="false" ht="15" hidden="false" customHeight="true" outlineLevel="0" collapsed="false">
      <c r="A323" s="58"/>
      <c r="B323" s="58"/>
      <c r="C323" s="59"/>
      <c r="D323" s="60"/>
      <c r="E323" s="60"/>
      <c r="F323" s="60"/>
      <c r="G323" s="60"/>
      <c r="H323" s="60"/>
      <c r="I323" s="60"/>
    </row>
    <row r="324" customFormat="false" ht="15" hidden="false" customHeight="true" outlineLevel="0" collapsed="false">
      <c r="A324" s="58"/>
      <c r="B324" s="58"/>
      <c r="C324" s="59"/>
      <c r="D324" s="60"/>
      <c r="E324" s="60"/>
      <c r="F324" s="60"/>
      <c r="G324" s="60"/>
      <c r="H324" s="60"/>
      <c r="I324" s="60"/>
    </row>
    <row r="325" customFormat="false" ht="15" hidden="false" customHeight="true" outlineLevel="0" collapsed="false">
      <c r="A325" s="58"/>
      <c r="B325" s="58"/>
      <c r="C325" s="59"/>
      <c r="D325" s="60"/>
      <c r="E325" s="60"/>
      <c r="F325" s="60"/>
      <c r="G325" s="60"/>
      <c r="H325" s="60"/>
      <c r="I325" s="60"/>
    </row>
    <row r="326" customFormat="false" ht="15" hidden="false" customHeight="true" outlineLevel="0" collapsed="false">
      <c r="A326" s="58"/>
      <c r="B326" s="58"/>
      <c r="C326" s="59"/>
      <c r="D326" s="60"/>
      <c r="E326" s="60"/>
      <c r="F326" s="60"/>
      <c r="G326" s="60"/>
      <c r="H326" s="60"/>
      <c r="I326" s="60"/>
    </row>
    <row r="327" customFormat="false" ht="15" hidden="false" customHeight="true" outlineLevel="0" collapsed="false">
      <c r="A327" s="58"/>
      <c r="B327" s="58"/>
      <c r="C327" s="59"/>
      <c r="D327" s="60"/>
      <c r="E327" s="60"/>
      <c r="F327" s="60"/>
      <c r="G327" s="60"/>
      <c r="H327" s="60"/>
      <c r="I327" s="60"/>
    </row>
    <row r="328" customFormat="false" ht="15" hidden="false" customHeight="true" outlineLevel="0" collapsed="false">
      <c r="A328" s="58"/>
      <c r="B328" s="58"/>
      <c r="C328" s="59"/>
      <c r="D328" s="60"/>
      <c r="E328" s="60"/>
      <c r="F328" s="60"/>
      <c r="G328" s="60"/>
      <c r="H328" s="60"/>
      <c r="I328" s="60"/>
    </row>
    <row r="329" customFormat="false" ht="15" hidden="false" customHeight="true" outlineLevel="0" collapsed="false">
      <c r="A329" s="58"/>
      <c r="B329" s="58"/>
      <c r="C329" s="59"/>
      <c r="D329" s="60"/>
      <c r="E329" s="60"/>
      <c r="F329" s="60"/>
      <c r="G329" s="60"/>
      <c r="H329" s="60"/>
      <c r="I329" s="60"/>
    </row>
    <row r="330" customFormat="false" ht="15" hidden="false" customHeight="true" outlineLevel="0" collapsed="false">
      <c r="A330" s="58"/>
      <c r="B330" s="58"/>
      <c r="C330" s="59"/>
      <c r="D330" s="60"/>
      <c r="E330" s="60"/>
      <c r="F330" s="60"/>
      <c r="G330" s="60"/>
      <c r="H330" s="60"/>
      <c r="I330" s="60"/>
    </row>
    <row r="331" customFormat="false" ht="15" hidden="false" customHeight="true" outlineLevel="0" collapsed="false">
      <c r="A331" s="58"/>
      <c r="B331" s="58"/>
      <c r="C331" s="59"/>
      <c r="D331" s="60"/>
      <c r="E331" s="60"/>
      <c r="F331" s="60"/>
      <c r="G331" s="60"/>
      <c r="H331" s="60"/>
      <c r="I331" s="60"/>
    </row>
    <row r="332" customFormat="false" ht="15" hidden="false" customHeight="true" outlineLevel="0" collapsed="false">
      <c r="A332" s="58"/>
      <c r="B332" s="58"/>
      <c r="C332" s="59"/>
      <c r="D332" s="60"/>
      <c r="E332" s="60"/>
      <c r="F332" s="60"/>
      <c r="G332" s="60"/>
      <c r="H332" s="60"/>
      <c r="I332" s="60"/>
    </row>
    <row r="333" customFormat="false" ht="15" hidden="false" customHeight="true" outlineLevel="0" collapsed="false">
      <c r="A333" s="58"/>
      <c r="B333" s="58"/>
      <c r="C333" s="59"/>
      <c r="D333" s="60"/>
      <c r="E333" s="60"/>
      <c r="F333" s="60"/>
      <c r="G333" s="60"/>
      <c r="H333" s="60"/>
      <c r="I333" s="60"/>
    </row>
    <row r="334" customFormat="false" ht="15" hidden="false" customHeight="true" outlineLevel="0" collapsed="false">
      <c r="A334" s="58"/>
      <c r="B334" s="58"/>
      <c r="C334" s="59"/>
      <c r="D334" s="60"/>
      <c r="E334" s="60"/>
      <c r="F334" s="60"/>
      <c r="G334" s="60"/>
      <c r="H334" s="60"/>
      <c r="I334" s="60"/>
    </row>
    <row r="335" customFormat="false" ht="15" hidden="false" customHeight="true" outlineLevel="0" collapsed="false">
      <c r="A335" s="58"/>
      <c r="B335" s="58"/>
      <c r="C335" s="59"/>
      <c r="D335" s="60"/>
      <c r="E335" s="60"/>
      <c r="F335" s="60"/>
      <c r="G335" s="60"/>
      <c r="H335" s="60"/>
      <c r="I335" s="60"/>
    </row>
    <row r="336" customFormat="false" ht="15" hidden="false" customHeight="true" outlineLevel="0" collapsed="false">
      <c r="A336" s="58"/>
      <c r="B336" s="58"/>
      <c r="C336" s="59"/>
      <c r="D336" s="60"/>
      <c r="E336" s="60"/>
      <c r="F336" s="60"/>
      <c r="G336" s="60"/>
      <c r="H336" s="60"/>
      <c r="I336" s="60"/>
    </row>
    <row r="337" customFormat="false" ht="15" hidden="false" customHeight="true" outlineLevel="0" collapsed="false">
      <c r="A337" s="58"/>
      <c r="B337" s="58"/>
      <c r="C337" s="59"/>
      <c r="D337" s="60"/>
      <c r="E337" s="60"/>
      <c r="F337" s="60"/>
      <c r="G337" s="60"/>
      <c r="H337" s="60"/>
      <c r="I337" s="60"/>
    </row>
    <row r="338" customFormat="false" ht="15" hidden="false" customHeight="true" outlineLevel="0" collapsed="false">
      <c r="A338" s="58"/>
      <c r="B338" s="58"/>
      <c r="C338" s="59"/>
      <c r="D338" s="60"/>
      <c r="E338" s="60"/>
      <c r="F338" s="60"/>
      <c r="G338" s="60"/>
      <c r="H338" s="60"/>
      <c r="I338" s="60"/>
    </row>
    <row r="339" customFormat="false" ht="15" hidden="false" customHeight="true" outlineLevel="0" collapsed="false">
      <c r="A339" s="58"/>
      <c r="B339" s="58"/>
      <c r="C339" s="59"/>
      <c r="D339" s="60"/>
      <c r="E339" s="60"/>
      <c r="F339" s="60"/>
      <c r="G339" s="60"/>
      <c r="H339" s="60"/>
      <c r="I339" s="60"/>
    </row>
    <row r="340" customFormat="false" ht="15" hidden="false" customHeight="true" outlineLevel="0" collapsed="false">
      <c r="A340" s="58"/>
      <c r="B340" s="58"/>
      <c r="C340" s="59"/>
      <c r="D340" s="60"/>
      <c r="E340" s="60"/>
      <c r="F340" s="60"/>
      <c r="G340" s="60"/>
      <c r="H340" s="60"/>
      <c r="I340" s="60"/>
    </row>
    <row r="341" customFormat="false" ht="15" hidden="false" customHeight="true" outlineLevel="0" collapsed="false">
      <c r="A341" s="58"/>
      <c r="B341" s="58"/>
      <c r="C341" s="59"/>
      <c r="D341" s="60"/>
      <c r="E341" s="60"/>
      <c r="F341" s="60"/>
      <c r="G341" s="60"/>
      <c r="H341" s="60"/>
      <c r="I341" s="60"/>
    </row>
    <row r="342" customFormat="false" ht="15" hidden="false" customHeight="true" outlineLevel="0" collapsed="false">
      <c r="A342" s="58"/>
      <c r="B342" s="58"/>
      <c r="C342" s="59"/>
      <c r="D342" s="60"/>
      <c r="E342" s="60"/>
      <c r="F342" s="60"/>
      <c r="G342" s="60"/>
      <c r="H342" s="60"/>
      <c r="I342" s="60"/>
    </row>
    <row r="343" customFormat="false" ht="15" hidden="false" customHeight="true" outlineLevel="0" collapsed="false">
      <c r="A343" s="58"/>
      <c r="B343" s="58"/>
      <c r="C343" s="59"/>
      <c r="D343" s="60"/>
      <c r="E343" s="60"/>
      <c r="F343" s="60"/>
      <c r="G343" s="60"/>
      <c r="H343" s="60"/>
      <c r="I343" s="60"/>
    </row>
    <row r="344" customFormat="false" ht="15" hidden="false" customHeight="true" outlineLevel="0" collapsed="false">
      <c r="A344" s="58"/>
      <c r="B344" s="58"/>
      <c r="C344" s="59"/>
      <c r="D344" s="60"/>
      <c r="E344" s="60"/>
      <c r="F344" s="60"/>
      <c r="G344" s="60"/>
      <c r="H344" s="60"/>
      <c r="I344" s="60"/>
    </row>
    <row r="345" customFormat="false" ht="15" hidden="false" customHeight="true" outlineLevel="0" collapsed="false">
      <c r="A345" s="58"/>
      <c r="B345" s="58"/>
      <c r="C345" s="59"/>
      <c r="D345" s="60"/>
      <c r="E345" s="60"/>
      <c r="F345" s="60"/>
      <c r="G345" s="60"/>
      <c r="H345" s="60"/>
      <c r="I345" s="60"/>
    </row>
    <row r="346" customFormat="false" ht="15" hidden="false" customHeight="true" outlineLevel="0" collapsed="false">
      <c r="A346" s="58"/>
      <c r="B346" s="58"/>
      <c r="C346" s="59"/>
      <c r="D346" s="60"/>
      <c r="E346" s="60"/>
      <c r="F346" s="60"/>
      <c r="G346" s="60"/>
      <c r="H346" s="60"/>
      <c r="I346" s="60"/>
    </row>
    <row r="347" customFormat="false" ht="15" hidden="false" customHeight="true" outlineLevel="0" collapsed="false">
      <c r="A347" s="58"/>
      <c r="B347" s="58"/>
      <c r="C347" s="59"/>
      <c r="D347" s="60"/>
      <c r="E347" s="60"/>
      <c r="F347" s="60"/>
      <c r="G347" s="60"/>
      <c r="H347" s="60"/>
      <c r="I347" s="60"/>
    </row>
    <row r="348" customFormat="false" ht="15" hidden="false" customHeight="true" outlineLevel="0" collapsed="false">
      <c r="A348" s="58"/>
      <c r="B348" s="58"/>
      <c r="C348" s="59"/>
      <c r="D348" s="60"/>
      <c r="E348" s="60"/>
      <c r="F348" s="60"/>
      <c r="G348" s="60"/>
      <c r="H348" s="60"/>
      <c r="I348" s="60"/>
    </row>
    <row r="349" customFormat="false" ht="15" hidden="false" customHeight="true" outlineLevel="0" collapsed="false">
      <c r="A349" s="58"/>
      <c r="B349" s="58"/>
      <c r="C349" s="59"/>
      <c r="D349" s="60"/>
      <c r="E349" s="60"/>
      <c r="F349" s="60"/>
      <c r="G349" s="60"/>
      <c r="H349" s="60"/>
      <c r="I349" s="60"/>
    </row>
    <row r="350" customFormat="false" ht="15" hidden="false" customHeight="true" outlineLevel="0" collapsed="false">
      <c r="A350" s="58"/>
      <c r="B350" s="58"/>
      <c r="C350" s="59"/>
      <c r="D350" s="60"/>
      <c r="E350" s="60"/>
      <c r="F350" s="60"/>
      <c r="G350" s="60"/>
      <c r="H350" s="60"/>
      <c r="I350" s="60"/>
    </row>
    <row r="351" customFormat="false" ht="15" hidden="false" customHeight="true" outlineLevel="0" collapsed="false">
      <c r="A351" s="58"/>
      <c r="B351" s="58"/>
      <c r="C351" s="59"/>
      <c r="D351" s="60"/>
      <c r="E351" s="60"/>
      <c r="F351" s="60"/>
      <c r="G351" s="60"/>
      <c r="H351" s="60"/>
      <c r="I351" s="60"/>
    </row>
    <row r="352" customFormat="false" ht="15" hidden="false" customHeight="true" outlineLevel="0" collapsed="false">
      <c r="A352" s="58"/>
      <c r="B352" s="58"/>
      <c r="C352" s="59"/>
      <c r="D352" s="60"/>
      <c r="E352" s="60"/>
      <c r="F352" s="60"/>
      <c r="G352" s="60"/>
      <c r="H352" s="60"/>
      <c r="I352" s="60"/>
    </row>
    <row r="353" customFormat="false" ht="15" hidden="false" customHeight="true" outlineLevel="0" collapsed="false">
      <c r="A353" s="58"/>
      <c r="B353" s="58"/>
      <c r="C353" s="59"/>
      <c r="D353" s="60"/>
      <c r="E353" s="60"/>
      <c r="F353" s="60"/>
      <c r="G353" s="60"/>
      <c r="H353" s="60"/>
      <c r="I353" s="60"/>
    </row>
    <row r="354" customFormat="false" ht="15" hidden="false" customHeight="true" outlineLevel="0" collapsed="false">
      <c r="A354" s="58"/>
      <c r="B354" s="58"/>
      <c r="C354" s="59"/>
      <c r="D354" s="60"/>
      <c r="E354" s="60"/>
      <c r="F354" s="60"/>
      <c r="G354" s="60"/>
      <c r="H354" s="60"/>
      <c r="I354" s="60"/>
    </row>
    <row r="355" customFormat="false" ht="15" hidden="false" customHeight="true" outlineLevel="0" collapsed="false">
      <c r="A355" s="58"/>
      <c r="B355" s="58"/>
      <c r="C355" s="59"/>
      <c r="D355" s="60"/>
      <c r="E355" s="60"/>
      <c r="F355" s="60"/>
      <c r="G355" s="60"/>
      <c r="H355" s="60"/>
      <c r="I355" s="60"/>
    </row>
    <row r="356" customFormat="false" ht="15" hidden="false" customHeight="true" outlineLevel="0" collapsed="false">
      <c r="A356" s="58"/>
      <c r="B356" s="58"/>
      <c r="C356" s="59"/>
      <c r="D356" s="60"/>
      <c r="E356" s="60"/>
      <c r="F356" s="60"/>
      <c r="G356" s="60"/>
      <c r="H356" s="60"/>
      <c r="I356" s="60"/>
    </row>
    <row r="357" customFormat="false" ht="15" hidden="false" customHeight="true" outlineLevel="0" collapsed="false">
      <c r="A357" s="58"/>
      <c r="B357" s="58"/>
      <c r="C357" s="59"/>
      <c r="D357" s="60"/>
      <c r="E357" s="60"/>
      <c r="F357" s="60"/>
      <c r="G357" s="60"/>
      <c r="H357" s="60"/>
      <c r="I357" s="60"/>
    </row>
    <row r="358" customFormat="false" ht="15" hidden="false" customHeight="true" outlineLevel="0" collapsed="false">
      <c r="A358" s="58"/>
      <c r="B358" s="58"/>
      <c r="C358" s="59"/>
      <c r="D358" s="60"/>
      <c r="E358" s="60"/>
      <c r="F358" s="60"/>
      <c r="G358" s="60"/>
      <c r="H358" s="60"/>
      <c r="I358" s="60"/>
    </row>
    <row r="359" customFormat="false" ht="15" hidden="false" customHeight="true" outlineLevel="0" collapsed="false">
      <c r="A359" s="58"/>
      <c r="B359" s="58"/>
      <c r="C359" s="59"/>
      <c r="D359" s="60"/>
      <c r="E359" s="60"/>
      <c r="F359" s="60"/>
      <c r="G359" s="60"/>
      <c r="H359" s="60"/>
      <c r="I359" s="60"/>
    </row>
    <row r="360" customFormat="false" ht="15" hidden="false" customHeight="true" outlineLevel="0" collapsed="false">
      <c r="A360" s="58"/>
      <c r="B360" s="58"/>
      <c r="C360" s="59"/>
      <c r="D360" s="60"/>
      <c r="E360" s="60"/>
      <c r="F360" s="60"/>
      <c r="G360" s="60"/>
      <c r="H360" s="60"/>
      <c r="I360" s="60"/>
    </row>
    <row r="361" customFormat="false" ht="15" hidden="false" customHeight="true" outlineLevel="0" collapsed="false">
      <c r="A361" s="58"/>
      <c r="B361" s="58"/>
      <c r="C361" s="59"/>
      <c r="D361" s="60"/>
      <c r="E361" s="60"/>
      <c r="F361" s="60"/>
      <c r="G361" s="60"/>
      <c r="H361" s="60"/>
      <c r="I361" s="60"/>
    </row>
    <row r="362" customFormat="false" ht="15" hidden="false" customHeight="true" outlineLevel="0" collapsed="false">
      <c r="A362" s="58"/>
      <c r="B362" s="58"/>
      <c r="C362" s="59"/>
      <c r="D362" s="60"/>
      <c r="E362" s="60"/>
      <c r="F362" s="60"/>
      <c r="G362" s="60"/>
      <c r="H362" s="60"/>
      <c r="I362" s="60"/>
    </row>
    <row r="363" customFormat="false" ht="15" hidden="false" customHeight="true" outlineLevel="0" collapsed="false">
      <c r="A363" s="58"/>
      <c r="B363" s="58"/>
      <c r="C363" s="59"/>
      <c r="D363" s="60"/>
      <c r="E363" s="60"/>
      <c r="F363" s="60"/>
      <c r="G363" s="60"/>
      <c r="H363" s="60"/>
      <c r="I363" s="60"/>
    </row>
    <row r="364" customFormat="false" ht="15" hidden="false" customHeight="true" outlineLevel="0" collapsed="false">
      <c r="A364" s="58"/>
      <c r="B364" s="58"/>
      <c r="C364" s="59"/>
      <c r="D364" s="60"/>
      <c r="E364" s="60"/>
      <c r="F364" s="60"/>
      <c r="G364" s="60"/>
      <c r="H364" s="60"/>
      <c r="I364" s="60"/>
    </row>
    <row r="365" customFormat="false" ht="15" hidden="false" customHeight="true" outlineLevel="0" collapsed="false">
      <c r="A365" s="58"/>
      <c r="B365" s="58"/>
      <c r="C365" s="59"/>
      <c r="D365" s="60"/>
      <c r="E365" s="60"/>
      <c r="F365" s="60"/>
      <c r="G365" s="60"/>
      <c r="H365" s="60"/>
      <c r="I365" s="60"/>
    </row>
    <row r="366" customFormat="false" ht="15" hidden="false" customHeight="true" outlineLevel="0" collapsed="false">
      <c r="A366" s="58"/>
      <c r="B366" s="58"/>
      <c r="C366" s="59"/>
      <c r="D366" s="60"/>
      <c r="E366" s="60"/>
      <c r="F366" s="60"/>
      <c r="G366" s="60"/>
      <c r="H366" s="60"/>
      <c r="I366" s="60"/>
    </row>
    <row r="367" customFormat="false" ht="15" hidden="false" customHeight="true" outlineLevel="0" collapsed="false">
      <c r="A367" s="58"/>
      <c r="B367" s="58"/>
      <c r="C367" s="59"/>
      <c r="D367" s="60"/>
      <c r="E367" s="60"/>
      <c r="F367" s="60"/>
      <c r="G367" s="60"/>
      <c r="H367" s="60"/>
      <c r="I367" s="60"/>
    </row>
    <row r="368" customFormat="false" ht="15" hidden="false" customHeight="true" outlineLevel="0" collapsed="false">
      <c r="A368" s="58"/>
      <c r="B368" s="58"/>
      <c r="C368" s="59"/>
      <c r="D368" s="60"/>
      <c r="E368" s="60"/>
      <c r="F368" s="60"/>
      <c r="G368" s="60"/>
      <c r="H368" s="60"/>
      <c r="I368" s="60"/>
    </row>
    <row r="369" customFormat="false" ht="15" hidden="false" customHeight="true" outlineLevel="0" collapsed="false">
      <c r="A369" s="58"/>
      <c r="B369" s="58"/>
      <c r="C369" s="59"/>
      <c r="D369" s="60"/>
      <c r="E369" s="60"/>
      <c r="F369" s="60"/>
      <c r="G369" s="60"/>
      <c r="H369" s="60"/>
      <c r="I369" s="60"/>
    </row>
    <row r="370" customFormat="false" ht="15" hidden="false" customHeight="true" outlineLevel="0" collapsed="false">
      <c r="A370" s="58"/>
      <c r="B370" s="58"/>
      <c r="C370" s="59"/>
      <c r="D370" s="60"/>
      <c r="E370" s="60"/>
      <c r="F370" s="60"/>
      <c r="G370" s="60"/>
      <c r="H370" s="60"/>
      <c r="I370" s="60"/>
    </row>
    <row r="371" customFormat="false" ht="15" hidden="false" customHeight="true" outlineLevel="0" collapsed="false">
      <c r="A371" s="58"/>
      <c r="B371" s="58"/>
      <c r="C371" s="59"/>
      <c r="D371" s="60"/>
      <c r="E371" s="60"/>
      <c r="F371" s="60"/>
      <c r="G371" s="60"/>
      <c r="H371" s="60"/>
      <c r="I371" s="60"/>
    </row>
    <row r="372" customFormat="false" ht="15" hidden="false" customHeight="true" outlineLevel="0" collapsed="false">
      <c r="A372" s="58"/>
      <c r="B372" s="58"/>
      <c r="C372" s="59"/>
      <c r="D372" s="60"/>
      <c r="E372" s="60"/>
      <c r="F372" s="60"/>
      <c r="G372" s="60"/>
      <c r="H372" s="60"/>
      <c r="I372" s="60"/>
    </row>
    <row r="373" customFormat="false" ht="15" hidden="false" customHeight="true" outlineLevel="0" collapsed="false">
      <c r="A373" s="58"/>
      <c r="B373" s="58"/>
      <c r="C373" s="59"/>
      <c r="D373" s="60"/>
      <c r="E373" s="60"/>
      <c r="F373" s="60"/>
      <c r="G373" s="60"/>
      <c r="H373" s="60"/>
      <c r="I373" s="60"/>
    </row>
    <row r="374" customFormat="false" ht="15" hidden="false" customHeight="true" outlineLevel="0" collapsed="false">
      <c r="A374" s="58"/>
      <c r="B374" s="58"/>
      <c r="C374" s="59"/>
      <c r="D374" s="60"/>
      <c r="E374" s="60"/>
      <c r="F374" s="60"/>
      <c r="G374" s="60"/>
      <c r="H374" s="60"/>
      <c r="I374" s="60"/>
    </row>
    <row r="375" customFormat="false" ht="15" hidden="false" customHeight="true" outlineLevel="0" collapsed="false">
      <c r="A375" s="58"/>
      <c r="B375" s="58"/>
      <c r="C375" s="59"/>
      <c r="D375" s="60"/>
      <c r="E375" s="60"/>
      <c r="F375" s="60"/>
      <c r="G375" s="60"/>
      <c r="H375" s="60"/>
      <c r="I375" s="60"/>
    </row>
    <row r="376" customFormat="false" ht="15" hidden="false" customHeight="true" outlineLevel="0" collapsed="false">
      <c r="A376" s="58"/>
      <c r="B376" s="58"/>
      <c r="C376" s="59"/>
      <c r="D376" s="60"/>
      <c r="E376" s="60"/>
      <c r="F376" s="60"/>
      <c r="G376" s="60"/>
      <c r="H376" s="60"/>
      <c r="I376" s="60"/>
    </row>
    <row r="377" customFormat="false" ht="15" hidden="false" customHeight="true" outlineLevel="0" collapsed="false">
      <c r="A377" s="58"/>
      <c r="B377" s="58"/>
      <c r="C377" s="59"/>
      <c r="D377" s="60"/>
      <c r="E377" s="60"/>
      <c r="F377" s="60"/>
      <c r="G377" s="60"/>
      <c r="H377" s="60"/>
      <c r="I377" s="60"/>
    </row>
    <row r="378" customFormat="false" ht="15" hidden="false" customHeight="true" outlineLevel="0" collapsed="false">
      <c r="A378" s="58"/>
      <c r="B378" s="58"/>
      <c r="C378" s="59"/>
      <c r="D378" s="60"/>
      <c r="E378" s="60"/>
      <c r="F378" s="60"/>
      <c r="G378" s="60"/>
      <c r="H378" s="60"/>
      <c r="I378" s="60"/>
    </row>
    <row r="379" customFormat="false" ht="15" hidden="false" customHeight="true" outlineLevel="0" collapsed="false">
      <c r="A379" s="58"/>
      <c r="B379" s="58"/>
      <c r="C379" s="59"/>
      <c r="D379" s="60"/>
      <c r="E379" s="60"/>
      <c r="F379" s="60"/>
      <c r="G379" s="60"/>
      <c r="H379" s="60"/>
      <c r="I379" s="60"/>
    </row>
    <row r="380" customFormat="false" ht="15" hidden="false" customHeight="true" outlineLevel="0" collapsed="false">
      <c r="A380" s="58"/>
      <c r="B380" s="58"/>
      <c r="C380" s="59"/>
      <c r="D380" s="60"/>
      <c r="E380" s="60"/>
      <c r="F380" s="60"/>
      <c r="G380" s="60"/>
      <c r="H380" s="60"/>
      <c r="I380" s="60"/>
    </row>
    <row r="381" customFormat="false" ht="15" hidden="false" customHeight="true" outlineLevel="0" collapsed="false">
      <c r="A381" s="58"/>
      <c r="B381" s="58"/>
      <c r="C381" s="59"/>
      <c r="D381" s="60"/>
      <c r="E381" s="60"/>
      <c r="F381" s="60"/>
      <c r="G381" s="60"/>
      <c r="H381" s="60"/>
      <c r="I381" s="60"/>
    </row>
    <row r="382" customFormat="false" ht="15" hidden="false" customHeight="true" outlineLevel="0" collapsed="false">
      <c r="A382" s="58"/>
      <c r="B382" s="58"/>
      <c r="C382" s="59"/>
      <c r="D382" s="60"/>
      <c r="E382" s="60"/>
      <c r="F382" s="60"/>
      <c r="G382" s="60"/>
      <c r="H382" s="60"/>
      <c r="I382" s="60"/>
    </row>
    <row r="383" customFormat="false" ht="15" hidden="false" customHeight="true" outlineLevel="0" collapsed="false">
      <c r="A383" s="58"/>
      <c r="B383" s="58"/>
      <c r="C383" s="59"/>
      <c r="D383" s="60"/>
      <c r="E383" s="60"/>
      <c r="F383" s="60"/>
      <c r="G383" s="60"/>
      <c r="H383" s="60"/>
      <c r="I383" s="60"/>
    </row>
    <row r="384" customFormat="false" ht="15" hidden="false" customHeight="true" outlineLevel="0" collapsed="false">
      <c r="A384" s="58"/>
      <c r="B384" s="58"/>
      <c r="C384" s="59"/>
      <c r="D384" s="60"/>
      <c r="E384" s="60"/>
      <c r="F384" s="60"/>
      <c r="G384" s="60"/>
      <c r="H384" s="60"/>
      <c r="I384" s="60"/>
    </row>
    <row r="385" customFormat="false" ht="15" hidden="false" customHeight="true" outlineLevel="0" collapsed="false">
      <c r="A385" s="58"/>
      <c r="B385" s="58"/>
      <c r="C385" s="59"/>
      <c r="D385" s="60"/>
      <c r="E385" s="60"/>
      <c r="F385" s="60"/>
      <c r="G385" s="60"/>
      <c r="H385" s="60"/>
      <c r="I385" s="60"/>
    </row>
    <row r="386" customFormat="false" ht="15" hidden="false" customHeight="true" outlineLevel="0" collapsed="false">
      <c r="A386" s="58"/>
      <c r="B386" s="58"/>
      <c r="C386" s="59"/>
      <c r="D386" s="60"/>
      <c r="E386" s="60"/>
      <c r="F386" s="60"/>
      <c r="G386" s="60"/>
      <c r="H386" s="60"/>
      <c r="I386" s="60"/>
    </row>
    <row r="387" customFormat="false" ht="15" hidden="false" customHeight="true" outlineLevel="0" collapsed="false">
      <c r="A387" s="58"/>
      <c r="B387" s="58"/>
      <c r="C387" s="59"/>
      <c r="D387" s="60"/>
      <c r="E387" s="60"/>
      <c r="F387" s="60"/>
      <c r="G387" s="60"/>
      <c r="H387" s="60"/>
      <c r="I387" s="60"/>
    </row>
    <row r="388" customFormat="false" ht="15" hidden="false" customHeight="true" outlineLevel="0" collapsed="false">
      <c r="A388" s="58"/>
      <c r="B388" s="58"/>
      <c r="C388" s="59"/>
      <c r="D388" s="60"/>
      <c r="E388" s="60"/>
      <c r="F388" s="60"/>
      <c r="G388" s="60"/>
      <c r="H388" s="60"/>
      <c r="I388" s="60"/>
    </row>
    <row r="389" customFormat="false" ht="15" hidden="false" customHeight="true" outlineLevel="0" collapsed="false">
      <c r="A389" s="58"/>
      <c r="B389" s="58"/>
      <c r="C389" s="59"/>
      <c r="D389" s="60"/>
      <c r="E389" s="60"/>
      <c r="F389" s="60"/>
      <c r="G389" s="60"/>
      <c r="H389" s="60"/>
      <c r="I389" s="60"/>
    </row>
    <row r="390" customFormat="false" ht="15" hidden="false" customHeight="true" outlineLevel="0" collapsed="false">
      <c r="A390" s="58"/>
      <c r="B390" s="58"/>
      <c r="C390" s="59"/>
      <c r="D390" s="60"/>
      <c r="E390" s="60"/>
      <c r="F390" s="60"/>
      <c r="G390" s="60"/>
      <c r="H390" s="60"/>
      <c r="I390" s="60"/>
    </row>
    <row r="391" customFormat="false" ht="15" hidden="false" customHeight="true" outlineLevel="0" collapsed="false">
      <c r="A391" s="58"/>
      <c r="B391" s="58"/>
      <c r="C391" s="59"/>
      <c r="D391" s="60"/>
      <c r="E391" s="60"/>
      <c r="F391" s="60"/>
      <c r="G391" s="60"/>
      <c r="H391" s="60"/>
      <c r="I391" s="60"/>
    </row>
    <row r="392" customFormat="false" ht="15" hidden="false" customHeight="true" outlineLevel="0" collapsed="false">
      <c r="A392" s="58"/>
      <c r="B392" s="58"/>
      <c r="C392" s="59"/>
      <c r="D392" s="60"/>
      <c r="E392" s="60"/>
      <c r="F392" s="60"/>
      <c r="G392" s="60"/>
      <c r="H392" s="60"/>
      <c r="I392" s="60"/>
    </row>
    <row r="393" customFormat="false" ht="15" hidden="false" customHeight="true" outlineLevel="0" collapsed="false">
      <c r="A393" s="58"/>
      <c r="B393" s="58"/>
      <c r="C393" s="59"/>
      <c r="D393" s="60"/>
      <c r="E393" s="60"/>
      <c r="F393" s="60"/>
      <c r="G393" s="60"/>
      <c r="H393" s="60"/>
      <c r="I393" s="60"/>
    </row>
    <row r="394" customFormat="false" ht="15" hidden="false" customHeight="true" outlineLevel="0" collapsed="false">
      <c r="A394" s="58"/>
      <c r="B394" s="58"/>
      <c r="C394" s="59"/>
      <c r="D394" s="60"/>
      <c r="E394" s="60"/>
      <c r="F394" s="60"/>
      <c r="G394" s="60"/>
      <c r="H394" s="60"/>
      <c r="I394" s="60"/>
    </row>
    <row r="395" customFormat="false" ht="15" hidden="false" customHeight="true" outlineLevel="0" collapsed="false">
      <c r="A395" s="58"/>
      <c r="B395" s="58"/>
      <c r="C395" s="59"/>
      <c r="D395" s="60"/>
      <c r="E395" s="60"/>
      <c r="F395" s="60"/>
      <c r="G395" s="60"/>
      <c r="H395" s="60"/>
      <c r="I395" s="60"/>
    </row>
    <row r="396" customFormat="false" ht="15" hidden="false" customHeight="true" outlineLevel="0" collapsed="false">
      <c r="A396" s="58"/>
      <c r="B396" s="58"/>
      <c r="C396" s="59"/>
      <c r="D396" s="60"/>
      <c r="E396" s="60"/>
      <c r="F396" s="60"/>
      <c r="G396" s="60"/>
      <c r="H396" s="60"/>
      <c r="I396" s="60"/>
    </row>
    <row r="397" customFormat="false" ht="15" hidden="false" customHeight="true" outlineLevel="0" collapsed="false">
      <c r="A397" s="58"/>
      <c r="B397" s="58"/>
      <c r="C397" s="59"/>
      <c r="D397" s="60"/>
      <c r="E397" s="60"/>
      <c r="F397" s="60"/>
      <c r="G397" s="60"/>
      <c r="H397" s="60"/>
      <c r="I397" s="60"/>
    </row>
    <row r="398" customFormat="false" ht="15" hidden="false" customHeight="true" outlineLevel="0" collapsed="false">
      <c r="A398" s="58"/>
      <c r="B398" s="58"/>
      <c r="C398" s="59"/>
      <c r="D398" s="60"/>
      <c r="E398" s="60"/>
      <c r="F398" s="60"/>
      <c r="G398" s="60"/>
      <c r="H398" s="60"/>
      <c r="I398" s="60"/>
    </row>
    <row r="399" customFormat="false" ht="15" hidden="false" customHeight="true" outlineLevel="0" collapsed="false">
      <c r="A399" s="58"/>
      <c r="B399" s="58"/>
      <c r="C399" s="59"/>
      <c r="D399" s="60"/>
      <c r="E399" s="60"/>
      <c r="F399" s="60"/>
      <c r="G399" s="60"/>
      <c r="H399" s="60"/>
      <c r="I399" s="60"/>
    </row>
    <row r="400" customFormat="false" ht="15" hidden="false" customHeight="true" outlineLevel="0" collapsed="false">
      <c r="A400" s="58"/>
      <c r="B400" s="58"/>
      <c r="C400" s="59"/>
      <c r="D400" s="60"/>
      <c r="E400" s="60"/>
      <c r="F400" s="60"/>
      <c r="G400" s="60"/>
      <c r="H400" s="60"/>
      <c r="I400" s="60"/>
    </row>
    <row r="401" customFormat="false" ht="15" hidden="false" customHeight="true" outlineLevel="0" collapsed="false">
      <c r="A401" s="58"/>
      <c r="B401" s="58"/>
      <c r="C401" s="59"/>
      <c r="D401" s="60"/>
      <c r="E401" s="60"/>
      <c r="F401" s="60"/>
      <c r="G401" s="60"/>
      <c r="H401" s="60"/>
      <c r="I401" s="60"/>
    </row>
    <row r="402" customFormat="false" ht="15" hidden="false" customHeight="true" outlineLevel="0" collapsed="false">
      <c r="A402" s="58"/>
      <c r="B402" s="58"/>
      <c r="C402" s="59"/>
      <c r="D402" s="60"/>
      <c r="E402" s="60"/>
      <c r="F402" s="60"/>
      <c r="G402" s="60"/>
      <c r="H402" s="60"/>
      <c r="I402" s="60"/>
    </row>
    <row r="403" customFormat="false" ht="15" hidden="false" customHeight="true" outlineLevel="0" collapsed="false">
      <c r="A403" s="58"/>
      <c r="B403" s="58"/>
      <c r="C403" s="59"/>
      <c r="D403" s="60"/>
      <c r="E403" s="60"/>
      <c r="F403" s="60"/>
      <c r="G403" s="60"/>
      <c r="H403" s="60"/>
      <c r="I403" s="60"/>
    </row>
    <row r="404" customFormat="false" ht="15" hidden="false" customHeight="true" outlineLevel="0" collapsed="false">
      <c r="A404" s="58"/>
      <c r="B404" s="58"/>
      <c r="C404" s="59"/>
      <c r="D404" s="60"/>
      <c r="E404" s="60"/>
      <c r="F404" s="60"/>
      <c r="G404" s="60"/>
      <c r="H404" s="60"/>
      <c r="I404" s="60"/>
    </row>
    <row r="405" customFormat="false" ht="15" hidden="false" customHeight="true" outlineLevel="0" collapsed="false">
      <c r="A405" s="58"/>
      <c r="B405" s="58"/>
      <c r="C405" s="59"/>
      <c r="D405" s="60"/>
      <c r="E405" s="60"/>
      <c r="F405" s="60"/>
      <c r="G405" s="60"/>
      <c r="H405" s="60"/>
      <c r="I405" s="60"/>
    </row>
    <row r="406" customFormat="false" ht="15" hidden="false" customHeight="true" outlineLevel="0" collapsed="false">
      <c r="A406" s="58"/>
      <c r="B406" s="58"/>
      <c r="C406" s="59"/>
      <c r="D406" s="60"/>
      <c r="E406" s="60"/>
      <c r="F406" s="60"/>
      <c r="G406" s="60"/>
      <c r="H406" s="60"/>
      <c r="I406" s="60"/>
    </row>
    <row r="407" customFormat="false" ht="15" hidden="false" customHeight="true" outlineLevel="0" collapsed="false">
      <c r="A407" s="58"/>
      <c r="B407" s="58"/>
      <c r="C407" s="59"/>
      <c r="D407" s="60"/>
      <c r="E407" s="60"/>
      <c r="F407" s="60"/>
      <c r="G407" s="60"/>
      <c r="H407" s="60"/>
      <c r="I407" s="60"/>
    </row>
    <row r="408" customFormat="false" ht="15" hidden="false" customHeight="true" outlineLevel="0" collapsed="false">
      <c r="A408" s="58"/>
      <c r="B408" s="58"/>
      <c r="C408" s="59"/>
      <c r="D408" s="60"/>
      <c r="E408" s="60"/>
      <c r="F408" s="60"/>
      <c r="G408" s="60"/>
      <c r="H408" s="60"/>
      <c r="I408" s="60"/>
    </row>
    <row r="409" customFormat="false" ht="15" hidden="false" customHeight="true" outlineLevel="0" collapsed="false">
      <c r="A409" s="58"/>
      <c r="B409" s="58"/>
      <c r="C409" s="59"/>
      <c r="D409" s="60"/>
      <c r="E409" s="60"/>
      <c r="F409" s="60"/>
      <c r="G409" s="60"/>
      <c r="H409" s="60"/>
      <c r="I409" s="60"/>
    </row>
    <row r="410" customFormat="false" ht="15" hidden="false" customHeight="true" outlineLevel="0" collapsed="false">
      <c r="A410" s="58"/>
      <c r="B410" s="58"/>
      <c r="C410" s="59"/>
      <c r="D410" s="60"/>
      <c r="E410" s="60"/>
      <c r="F410" s="60"/>
      <c r="G410" s="60"/>
      <c r="H410" s="60"/>
      <c r="I410" s="60"/>
    </row>
    <row r="411" customFormat="false" ht="15" hidden="false" customHeight="true" outlineLevel="0" collapsed="false">
      <c r="A411" s="58"/>
      <c r="B411" s="58"/>
      <c r="C411" s="59"/>
      <c r="D411" s="60"/>
      <c r="E411" s="60"/>
      <c r="F411" s="60"/>
      <c r="G411" s="60"/>
      <c r="H411" s="60"/>
      <c r="I411" s="60"/>
    </row>
    <row r="412" customFormat="false" ht="15" hidden="false" customHeight="true" outlineLevel="0" collapsed="false">
      <c r="A412" s="58"/>
      <c r="B412" s="58"/>
      <c r="C412" s="59"/>
      <c r="D412" s="60"/>
      <c r="E412" s="60"/>
      <c r="F412" s="60"/>
      <c r="G412" s="60"/>
      <c r="H412" s="60"/>
      <c r="I412" s="60"/>
    </row>
    <row r="413" customFormat="false" ht="15" hidden="false" customHeight="true" outlineLevel="0" collapsed="false">
      <c r="A413" s="58"/>
      <c r="B413" s="58"/>
      <c r="C413" s="59"/>
      <c r="D413" s="60"/>
      <c r="E413" s="60"/>
      <c r="F413" s="60"/>
      <c r="G413" s="60"/>
      <c r="H413" s="60"/>
      <c r="I413" s="60"/>
    </row>
    <row r="414" customFormat="false" ht="15" hidden="false" customHeight="true" outlineLevel="0" collapsed="false">
      <c r="A414" s="58"/>
      <c r="B414" s="58"/>
      <c r="C414" s="59"/>
      <c r="D414" s="60"/>
      <c r="E414" s="60"/>
      <c r="F414" s="60"/>
      <c r="G414" s="60"/>
      <c r="H414" s="60"/>
      <c r="I414" s="60"/>
    </row>
    <row r="415" customFormat="false" ht="15" hidden="false" customHeight="true" outlineLevel="0" collapsed="false">
      <c r="A415" s="58"/>
      <c r="B415" s="58"/>
      <c r="C415" s="59"/>
      <c r="D415" s="60"/>
      <c r="E415" s="60"/>
      <c r="F415" s="60"/>
      <c r="G415" s="60"/>
      <c r="H415" s="60"/>
      <c r="I415" s="60"/>
    </row>
    <row r="416" customFormat="false" ht="15" hidden="false" customHeight="true" outlineLevel="0" collapsed="false">
      <c r="A416" s="58"/>
      <c r="B416" s="58"/>
      <c r="C416" s="59"/>
      <c r="D416" s="60"/>
      <c r="E416" s="60"/>
      <c r="F416" s="60"/>
      <c r="G416" s="60"/>
      <c r="H416" s="60"/>
      <c r="I416" s="60"/>
    </row>
    <row r="417" customFormat="false" ht="15" hidden="false" customHeight="true" outlineLevel="0" collapsed="false">
      <c r="A417" s="58"/>
      <c r="B417" s="58"/>
      <c r="C417" s="59"/>
      <c r="D417" s="60"/>
      <c r="E417" s="60"/>
      <c r="F417" s="60"/>
      <c r="G417" s="60"/>
      <c r="H417" s="60"/>
      <c r="I417" s="60"/>
    </row>
    <row r="418" customFormat="false" ht="15" hidden="false" customHeight="true" outlineLevel="0" collapsed="false">
      <c r="A418" s="58"/>
      <c r="B418" s="58"/>
      <c r="C418" s="59"/>
      <c r="D418" s="60"/>
      <c r="E418" s="60"/>
      <c r="F418" s="60"/>
      <c r="G418" s="60"/>
      <c r="H418" s="60"/>
      <c r="I418" s="60"/>
    </row>
    <row r="419" customFormat="false" ht="15" hidden="false" customHeight="true" outlineLevel="0" collapsed="false">
      <c r="A419" s="58"/>
      <c r="B419" s="58"/>
      <c r="C419" s="59"/>
      <c r="D419" s="60"/>
      <c r="E419" s="60"/>
      <c r="F419" s="60"/>
      <c r="G419" s="60"/>
      <c r="H419" s="60"/>
      <c r="I419" s="60"/>
    </row>
    <row r="420" customFormat="false" ht="15" hidden="false" customHeight="true" outlineLevel="0" collapsed="false">
      <c r="A420" s="58"/>
      <c r="B420" s="58"/>
      <c r="C420" s="59"/>
      <c r="D420" s="60"/>
      <c r="E420" s="60"/>
      <c r="F420" s="60"/>
      <c r="G420" s="60"/>
      <c r="H420" s="60"/>
      <c r="I420" s="60"/>
    </row>
    <row r="421" customFormat="false" ht="15" hidden="false" customHeight="true" outlineLevel="0" collapsed="false">
      <c r="A421" s="58"/>
      <c r="B421" s="58"/>
      <c r="C421" s="59"/>
      <c r="D421" s="60"/>
      <c r="E421" s="60"/>
      <c r="F421" s="60"/>
      <c r="G421" s="60"/>
      <c r="H421" s="60"/>
      <c r="I421" s="60"/>
    </row>
    <row r="422" customFormat="false" ht="15" hidden="false" customHeight="true" outlineLevel="0" collapsed="false">
      <c r="A422" s="58"/>
      <c r="B422" s="58"/>
      <c r="C422" s="59"/>
      <c r="D422" s="60"/>
      <c r="E422" s="60"/>
      <c r="F422" s="60"/>
      <c r="G422" s="60"/>
      <c r="H422" s="60"/>
      <c r="I422" s="60"/>
    </row>
    <row r="423" customFormat="false" ht="15" hidden="false" customHeight="true" outlineLevel="0" collapsed="false">
      <c r="A423" s="58"/>
      <c r="B423" s="58"/>
      <c r="C423" s="59"/>
      <c r="D423" s="60"/>
      <c r="E423" s="60"/>
      <c r="F423" s="60"/>
      <c r="G423" s="60"/>
      <c r="H423" s="60"/>
      <c r="I423" s="60"/>
    </row>
    <row r="424" customFormat="false" ht="15" hidden="false" customHeight="true" outlineLevel="0" collapsed="false">
      <c r="A424" s="58"/>
      <c r="B424" s="58"/>
      <c r="C424" s="59"/>
      <c r="D424" s="60"/>
      <c r="E424" s="60"/>
      <c r="F424" s="60"/>
      <c r="G424" s="60"/>
      <c r="H424" s="60"/>
      <c r="I424" s="60"/>
    </row>
    <row r="425" customFormat="false" ht="15" hidden="false" customHeight="true" outlineLevel="0" collapsed="false">
      <c r="A425" s="58"/>
      <c r="B425" s="58"/>
      <c r="C425" s="59"/>
      <c r="D425" s="60"/>
      <c r="E425" s="60"/>
      <c r="F425" s="60"/>
      <c r="G425" s="60"/>
      <c r="H425" s="60"/>
      <c r="I425" s="60"/>
    </row>
    <row r="426" customFormat="false" ht="15" hidden="false" customHeight="true" outlineLevel="0" collapsed="false">
      <c r="A426" s="58"/>
      <c r="B426" s="58"/>
      <c r="C426" s="59"/>
      <c r="D426" s="60"/>
      <c r="E426" s="60"/>
      <c r="F426" s="60"/>
      <c r="G426" s="60"/>
      <c r="H426" s="60"/>
      <c r="I426" s="60"/>
    </row>
    <row r="427" customFormat="false" ht="15" hidden="false" customHeight="true" outlineLevel="0" collapsed="false">
      <c r="A427" s="58"/>
      <c r="B427" s="58"/>
      <c r="C427" s="59"/>
      <c r="D427" s="60"/>
      <c r="E427" s="60"/>
      <c r="F427" s="60"/>
      <c r="G427" s="60"/>
      <c r="H427" s="60"/>
      <c r="I427" s="60"/>
    </row>
    <row r="428" customFormat="false" ht="15" hidden="false" customHeight="true" outlineLevel="0" collapsed="false">
      <c r="A428" s="58"/>
      <c r="B428" s="58"/>
      <c r="C428" s="59"/>
      <c r="D428" s="60"/>
      <c r="E428" s="60"/>
      <c r="F428" s="60"/>
      <c r="G428" s="60"/>
      <c r="H428" s="60"/>
      <c r="I428" s="60"/>
    </row>
    <row r="429" customFormat="false" ht="15" hidden="false" customHeight="true" outlineLevel="0" collapsed="false">
      <c r="A429" s="58"/>
      <c r="B429" s="58"/>
      <c r="C429" s="59"/>
      <c r="D429" s="60"/>
      <c r="E429" s="60"/>
      <c r="F429" s="60"/>
      <c r="G429" s="60"/>
      <c r="H429" s="60"/>
      <c r="I429" s="60"/>
    </row>
    <row r="430" customFormat="false" ht="15" hidden="false" customHeight="true" outlineLevel="0" collapsed="false">
      <c r="A430" s="58"/>
      <c r="B430" s="58"/>
      <c r="C430" s="59"/>
      <c r="D430" s="60"/>
      <c r="E430" s="60"/>
      <c r="F430" s="60"/>
      <c r="G430" s="60"/>
      <c r="H430" s="60"/>
      <c r="I430" s="60"/>
    </row>
    <row r="431" customFormat="false" ht="15" hidden="false" customHeight="true" outlineLevel="0" collapsed="false">
      <c r="A431" s="58"/>
      <c r="B431" s="58"/>
      <c r="C431" s="59"/>
      <c r="D431" s="60"/>
      <c r="E431" s="60"/>
      <c r="F431" s="60"/>
      <c r="G431" s="60"/>
      <c r="H431" s="60"/>
      <c r="I431" s="60"/>
    </row>
    <row r="432" customFormat="false" ht="15" hidden="false" customHeight="true" outlineLevel="0" collapsed="false">
      <c r="A432" s="58"/>
      <c r="B432" s="58"/>
      <c r="C432" s="59"/>
      <c r="D432" s="60"/>
      <c r="E432" s="60"/>
      <c r="F432" s="60"/>
      <c r="G432" s="60"/>
      <c r="H432" s="60"/>
      <c r="I432" s="60"/>
    </row>
    <row r="433" customFormat="false" ht="15" hidden="false" customHeight="true" outlineLevel="0" collapsed="false">
      <c r="A433" s="58"/>
      <c r="B433" s="58"/>
      <c r="C433" s="59"/>
      <c r="D433" s="60"/>
      <c r="E433" s="60"/>
      <c r="F433" s="60"/>
      <c r="G433" s="60"/>
      <c r="H433" s="60"/>
      <c r="I433" s="60"/>
    </row>
    <row r="434" customFormat="false" ht="15" hidden="false" customHeight="true" outlineLevel="0" collapsed="false">
      <c r="A434" s="58"/>
      <c r="B434" s="58"/>
      <c r="C434" s="59"/>
      <c r="D434" s="60"/>
      <c r="E434" s="60"/>
      <c r="F434" s="60"/>
      <c r="G434" s="60"/>
      <c r="H434" s="60"/>
      <c r="I434" s="60"/>
    </row>
    <row r="435" customFormat="false" ht="15" hidden="false" customHeight="true" outlineLevel="0" collapsed="false">
      <c r="A435" s="58"/>
      <c r="B435" s="58"/>
      <c r="C435" s="59"/>
      <c r="D435" s="60"/>
      <c r="E435" s="60"/>
      <c r="F435" s="60"/>
      <c r="G435" s="60"/>
      <c r="H435" s="60"/>
      <c r="I435" s="60"/>
    </row>
    <row r="436" customFormat="false" ht="15" hidden="false" customHeight="true" outlineLevel="0" collapsed="false">
      <c r="A436" s="58"/>
      <c r="B436" s="58"/>
      <c r="C436" s="59"/>
      <c r="D436" s="60"/>
      <c r="E436" s="60"/>
      <c r="F436" s="60"/>
      <c r="G436" s="60"/>
      <c r="H436" s="60"/>
      <c r="I436" s="60"/>
    </row>
    <row r="437" customFormat="false" ht="15" hidden="false" customHeight="true" outlineLevel="0" collapsed="false">
      <c r="A437" s="58"/>
      <c r="B437" s="58"/>
      <c r="C437" s="59"/>
      <c r="D437" s="60"/>
      <c r="E437" s="60"/>
      <c r="F437" s="60"/>
      <c r="G437" s="60"/>
      <c r="H437" s="60"/>
      <c r="I437" s="60"/>
    </row>
    <row r="438" customFormat="false" ht="15" hidden="false" customHeight="true" outlineLevel="0" collapsed="false">
      <c r="A438" s="58"/>
      <c r="B438" s="58"/>
      <c r="C438" s="59"/>
      <c r="D438" s="60"/>
      <c r="E438" s="60"/>
      <c r="F438" s="60"/>
      <c r="G438" s="60"/>
      <c r="H438" s="60"/>
      <c r="I438" s="60"/>
    </row>
    <row r="439" customFormat="false" ht="15" hidden="false" customHeight="true" outlineLevel="0" collapsed="false">
      <c r="A439" s="58"/>
      <c r="B439" s="58"/>
      <c r="C439" s="59"/>
      <c r="D439" s="60"/>
      <c r="E439" s="60"/>
      <c r="F439" s="60"/>
      <c r="G439" s="60"/>
      <c r="H439" s="60"/>
      <c r="I439" s="60"/>
    </row>
    <row r="440" customFormat="false" ht="15" hidden="false" customHeight="true" outlineLevel="0" collapsed="false">
      <c r="A440" s="58"/>
      <c r="B440" s="58"/>
      <c r="C440" s="59"/>
      <c r="D440" s="60"/>
      <c r="E440" s="60"/>
      <c r="F440" s="60"/>
      <c r="G440" s="60"/>
      <c r="H440" s="60"/>
      <c r="I440" s="60"/>
    </row>
    <row r="441" customFormat="false" ht="15" hidden="false" customHeight="true" outlineLevel="0" collapsed="false">
      <c r="A441" s="58"/>
      <c r="B441" s="58"/>
      <c r="C441" s="59"/>
      <c r="D441" s="60"/>
      <c r="E441" s="60"/>
      <c r="F441" s="60"/>
      <c r="G441" s="60"/>
      <c r="H441" s="60"/>
      <c r="I441" s="60"/>
    </row>
    <row r="442" customFormat="false" ht="15" hidden="false" customHeight="true" outlineLevel="0" collapsed="false">
      <c r="A442" s="58"/>
      <c r="B442" s="58"/>
      <c r="C442" s="59"/>
      <c r="D442" s="60"/>
      <c r="E442" s="60"/>
      <c r="F442" s="60"/>
      <c r="G442" s="60"/>
      <c r="H442" s="60"/>
      <c r="I442" s="60"/>
    </row>
    <row r="443" customFormat="false" ht="15" hidden="false" customHeight="true" outlineLevel="0" collapsed="false">
      <c r="A443" s="58"/>
      <c r="B443" s="58"/>
      <c r="C443" s="59"/>
      <c r="D443" s="60"/>
      <c r="E443" s="60"/>
      <c r="F443" s="60"/>
      <c r="G443" s="60"/>
      <c r="H443" s="60"/>
      <c r="I443" s="60"/>
    </row>
    <row r="444" customFormat="false" ht="15" hidden="false" customHeight="true" outlineLevel="0" collapsed="false">
      <c r="A444" s="58"/>
      <c r="B444" s="58"/>
      <c r="C444" s="59"/>
      <c r="D444" s="60"/>
      <c r="E444" s="60"/>
      <c r="F444" s="60"/>
      <c r="G444" s="60"/>
      <c r="H444" s="60"/>
      <c r="I444" s="60"/>
    </row>
    <row r="445" customFormat="false" ht="15" hidden="false" customHeight="true" outlineLevel="0" collapsed="false">
      <c r="A445" s="58"/>
      <c r="B445" s="58"/>
      <c r="C445" s="59"/>
      <c r="D445" s="60"/>
      <c r="E445" s="60"/>
      <c r="F445" s="60"/>
      <c r="G445" s="60"/>
      <c r="H445" s="60"/>
      <c r="I445" s="60"/>
    </row>
    <row r="446" customFormat="false" ht="15" hidden="false" customHeight="true" outlineLevel="0" collapsed="false">
      <c r="A446" s="58"/>
      <c r="B446" s="58"/>
      <c r="C446" s="59"/>
      <c r="D446" s="60"/>
      <c r="E446" s="60"/>
      <c r="F446" s="60"/>
      <c r="G446" s="60"/>
      <c r="H446" s="60"/>
      <c r="I446" s="60"/>
    </row>
    <row r="447" customFormat="false" ht="15" hidden="false" customHeight="true" outlineLevel="0" collapsed="false">
      <c r="A447" s="58"/>
      <c r="B447" s="58"/>
      <c r="C447" s="59"/>
      <c r="D447" s="60"/>
      <c r="E447" s="60"/>
      <c r="F447" s="60"/>
      <c r="G447" s="60"/>
      <c r="H447" s="60"/>
      <c r="I447" s="60"/>
    </row>
    <row r="448" customFormat="false" ht="15" hidden="false" customHeight="true" outlineLevel="0" collapsed="false">
      <c r="A448" s="58"/>
      <c r="B448" s="58"/>
      <c r="C448" s="59"/>
      <c r="D448" s="60"/>
      <c r="E448" s="60"/>
      <c r="F448" s="60"/>
      <c r="G448" s="60"/>
      <c r="H448" s="60"/>
      <c r="I448" s="60"/>
    </row>
    <row r="449" customFormat="false" ht="15" hidden="false" customHeight="true" outlineLevel="0" collapsed="false">
      <c r="A449" s="58"/>
      <c r="B449" s="58"/>
      <c r="C449" s="59"/>
      <c r="D449" s="60"/>
      <c r="E449" s="60"/>
      <c r="F449" s="60"/>
      <c r="G449" s="60"/>
      <c r="H449" s="60"/>
      <c r="I449" s="60"/>
    </row>
    <row r="450" customFormat="false" ht="15" hidden="false" customHeight="true" outlineLevel="0" collapsed="false">
      <c r="A450" s="58"/>
      <c r="B450" s="58"/>
      <c r="C450" s="59"/>
      <c r="D450" s="60"/>
      <c r="E450" s="60"/>
      <c r="F450" s="60"/>
      <c r="G450" s="60"/>
      <c r="H450" s="60"/>
      <c r="I450" s="60"/>
    </row>
    <row r="451" customFormat="false" ht="15" hidden="false" customHeight="true" outlineLevel="0" collapsed="false">
      <c r="A451" s="58"/>
      <c r="B451" s="58"/>
      <c r="C451" s="59"/>
      <c r="D451" s="60"/>
      <c r="E451" s="60"/>
      <c r="F451" s="60"/>
      <c r="G451" s="60"/>
      <c r="H451" s="60"/>
      <c r="I451" s="60"/>
    </row>
    <row r="452" customFormat="false" ht="15" hidden="false" customHeight="true" outlineLevel="0" collapsed="false">
      <c r="A452" s="58"/>
      <c r="B452" s="58"/>
      <c r="C452" s="59"/>
      <c r="D452" s="60"/>
      <c r="E452" s="60"/>
      <c r="F452" s="60"/>
      <c r="G452" s="60"/>
      <c r="H452" s="60"/>
      <c r="I452" s="60"/>
    </row>
    <row r="453" customFormat="false" ht="15" hidden="false" customHeight="true" outlineLevel="0" collapsed="false">
      <c r="A453" s="58"/>
      <c r="B453" s="58"/>
      <c r="C453" s="59"/>
      <c r="D453" s="60"/>
      <c r="E453" s="60"/>
      <c r="F453" s="60"/>
      <c r="G453" s="60"/>
      <c r="H453" s="60"/>
      <c r="I453" s="60"/>
    </row>
    <row r="454" customFormat="false" ht="15" hidden="false" customHeight="true" outlineLevel="0" collapsed="false">
      <c r="A454" s="58"/>
      <c r="B454" s="58"/>
      <c r="C454" s="59"/>
      <c r="D454" s="60"/>
      <c r="E454" s="60"/>
      <c r="F454" s="60"/>
      <c r="G454" s="60"/>
      <c r="H454" s="60"/>
      <c r="I454" s="60"/>
    </row>
    <row r="455" customFormat="false" ht="15" hidden="false" customHeight="true" outlineLevel="0" collapsed="false">
      <c r="A455" s="58"/>
      <c r="B455" s="58"/>
      <c r="C455" s="59"/>
      <c r="D455" s="60"/>
      <c r="E455" s="60"/>
      <c r="F455" s="60"/>
      <c r="G455" s="60"/>
      <c r="H455" s="60"/>
      <c r="I455" s="60"/>
    </row>
    <row r="456" customFormat="false" ht="15" hidden="false" customHeight="true" outlineLevel="0" collapsed="false">
      <c r="A456" s="58"/>
      <c r="B456" s="58"/>
      <c r="C456" s="59"/>
      <c r="D456" s="60"/>
      <c r="E456" s="60"/>
      <c r="F456" s="60"/>
      <c r="G456" s="60"/>
      <c r="H456" s="60"/>
      <c r="I456" s="60"/>
    </row>
    <row r="457" customFormat="false" ht="15" hidden="false" customHeight="true" outlineLevel="0" collapsed="false">
      <c r="A457" s="58"/>
      <c r="B457" s="58"/>
      <c r="C457" s="59"/>
      <c r="D457" s="60"/>
      <c r="E457" s="60"/>
      <c r="F457" s="60"/>
      <c r="G457" s="60"/>
      <c r="H457" s="60"/>
      <c r="I457" s="60"/>
    </row>
    <row r="458" customFormat="false" ht="15" hidden="false" customHeight="true" outlineLevel="0" collapsed="false">
      <c r="A458" s="58"/>
      <c r="B458" s="58"/>
      <c r="C458" s="59"/>
      <c r="D458" s="60"/>
      <c r="E458" s="60"/>
      <c r="F458" s="60"/>
      <c r="G458" s="60"/>
      <c r="H458" s="60"/>
      <c r="I458" s="60"/>
    </row>
    <row r="459" customFormat="false" ht="15" hidden="false" customHeight="true" outlineLevel="0" collapsed="false">
      <c r="A459" s="58"/>
      <c r="B459" s="58"/>
      <c r="C459" s="59"/>
      <c r="D459" s="60"/>
      <c r="E459" s="60"/>
      <c r="F459" s="60"/>
      <c r="G459" s="60"/>
      <c r="H459" s="60"/>
      <c r="I459" s="60"/>
    </row>
    <row r="460" customFormat="false" ht="15" hidden="false" customHeight="true" outlineLevel="0" collapsed="false">
      <c r="A460" s="58"/>
      <c r="B460" s="58"/>
      <c r="C460" s="59"/>
      <c r="D460" s="60"/>
      <c r="E460" s="60"/>
      <c r="F460" s="60"/>
      <c r="G460" s="60"/>
      <c r="H460" s="60"/>
      <c r="I460" s="60"/>
    </row>
    <row r="461" customFormat="false" ht="15" hidden="false" customHeight="true" outlineLevel="0" collapsed="false">
      <c r="A461" s="58"/>
      <c r="B461" s="58"/>
      <c r="C461" s="59"/>
      <c r="D461" s="60"/>
      <c r="E461" s="60"/>
      <c r="F461" s="60"/>
      <c r="G461" s="60"/>
      <c r="H461" s="60"/>
      <c r="I461" s="60"/>
    </row>
    <row r="462" customFormat="false" ht="15" hidden="false" customHeight="true" outlineLevel="0" collapsed="false">
      <c r="A462" s="58"/>
      <c r="B462" s="58"/>
      <c r="C462" s="59"/>
      <c r="D462" s="60"/>
      <c r="E462" s="60"/>
      <c r="F462" s="60"/>
      <c r="G462" s="60"/>
      <c r="H462" s="60"/>
      <c r="I462" s="60"/>
    </row>
    <row r="463" customFormat="false" ht="15" hidden="false" customHeight="true" outlineLevel="0" collapsed="false">
      <c r="A463" s="58"/>
      <c r="B463" s="58"/>
      <c r="C463" s="59"/>
      <c r="D463" s="60"/>
      <c r="E463" s="60"/>
      <c r="F463" s="60"/>
      <c r="G463" s="60"/>
      <c r="H463" s="60"/>
      <c r="I463" s="60"/>
    </row>
    <row r="464" customFormat="false" ht="15" hidden="false" customHeight="true" outlineLevel="0" collapsed="false">
      <c r="A464" s="58"/>
      <c r="B464" s="58"/>
      <c r="C464" s="59"/>
      <c r="D464" s="60"/>
      <c r="E464" s="60"/>
      <c r="F464" s="60"/>
      <c r="G464" s="60"/>
      <c r="H464" s="60"/>
      <c r="I464" s="60"/>
    </row>
    <row r="465" customFormat="false" ht="15" hidden="false" customHeight="true" outlineLevel="0" collapsed="false">
      <c r="A465" s="58"/>
      <c r="B465" s="58"/>
      <c r="C465" s="59"/>
      <c r="D465" s="60"/>
      <c r="E465" s="60"/>
      <c r="F465" s="60"/>
      <c r="G465" s="60"/>
      <c r="H465" s="60"/>
      <c r="I465" s="60"/>
    </row>
    <row r="466" customFormat="false" ht="15" hidden="false" customHeight="true" outlineLevel="0" collapsed="false">
      <c r="A466" s="58"/>
      <c r="B466" s="58"/>
      <c r="C466" s="59"/>
      <c r="D466" s="60"/>
      <c r="E466" s="60"/>
      <c r="F466" s="60"/>
      <c r="G466" s="60"/>
      <c r="H466" s="60"/>
      <c r="I466" s="60"/>
    </row>
    <row r="467" customFormat="false" ht="15" hidden="false" customHeight="true" outlineLevel="0" collapsed="false">
      <c r="A467" s="58"/>
      <c r="B467" s="58"/>
      <c r="C467" s="59"/>
      <c r="D467" s="60"/>
      <c r="E467" s="60"/>
      <c r="F467" s="60"/>
      <c r="G467" s="60"/>
      <c r="H467" s="60"/>
      <c r="I467" s="60"/>
    </row>
    <row r="468" customFormat="false" ht="15" hidden="false" customHeight="true" outlineLevel="0" collapsed="false">
      <c r="A468" s="58"/>
      <c r="B468" s="58"/>
      <c r="C468" s="59"/>
      <c r="D468" s="60"/>
      <c r="E468" s="60"/>
      <c r="F468" s="60"/>
      <c r="G468" s="60"/>
      <c r="H468" s="60"/>
      <c r="I468" s="60"/>
    </row>
    <row r="469" customFormat="false" ht="15" hidden="false" customHeight="true" outlineLevel="0" collapsed="false">
      <c r="A469" s="58"/>
      <c r="B469" s="58"/>
      <c r="C469" s="59"/>
      <c r="D469" s="60"/>
      <c r="E469" s="60"/>
      <c r="F469" s="60"/>
      <c r="G469" s="60"/>
      <c r="H469" s="60"/>
      <c r="I469" s="60"/>
    </row>
    <row r="470" customFormat="false" ht="15" hidden="false" customHeight="true" outlineLevel="0" collapsed="false">
      <c r="A470" s="58"/>
      <c r="B470" s="58"/>
      <c r="C470" s="59"/>
      <c r="D470" s="60"/>
      <c r="E470" s="60"/>
      <c r="F470" s="60"/>
      <c r="G470" s="60"/>
      <c r="H470" s="60"/>
      <c r="I470" s="60"/>
    </row>
    <row r="471" customFormat="false" ht="15" hidden="false" customHeight="true" outlineLevel="0" collapsed="false">
      <c r="A471" s="58"/>
      <c r="B471" s="58"/>
      <c r="C471" s="59"/>
      <c r="D471" s="60"/>
      <c r="E471" s="60"/>
      <c r="F471" s="60"/>
      <c r="G471" s="60"/>
      <c r="H471" s="60"/>
      <c r="I471" s="60"/>
    </row>
    <row r="472" customFormat="false" ht="15" hidden="false" customHeight="true" outlineLevel="0" collapsed="false">
      <c r="A472" s="58"/>
      <c r="B472" s="58"/>
      <c r="C472" s="59"/>
      <c r="D472" s="60"/>
      <c r="E472" s="60"/>
      <c r="F472" s="60"/>
      <c r="G472" s="60"/>
      <c r="H472" s="60"/>
      <c r="I472" s="60"/>
    </row>
    <row r="473" customFormat="false" ht="15" hidden="false" customHeight="true" outlineLevel="0" collapsed="false">
      <c r="A473" s="58"/>
      <c r="B473" s="58"/>
      <c r="C473" s="59"/>
      <c r="D473" s="60"/>
      <c r="E473" s="60"/>
      <c r="F473" s="60"/>
      <c r="G473" s="60"/>
      <c r="H473" s="60"/>
      <c r="I473" s="60"/>
    </row>
    <row r="474" customFormat="false" ht="15" hidden="false" customHeight="true" outlineLevel="0" collapsed="false">
      <c r="A474" s="58"/>
      <c r="B474" s="58"/>
      <c r="C474" s="59"/>
      <c r="D474" s="60"/>
      <c r="E474" s="60"/>
      <c r="F474" s="60"/>
      <c r="G474" s="60"/>
      <c r="H474" s="60"/>
      <c r="I474" s="60"/>
    </row>
    <row r="475" customFormat="false" ht="15" hidden="false" customHeight="true" outlineLevel="0" collapsed="false">
      <c r="A475" s="58"/>
      <c r="B475" s="58"/>
      <c r="C475" s="59"/>
      <c r="D475" s="60"/>
      <c r="E475" s="60"/>
      <c r="F475" s="60"/>
      <c r="G475" s="60"/>
      <c r="H475" s="60"/>
      <c r="I475" s="60"/>
    </row>
    <row r="476" customFormat="false" ht="15" hidden="false" customHeight="true" outlineLevel="0" collapsed="false">
      <c r="A476" s="58"/>
      <c r="B476" s="58"/>
      <c r="C476" s="59"/>
      <c r="D476" s="60"/>
      <c r="E476" s="60"/>
      <c r="F476" s="60"/>
      <c r="G476" s="60"/>
      <c r="H476" s="60"/>
      <c r="I476" s="60"/>
    </row>
    <row r="477" customFormat="false" ht="15" hidden="false" customHeight="true" outlineLevel="0" collapsed="false">
      <c r="A477" s="58"/>
      <c r="B477" s="58"/>
      <c r="C477" s="59"/>
      <c r="D477" s="60"/>
      <c r="E477" s="60"/>
      <c r="F477" s="60"/>
      <c r="G477" s="60"/>
      <c r="H477" s="60"/>
      <c r="I477" s="60"/>
    </row>
    <row r="478" customFormat="false" ht="15" hidden="false" customHeight="true" outlineLevel="0" collapsed="false">
      <c r="A478" s="58"/>
      <c r="B478" s="58"/>
      <c r="C478" s="59"/>
      <c r="D478" s="60"/>
      <c r="E478" s="60"/>
      <c r="F478" s="60"/>
      <c r="G478" s="60"/>
      <c r="H478" s="60"/>
      <c r="I478" s="60"/>
    </row>
    <row r="479" customFormat="false" ht="15" hidden="false" customHeight="true" outlineLevel="0" collapsed="false">
      <c r="A479" s="58"/>
      <c r="B479" s="58"/>
      <c r="C479" s="59"/>
      <c r="D479" s="60"/>
      <c r="E479" s="60"/>
      <c r="F479" s="60"/>
      <c r="G479" s="60"/>
      <c r="H479" s="60"/>
      <c r="I479" s="60"/>
    </row>
    <row r="480" customFormat="false" ht="15" hidden="false" customHeight="true" outlineLevel="0" collapsed="false">
      <c r="A480" s="58"/>
      <c r="B480" s="58"/>
      <c r="C480" s="59"/>
      <c r="D480" s="60"/>
      <c r="E480" s="60"/>
      <c r="F480" s="60"/>
      <c r="G480" s="60"/>
      <c r="H480" s="60"/>
      <c r="I480" s="60"/>
    </row>
    <row r="481" customFormat="false" ht="15" hidden="false" customHeight="true" outlineLevel="0" collapsed="false">
      <c r="A481" s="58"/>
      <c r="B481" s="58"/>
      <c r="C481" s="59"/>
      <c r="D481" s="60"/>
      <c r="E481" s="60"/>
      <c r="F481" s="60"/>
      <c r="G481" s="60"/>
      <c r="H481" s="60"/>
      <c r="I481" s="60"/>
    </row>
    <row r="482" customFormat="false" ht="15" hidden="false" customHeight="true" outlineLevel="0" collapsed="false">
      <c r="A482" s="58"/>
      <c r="B482" s="58"/>
      <c r="C482" s="59"/>
      <c r="D482" s="60"/>
      <c r="E482" s="60"/>
      <c r="F482" s="60"/>
      <c r="G482" s="60"/>
      <c r="H482" s="60"/>
      <c r="I482" s="60"/>
    </row>
    <row r="483" customFormat="false" ht="15" hidden="false" customHeight="true" outlineLevel="0" collapsed="false">
      <c r="A483" s="58"/>
      <c r="B483" s="58"/>
      <c r="C483" s="59"/>
      <c r="D483" s="60"/>
      <c r="E483" s="60"/>
      <c r="F483" s="60"/>
      <c r="G483" s="60"/>
      <c r="H483" s="60"/>
      <c r="I483" s="60"/>
    </row>
    <row r="484" customFormat="false" ht="15" hidden="false" customHeight="true" outlineLevel="0" collapsed="false">
      <c r="A484" s="58"/>
      <c r="B484" s="58"/>
      <c r="C484" s="59"/>
      <c r="D484" s="60"/>
      <c r="E484" s="60"/>
      <c r="F484" s="60"/>
      <c r="G484" s="60"/>
      <c r="H484" s="60"/>
      <c r="I484" s="60"/>
    </row>
    <row r="485" customFormat="false" ht="15" hidden="false" customHeight="true" outlineLevel="0" collapsed="false">
      <c r="A485" s="58"/>
      <c r="B485" s="58"/>
      <c r="C485" s="59"/>
      <c r="D485" s="60"/>
      <c r="E485" s="60"/>
      <c r="F485" s="60"/>
      <c r="G485" s="60"/>
      <c r="H485" s="60"/>
      <c r="I485" s="60"/>
    </row>
    <row r="486" customFormat="false" ht="15" hidden="false" customHeight="true" outlineLevel="0" collapsed="false">
      <c r="A486" s="58"/>
      <c r="B486" s="58"/>
      <c r="C486" s="59"/>
      <c r="D486" s="60"/>
      <c r="E486" s="60"/>
      <c r="F486" s="60"/>
      <c r="G486" s="60"/>
      <c r="H486" s="60"/>
      <c r="I486" s="60"/>
    </row>
    <row r="487" customFormat="false" ht="15" hidden="false" customHeight="true" outlineLevel="0" collapsed="false">
      <c r="A487" s="58"/>
      <c r="B487" s="58"/>
      <c r="C487" s="59"/>
      <c r="D487" s="60"/>
      <c r="E487" s="60"/>
      <c r="F487" s="60"/>
      <c r="G487" s="60"/>
      <c r="H487" s="60"/>
      <c r="I487" s="60"/>
    </row>
    <row r="488" customFormat="false" ht="15" hidden="false" customHeight="true" outlineLevel="0" collapsed="false">
      <c r="A488" s="58"/>
      <c r="B488" s="58"/>
      <c r="C488" s="59"/>
      <c r="D488" s="60"/>
      <c r="E488" s="60"/>
      <c r="F488" s="60"/>
      <c r="G488" s="60"/>
      <c r="H488" s="60"/>
      <c r="I488" s="60"/>
    </row>
    <row r="489" customFormat="false" ht="15" hidden="false" customHeight="true" outlineLevel="0" collapsed="false">
      <c r="A489" s="58"/>
      <c r="B489" s="58"/>
      <c r="C489" s="59"/>
      <c r="D489" s="60"/>
      <c r="E489" s="60"/>
      <c r="F489" s="60"/>
      <c r="G489" s="60"/>
      <c r="H489" s="60"/>
      <c r="I489" s="60"/>
    </row>
    <row r="490" customFormat="false" ht="15" hidden="false" customHeight="true" outlineLevel="0" collapsed="false">
      <c r="A490" s="58"/>
      <c r="B490" s="58"/>
      <c r="C490" s="59"/>
      <c r="D490" s="60"/>
      <c r="E490" s="60"/>
      <c r="F490" s="60"/>
      <c r="G490" s="60"/>
      <c r="H490" s="60"/>
      <c r="I490" s="60"/>
    </row>
    <row r="491" customFormat="false" ht="15" hidden="false" customHeight="true" outlineLevel="0" collapsed="false">
      <c r="A491" s="58"/>
      <c r="B491" s="58"/>
      <c r="C491" s="59"/>
      <c r="D491" s="60"/>
      <c r="E491" s="60"/>
      <c r="F491" s="60"/>
      <c r="G491" s="60"/>
      <c r="H491" s="60"/>
      <c r="I491" s="60"/>
    </row>
    <row r="492" customFormat="false" ht="15" hidden="false" customHeight="true" outlineLevel="0" collapsed="false">
      <c r="A492" s="58"/>
      <c r="B492" s="58"/>
      <c r="C492" s="59"/>
      <c r="D492" s="60"/>
      <c r="E492" s="60"/>
      <c r="F492" s="60"/>
      <c r="G492" s="60"/>
      <c r="H492" s="60"/>
      <c r="I492" s="60"/>
    </row>
    <row r="493" customFormat="false" ht="15" hidden="false" customHeight="true" outlineLevel="0" collapsed="false">
      <c r="A493" s="58"/>
      <c r="B493" s="58"/>
      <c r="C493" s="59"/>
      <c r="D493" s="60"/>
      <c r="E493" s="60"/>
      <c r="F493" s="60"/>
      <c r="G493" s="60"/>
      <c r="H493" s="60"/>
      <c r="I493" s="60"/>
    </row>
    <row r="494" customFormat="false" ht="15" hidden="false" customHeight="true" outlineLevel="0" collapsed="false">
      <c r="A494" s="58"/>
      <c r="B494" s="58"/>
      <c r="C494" s="59"/>
      <c r="D494" s="60"/>
      <c r="E494" s="60"/>
      <c r="F494" s="60"/>
      <c r="G494" s="60"/>
      <c r="H494" s="60"/>
      <c r="I494" s="60"/>
    </row>
    <row r="495" customFormat="false" ht="15" hidden="false" customHeight="true" outlineLevel="0" collapsed="false">
      <c r="A495" s="58"/>
      <c r="B495" s="58"/>
      <c r="C495" s="59"/>
      <c r="D495" s="60"/>
      <c r="E495" s="60"/>
      <c r="F495" s="60"/>
      <c r="G495" s="60"/>
      <c r="H495" s="60"/>
      <c r="I495" s="60"/>
    </row>
    <row r="496" customFormat="false" ht="15" hidden="false" customHeight="true" outlineLevel="0" collapsed="false">
      <c r="A496" s="58"/>
      <c r="B496" s="58"/>
      <c r="C496" s="59"/>
      <c r="D496" s="60"/>
      <c r="E496" s="60"/>
      <c r="F496" s="60"/>
      <c r="G496" s="60"/>
      <c r="H496" s="60"/>
      <c r="I496" s="60"/>
    </row>
    <row r="497" customFormat="false" ht="15" hidden="false" customHeight="true" outlineLevel="0" collapsed="false">
      <c r="A497" s="58"/>
      <c r="B497" s="58"/>
      <c r="C497" s="59"/>
      <c r="D497" s="60"/>
      <c r="E497" s="60"/>
      <c r="F497" s="60"/>
      <c r="G497" s="60"/>
      <c r="H497" s="60"/>
      <c r="I497" s="60"/>
    </row>
    <row r="498" customFormat="false" ht="15" hidden="false" customHeight="true" outlineLevel="0" collapsed="false">
      <c r="A498" s="58"/>
      <c r="B498" s="58"/>
      <c r="C498" s="59"/>
      <c r="D498" s="60"/>
      <c r="E498" s="60"/>
      <c r="F498" s="60"/>
      <c r="G498" s="60"/>
      <c r="H498" s="60"/>
      <c r="I498" s="60"/>
    </row>
    <row r="499" customFormat="false" ht="15" hidden="false" customHeight="true" outlineLevel="0" collapsed="false">
      <c r="A499" s="58"/>
      <c r="B499" s="58"/>
      <c r="C499" s="59"/>
      <c r="D499" s="60"/>
      <c r="E499" s="60"/>
      <c r="F499" s="60"/>
      <c r="G499" s="60"/>
      <c r="H499" s="60"/>
      <c r="I499" s="60"/>
    </row>
    <row r="500" customFormat="false" ht="15" hidden="false" customHeight="true" outlineLevel="0" collapsed="false">
      <c r="A500" s="58"/>
      <c r="B500" s="58"/>
      <c r="C500" s="59"/>
      <c r="D500" s="60"/>
      <c r="E500" s="60"/>
      <c r="F500" s="60"/>
      <c r="G500" s="60"/>
      <c r="H500" s="60"/>
      <c r="I500" s="60"/>
    </row>
    <row r="501" customFormat="false" ht="15" hidden="false" customHeight="true" outlineLevel="0" collapsed="false">
      <c r="A501" s="58"/>
      <c r="B501" s="58"/>
      <c r="C501" s="59"/>
      <c r="D501" s="60"/>
      <c r="E501" s="60"/>
      <c r="F501" s="60"/>
      <c r="G501" s="60"/>
      <c r="H501" s="60"/>
      <c r="I501" s="60"/>
    </row>
    <row r="502" customFormat="false" ht="15" hidden="false" customHeight="true" outlineLevel="0" collapsed="false">
      <c r="A502" s="58"/>
      <c r="B502" s="58"/>
      <c r="C502" s="59"/>
      <c r="D502" s="60"/>
      <c r="E502" s="60"/>
      <c r="F502" s="60"/>
      <c r="G502" s="60"/>
      <c r="H502" s="60"/>
      <c r="I502" s="60"/>
    </row>
    <row r="503" customFormat="false" ht="15" hidden="false" customHeight="true" outlineLevel="0" collapsed="false">
      <c r="A503" s="58"/>
      <c r="B503" s="58"/>
      <c r="C503" s="59"/>
      <c r="D503" s="60"/>
      <c r="E503" s="60"/>
      <c r="F503" s="60"/>
      <c r="G503" s="60"/>
      <c r="H503" s="60"/>
      <c r="I503" s="60"/>
    </row>
    <row r="504" customFormat="false" ht="15" hidden="false" customHeight="true" outlineLevel="0" collapsed="false">
      <c r="A504" s="58"/>
      <c r="B504" s="58"/>
      <c r="C504" s="59"/>
      <c r="D504" s="60"/>
      <c r="E504" s="60"/>
      <c r="F504" s="60"/>
      <c r="G504" s="60"/>
      <c r="H504" s="60"/>
      <c r="I504" s="60"/>
    </row>
    <row r="505" customFormat="false" ht="15" hidden="false" customHeight="true" outlineLevel="0" collapsed="false">
      <c r="A505" s="58"/>
      <c r="B505" s="58"/>
      <c r="C505" s="59"/>
      <c r="D505" s="60"/>
      <c r="E505" s="60"/>
      <c r="F505" s="60"/>
      <c r="G505" s="60"/>
      <c r="H505" s="60"/>
      <c r="I505" s="60"/>
    </row>
    <row r="506" customFormat="false" ht="15" hidden="false" customHeight="true" outlineLevel="0" collapsed="false">
      <c r="A506" s="58"/>
      <c r="B506" s="58"/>
      <c r="C506" s="59"/>
      <c r="D506" s="60"/>
      <c r="E506" s="60"/>
      <c r="F506" s="60"/>
      <c r="G506" s="60"/>
      <c r="H506" s="60"/>
      <c r="I506" s="60"/>
    </row>
    <row r="507" customFormat="false" ht="15" hidden="false" customHeight="true" outlineLevel="0" collapsed="false">
      <c r="A507" s="58"/>
      <c r="B507" s="58"/>
      <c r="C507" s="59"/>
      <c r="D507" s="60"/>
      <c r="E507" s="60"/>
      <c r="F507" s="60"/>
      <c r="G507" s="60"/>
      <c r="H507" s="60"/>
      <c r="I507" s="60"/>
    </row>
    <row r="508" customFormat="false" ht="15" hidden="false" customHeight="true" outlineLevel="0" collapsed="false">
      <c r="A508" s="58"/>
      <c r="B508" s="58"/>
      <c r="C508" s="59"/>
      <c r="D508" s="60"/>
      <c r="E508" s="60"/>
      <c r="F508" s="60"/>
      <c r="G508" s="60"/>
      <c r="H508" s="60"/>
      <c r="I508" s="60"/>
    </row>
    <row r="509" customFormat="false" ht="15" hidden="false" customHeight="true" outlineLevel="0" collapsed="false">
      <c r="A509" s="58"/>
      <c r="B509" s="58"/>
      <c r="C509" s="59"/>
      <c r="D509" s="60"/>
      <c r="E509" s="60"/>
      <c r="F509" s="60"/>
      <c r="G509" s="60"/>
      <c r="H509" s="60"/>
      <c r="I509" s="60"/>
    </row>
    <row r="510" customFormat="false" ht="15" hidden="false" customHeight="true" outlineLevel="0" collapsed="false">
      <c r="A510" s="58"/>
      <c r="B510" s="58"/>
      <c r="C510" s="59"/>
      <c r="D510" s="60"/>
      <c r="E510" s="60"/>
      <c r="F510" s="60"/>
      <c r="G510" s="60"/>
      <c r="H510" s="60"/>
      <c r="I510" s="60"/>
    </row>
    <row r="511" customFormat="false" ht="15" hidden="false" customHeight="true" outlineLevel="0" collapsed="false">
      <c r="A511" s="58"/>
      <c r="B511" s="58"/>
      <c r="C511" s="59"/>
      <c r="D511" s="60"/>
      <c r="E511" s="60"/>
      <c r="F511" s="60"/>
      <c r="G511" s="60"/>
      <c r="H511" s="60"/>
      <c r="I511" s="60"/>
    </row>
    <row r="512" customFormat="false" ht="15" hidden="false" customHeight="true" outlineLevel="0" collapsed="false">
      <c r="A512" s="58"/>
      <c r="B512" s="58"/>
      <c r="C512" s="59"/>
      <c r="D512" s="60"/>
      <c r="E512" s="60"/>
      <c r="F512" s="60"/>
      <c r="G512" s="60"/>
      <c r="H512" s="60"/>
      <c r="I512" s="60"/>
    </row>
    <row r="513" customFormat="false" ht="15" hidden="false" customHeight="true" outlineLevel="0" collapsed="false">
      <c r="A513" s="58"/>
      <c r="B513" s="58"/>
      <c r="C513" s="59"/>
      <c r="D513" s="60"/>
      <c r="E513" s="60"/>
      <c r="F513" s="60"/>
      <c r="G513" s="60"/>
      <c r="H513" s="60"/>
      <c r="I513" s="60"/>
    </row>
    <row r="514" customFormat="false" ht="15" hidden="false" customHeight="true" outlineLevel="0" collapsed="false">
      <c r="A514" s="58"/>
      <c r="B514" s="58"/>
      <c r="C514" s="59"/>
      <c r="D514" s="60"/>
      <c r="E514" s="60"/>
      <c r="F514" s="60"/>
      <c r="G514" s="60"/>
      <c r="H514" s="60"/>
      <c r="I514" s="60"/>
    </row>
    <row r="515" customFormat="false" ht="15" hidden="false" customHeight="true" outlineLevel="0" collapsed="false">
      <c r="A515" s="58"/>
      <c r="B515" s="58"/>
      <c r="C515" s="59"/>
      <c r="D515" s="60"/>
      <c r="E515" s="60"/>
      <c r="F515" s="60"/>
      <c r="G515" s="60"/>
      <c r="H515" s="60"/>
      <c r="I515" s="60"/>
    </row>
    <row r="516" customFormat="false" ht="15" hidden="false" customHeight="true" outlineLevel="0" collapsed="false">
      <c r="A516" s="58"/>
      <c r="B516" s="58"/>
      <c r="C516" s="59"/>
      <c r="D516" s="60"/>
      <c r="E516" s="60"/>
      <c r="F516" s="60"/>
      <c r="G516" s="60"/>
      <c r="H516" s="60"/>
      <c r="I516" s="60"/>
    </row>
    <row r="517" customFormat="false" ht="15" hidden="false" customHeight="true" outlineLevel="0" collapsed="false">
      <c r="A517" s="58"/>
      <c r="B517" s="58"/>
      <c r="C517" s="59"/>
      <c r="D517" s="60"/>
      <c r="E517" s="60"/>
      <c r="F517" s="60"/>
      <c r="G517" s="60"/>
      <c r="H517" s="60"/>
      <c r="I517" s="60"/>
    </row>
    <row r="518" customFormat="false" ht="15" hidden="false" customHeight="true" outlineLevel="0" collapsed="false">
      <c r="A518" s="58"/>
      <c r="B518" s="58"/>
      <c r="C518" s="59"/>
      <c r="D518" s="60"/>
      <c r="E518" s="60"/>
      <c r="F518" s="60"/>
      <c r="G518" s="60"/>
      <c r="H518" s="60"/>
      <c r="I518" s="60"/>
    </row>
    <row r="519" customFormat="false" ht="15" hidden="false" customHeight="true" outlineLevel="0" collapsed="false">
      <c r="A519" s="58"/>
      <c r="B519" s="58"/>
      <c r="C519" s="59"/>
      <c r="D519" s="60"/>
      <c r="E519" s="60"/>
      <c r="F519" s="60"/>
      <c r="G519" s="60"/>
      <c r="H519" s="60"/>
      <c r="I519" s="60"/>
    </row>
    <row r="520" customFormat="false" ht="15" hidden="false" customHeight="true" outlineLevel="0" collapsed="false">
      <c r="A520" s="58"/>
      <c r="B520" s="58"/>
      <c r="C520" s="59"/>
      <c r="D520" s="60"/>
      <c r="E520" s="60"/>
      <c r="F520" s="60"/>
      <c r="G520" s="60"/>
      <c r="H520" s="60"/>
      <c r="I520" s="60"/>
    </row>
    <row r="521" customFormat="false" ht="15" hidden="false" customHeight="true" outlineLevel="0" collapsed="false">
      <c r="A521" s="58"/>
      <c r="B521" s="58"/>
      <c r="C521" s="59"/>
      <c r="D521" s="60"/>
      <c r="E521" s="60"/>
      <c r="F521" s="60"/>
      <c r="G521" s="60"/>
      <c r="H521" s="60"/>
      <c r="I521" s="60"/>
    </row>
    <row r="522" customFormat="false" ht="15" hidden="false" customHeight="true" outlineLevel="0" collapsed="false">
      <c r="A522" s="58"/>
      <c r="B522" s="58"/>
      <c r="C522" s="59"/>
      <c r="D522" s="60"/>
      <c r="E522" s="60"/>
      <c r="F522" s="60"/>
      <c r="G522" s="60"/>
      <c r="H522" s="60"/>
      <c r="I522" s="60"/>
    </row>
    <row r="523" customFormat="false" ht="15" hidden="false" customHeight="true" outlineLevel="0" collapsed="false">
      <c r="A523" s="58"/>
      <c r="B523" s="58"/>
      <c r="C523" s="59"/>
      <c r="D523" s="60"/>
      <c r="E523" s="60"/>
      <c r="F523" s="60"/>
      <c r="G523" s="60"/>
      <c r="H523" s="60"/>
      <c r="I523" s="60"/>
    </row>
    <row r="524" customFormat="false" ht="15" hidden="false" customHeight="true" outlineLevel="0" collapsed="false">
      <c r="A524" s="58"/>
      <c r="B524" s="58"/>
      <c r="C524" s="59"/>
      <c r="D524" s="60"/>
      <c r="E524" s="60"/>
      <c r="F524" s="60"/>
      <c r="G524" s="60"/>
      <c r="H524" s="60"/>
      <c r="I524" s="60"/>
    </row>
    <row r="525" customFormat="false" ht="15" hidden="false" customHeight="true" outlineLevel="0" collapsed="false">
      <c r="A525" s="58"/>
      <c r="B525" s="58"/>
      <c r="C525" s="59"/>
      <c r="D525" s="60"/>
      <c r="E525" s="60"/>
      <c r="F525" s="60"/>
      <c r="G525" s="60"/>
      <c r="H525" s="60"/>
      <c r="I525" s="60"/>
    </row>
    <row r="526" customFormat="false" ht="15" hidden="false" customHeight="true" outlineLevel="0" collapsed="false">
      <c r="A526" s="58"/>
      <c r="B526" s="58"/>
      <c r="C526" s="59"/>
      <c r="D526" s="60"/>
      <c r="E526" s="60"/>
      <c r="F526" s="60"/>
      <c r="G526" s="60"/>
      <c r="H526" s="60"/>
      <c r="I526" s="60"/>
    </row>
    <row r="527" customFormat="false" ht="15" hidden="false" customHeight="true" outlineLevel="0" collapsed="false">
      <c r="A527" s="58"/>
      <c r="B527" s="58"/>
      <c r="C527" s="59"/>
      <c r="D527" s="60"/>
      <c r="E527" s="60"/>
      <c r="F527" s="60"/>
      <c r="G527" s="60"/>
      <c r="H527" s="60"/>
      <c r="I527" s="60"/>
    </row>
    <row r="528" customFormat="false" ht="15" hidden="false" customHeight="true" outlineLevel="0" collapsed="false">
      <c r="A528" s="58"/>
      <c r="B528" s="58"/>
      <c r="C528" s="59"/>
      <c r="D528" s="60"/>
      <c r="E528" s="60"/>
      <c r="F528" s="60"/>
      <c r="G528" s="60"/>
      <c r="H528" s="60"/>
      <c r="I528" s="60"/>
    </row>
    <row r="529" customFormat="false" ht="15" hidden="false" customHeight="true" outlineLevel="0" collapsed="false">
      <c r="A529" s="58"/>
      <c r="B529" s="58"/>
      <c r="C529" s="59"/>
      <c r="D529" s="60"/>
      <c r="E529" s="60"/>
      <c r="F529" s="60"/>
      <c r="G529" s="60"/>
      <c r="H529" s="60"/>
      <c r="I529" s="60"/>
    </row>
    <row r="530" customFormat="false" ht="15" hidden="false" customHeight="true" outlineLevel="0" collapsed="false">
      <c r="A530" s="58"/>
      <c r="B530" s="58"/>
      <c r="C530" s="59"/>
      <c r="D530" s="60"/>
      <c r="E530" s="60"/>
      <c r="F530" s="60"/>
      <c r="G530" s="60"/>
      <c r="H530" s="60"/>
      <c r="I530" s="60"/>
    </row>
    <row r="531" customFormat="false" ht="15" hidden="false" customHeight="true" outlineLevel="0" collapsed="false">
      <c r="A531" s="58"/>
      <c r="B531" s="58"/>
      <c r="C531" s="59"/>
      <c r="D531" s="60"/>
      <c r="E531" s="60"/>
      <c r="F531" s="60"/>
      <c r="G531" s="60"/>
      <c r="H531" s="60"/>
      <c r="I531" s="60"/>
    </row>
    <row r="532" customFormat="false" ht="15" hidden="false" customHeight="true" outlineLevel="0" collapsed="false">
      <c r="A532" s="58"/>
      <c r="B532" s="58"/>
      <c r="C532" s="59"/>
      <c r="D532" s="60"/>
      <c r="E532" s="60"/>
      <c r="F532" s="60"/>
      <c r="G532" s="60"/>
      <c r="H532" s="60"/>
      <c r="I532" s="60"/>
    </row>
    <row r="533" customFormat="false" ht="15" hidden="false" customHeight="true" outlineLevel="0" collapsed="false">
      <c r="A533" s="58"/>
      <c r="B533" s="58"/>
      <c r="C533" s="59"/>
      <c r="D533" s="60"/>
      <c r="E533" s="60"/>
      <c r="F533" s="60"/>
      <c r="G533" s="60"/>
      <c r="H533" s="60"/>
      <c r="I533" s="60"/>
    </row>
    <row r="534" customFormat="false" ht="15" hidden="false" customHeight="true" outlineLevel="0" collapsed="false">
      <c r="A534" s="58"/>
      <c r="B534" s="58"/>
      <c r="C534" s="59"/>
      <c r="D534" s="60"/>
      <c r="E534" s="60"/>
      <c r="F534" s="60"/>
      <c r="G534" s="60"/>
      <c r="H534" s="60"/>
      <c r="I534" s="60"/>
    </row>
    <row r="535" customFormat="false" ht="15" hidden="false" customHeight="true" outlineLevel="0" collapsed="false">
      <c r="A535" s="58"/>
      <c r="B535" s="58"/>
      <c r="C535" s="59"/>
      <c r="D535" s="60"/>
      <c r="E535" s="60"/>
      <c r="F535" s="60"/>
      <c r="G535" s="60"/>
      <c r="H535" s="60"/>
      <c r="I535" s="60"/>
    </row>
    <row r="536" customFormat="false" ht="15" hidden="false" customHeight="true" outlineLevel="0" collapsed="false">
      <c r="A536" s="58"/>
      <c r="B536" s="58"/>
      <c r="C536" s="59"/>
      <c r="D536" s="60"/>
      <c r="E536" s="60"/>
      <c r="F536" s="60"/>
      <c r="G536" s="60"/>
      <c r="H536" s="60"/>
      <c r="I536" s="60"/>
    </row>
    <row r="537" customFormat="false" ht="15" hidden="false" customHeight="true" outlineLevel="0" collapsed="false">
      <c r="A537" s="58"/>
      <c r="B537" s="58"/>
      <c r="C537" s="59"/>
      <c r="D537" s="60"/>
      <c r="E537" s="60"/>
      <c r="F537" s="60"/>
      <c r="G537" s="60"/>
      <c r="H537" s="60"/>
      <c r="I537" s="60"/>
    </row>
    <row r="538" customFormat="false" ht="15" hidden="false" customHeight="true" outlineLevel="0" collapsed="false">
      <c r="A538" s="58"/>
      <c r="B538" s="58"/>
      <c r="C538" s="59"/>
      <c r="D538" s="60"/>
      <c r="E538" s="60"/>
      <c r="F538" s="60"/>
      <c r="G538" s="60"/>
      <c r="H538" s="60"/>
      <c r="I538" s="60"/>
    </row>
    <row r="539" customFormat="false" ht="15" hidden="false" customHeight="true" outlineLevel="0" collapsed="false">
      <c r="A539" s="58"/>
      <c r="B539" s="58"/>
      <c r="C539" s="59"/>
      <c r="D539" s="60"/>
      <c r="E539" s="60"/>
      <c r="F539" s="60"/>
      <c r="G539" s="60"/>
      <c r="H539" s="60"/>
      <c r="I539" s="60"/>
    </row>
    <row r="540" customFormat="false" ht="15" hidden="false" customHeight="true" outlineLevel="0" collapsed="false">
      <c r="A540" s="58"/>
      <c r="B540" s="58"/>
      <c r="C540" s="59"/>
      <c r="D540" s="60"/>
      <c r="E540" s="60"/>
      <c r="F540" s="60"/>
      <c r="G540" s="60"/>
      <c r="H540" s="60"/>
      <c r="I540" s="60"/>
    </row>
    <row r="541" customFormat="false" ht="15" hidden="false" customHeight="true" outlineLevel="0" collapsed="false">
      <c r="A541" s="58"/>
      <c r="B541" s="58"/>
      <c r="C541" s="59"/>
      <c r="D541" s="60"/>
      <c r="E541" s="60"/>
      <c r="F541" s="60"/>
      <c r="G541" s="60"/>
      <c r="H541" s="60"/>
      <c r="I541" s="60"/>
    </row>
    <row r="542" customFormat="false" ht="15" hidden="false" customHeight="true" outlineLevel="0" collapsed="false">
      <c r="A542" s="58"/>
      <c r="B542" s="58"/>
      <c r="C542" s="59"/>
      <c r="D542" s="60"/>
      <c r="E542" s="60"/>
      <c r="F542" s="60"/>
      <c r="G542" s="60"/>
      <c r="H542" s="60"/>
      <c r="I542" s="60"/>
    </row>
    <row r="543" customFormat="false" ht="15" hidden="false" customHeight="true" outlineLevel="0" collapsed="false">
      <c r="A543" s="58"/>
      <c r="B543" s="58"/>
      <c r="C543" s="59"/>
      <c r="D543" s="60"/>
      <c r="E543" s="60"/>
      <c r="F543" s="60"/>
      <c r="G543" s="60"/>
      <c r="H543" s="60"/>
      <c r="I543" s="60"/>
    </row>
    <row r="544" customFormat="false" ht="15" hidden="false" customHeight="true" outlineLevel="0" collapsed="false">
      <c r="A544" s="58"/>
      <c r="B544" s="58"/>
      <c r="C544" s="59"/>
      <c r="D544" s="60"/>
      <c r="E544" s="60"/>
      <c r="F544" s="60"/>
      <c r="G544" s="60"/>
      <c r="H544" s="60"/>
      <c r="I544" s="60"/>
    </row>
    <row r="545" customFormat="false" ht="15" hidden="false" customHeight="true" outlineLevel="0" collapsed="false">
      <c r="A545" s="58"/>
      <c r="B545" s="58"/>
      <c r="C545" s="59"/>
      <c r="D545" s="60"/>
      <c r="E545" s="60"/>
      <c r="F545" s="60"/>
      <c r="G545" s="60"/>
      <c r="H545" s="60"/>
      <c r="I545" s="60"/>
    </row>
    <row r="546" customFormat="false" ht="15" hidden="false" customHeight="true" outlineLevel="0" collapsed="false">
      <c r="A546" s="58"/>
      <c r="B546" s="58"/>
      <c r="C546" s="59"/>
      <c r="D546" s="60"/>
      <c r="E546" s="60"/>
      <c r="F546" s="60"/>
      <c r="G546" s="60"/>
      <c r="H546" s="60"/>
      <c r="I546" s="60"/>
    </row>
    <row r="547" customFormat="false" ht="15" hidden="false" customHeight="true" outlineLevel="0" collapsed="false">
      <c r="A547" s="58"/>
      <c r="B547" s="58"/>
      <c r="C547" s="59"/>
      <c r="D547" s="60"/>
      <c r="E547" s="60"/>
      <c r="F547" s="60"/>
      <c r="G547" s="60"/>
      <c r="H547" s="60"/>
      <c r="I547" s="60"/>
    </row>
    <row r="548" customFormat="false" ht="15" hidden="false" customHeight="true" outlineLevel="0" collapsed="false">
      <c r="A548" s="58"/>
      <c r="B548" s="58"/>
      <c r="C548" s="59"/>
      <c r="D548" s="60"/>
      <c r="E548" s="60"/>
      <c r="F548" s="60"/>
      <c r="G548" s="60"/>
      <c r="H548" s="60"/>
      <c r="I548" s="60"/>
    </row>
    <row r="549" customFormat="false" ht="15" hidden="false" customHeight="true" outlineLevel="0" collapsed="false">
      <c r="A549" s="58"/>
      <c r="B549" s="58"/>
      <c r="C549" s="59"/>
      <c r="D549" s="60"/>
      <c r="E549" s="60"/>
      <c r="F549" s="60"/>
      <c r="G549" s="60"/>
      <c r="H549" s="60"/>
      <c r="I549" s="60"/>
    </row>
    <row r="550" customFormat="false" ht="15" hidden="false" customHeight="true" outlineLevel="0" collapsed="false">
      <c r="A550" s="58"/>
      <c r="B550" s="58"/>
      <c r="C550" s="59"/>
      <c r="D550" s="60"/>
      <c r="E550" s="60"/>
      <c r="F550" s="60"/>
      <c r="G550" s="60"/>
      <c r="H550" s="60"/>
      <c r="I550" s="60"/>
    </row>
    <row r="551" customFormat="false" ht="15" hidden="false" customHeight="true" outlineLevel="0" collapsed="false">
      <c r="A551" s="58"/>
      <c r="B551" s="58"/>
      <c r="C551" s="59"/>
      <c r="D551" s="60"/>
      <c r="E551" s="60"/>
      <c r="F551" s="60"/>
      <c r="G551" s="60"/>
      <c r="H551" s="60"/>
      <c r="I551" s="60"/>
    </row>
    <row r="552" customFormat="false" ht="15" hidden="false" customHeight="true" outlineLevel="0" collapsed="false">
      <c r="A552" s="58"/>
      <c r="B552" s="58"/>
      <c r="C552" s="59"/>
      <c r="D552" s="60"/>
      <c r="E552" s="60"/>
      <c r="F552" s="60"/>
      <c r="G552" s="60"/>
      <c r="H552" s="60"/>
      <c r="I552" s="60"/>
    </row>
    <row r="553" customFormat="false" ht="15" hidden="false" customHeight="true" outlineLevel="0" collapsed="false">
      <c r="A553" s="58"/>
      <c r="B553" s="58"/>
      <c r="C553" s="59"/>
      <c r="D553" s="60"/>
      <c r="E553" s="60"/>
      <c r="F553" s="60"/>
      <c r="G553" s="60"/>
      <c r="H553" s="60"/>
      <c r="I553" s="60"/>
    </row>
    <row r="554" customFormat="false" ht="15" hidden="false" customHeight="true" outlineLevel="0" collapsed="false">
      <c r="A554" s="58"/>
      <c r="B554" s="58"/>
      <c r="C554" s="59"/>
      <c r="D554" s="60"/>
      <c r="E554" s="60"/>
      <c r="F554" s="60"/>
      <c r="G554" s="60"/>
      <c r="H554" s="60"/>
      <c r="I554" s="60"/>
    </row>
    <row r="555" customFormat="false" ht="15" hidden="false" customHeight="true" outlineLevel="0" collapsed="false">
      <c r="A555" s="58"/>
      <c r="B555" s="58"/>
      <c r="C555" s="59"/>
      <c r="D555" s="60"/>
      <c r="E555" s="60"/>
      <c r="F555" s="60"/>
      <c r="G555" s="60"/>
      <c r="H555" s="60"/>
      <c r="I555" s="60"/>
    </row>
    <row r="556" customFormat="false" ht="15" hidden="false" customHeight="true" outlineLevel="0" collapsed="false">
      <c r="A556" s="58"/>
      <c r="B556" s="58"/>
      <c r="C556" s="59"/>
      <c r="D556" s="60"/>
      <c r="E556" s="60"/>
      <c r="F556" s="60"/>
      <c r="G556" s="60"/>
      <c r="H556" s="60"/>
      <c r="I556" s="60"/>
    </row>
    <row r="557" customFormat="false" ht="15" hidden="false" customHeight="true" outlineLevel="0" collapsed="false">
      <c r="A557" s="58"/>
      <c r="B557" s="58"/>
      <c r="C557" s="59"/>
      <c r="D557" s="60"/>
      <c r="E557" s="60"/>
      <c r="F557" s="60"/>
      <c r="G557" s="60"/>
      <c r="H557" s="60"/>
      <c r="I557" s="60"/>
    </row>
    <row r="558" customFormat="false" ht="15" hidden="false" customHeight="true" outlineLevel="0" collapsed="false">
      <c r="A558" s="58"/>
      <c r="B558" s="58"/>
      <c r="C558" s="59"/>
      <c r="D558" s="60"/>
      <c r="E558" s="60"/>
      <c r="F558" s="60"/>
      <c r="G558" s="60"/>
      <c r="H558" s="60"/>
      <c r="I558" s="60"/>
    </row>
    <row r="559" customFormat="false" ht="15" hidden="false" customHeight="true" outlineLevel="0" collapsed="false">
      <c r="A559" s="58"/>
      <c r="B559" s="58"/>
      <c r="C559" s="59"/>
      <c r="D559" s="60"/>
      <c r="E559" s="60"/>
      <c r="F559" s="60"/>
      <c r="G559" s="60"/>
      <c r="H559" s="60"/>
      <c r="I559" s="60"/>
    </row>
    <row r="560" customFormat="false" ht="15" hidden="false" customHeight="true" outlineLevel="0" collapsed="false">
      <c r="A560" s="58"/>
      <c r="B560" s="58"/>
      <c r="C560" s="59"/>
      <c r="D560" s="60"/>
      <c r="E560" s="60"/>
      <c r="F560" s="60"/>
      <c r="G560" s="60"/>
      <c r="H560" s="60"/>
      <c r="I560" s="60"/>
    </row>
    <row r="561" customFormat="false" ht="15" hidden="false" customHeight="true" outlineLevel="0" collapsed="false">
      <c r="A561" s="58"/>
      <c r="B561" s="58"/>
      <c r="C561" s="59"/>
      <c r="D561" s="60"/>
      <c r="E561" s="60"/>
      <c r="F561" s="60"/>
      <c r="G561" s="60"/>
      <c r="H561" s="60"/>
      <c r="I561" s="60"/>
    </row>
    <row r="562" customFormat="false" ht="15" hidden="false" customHeight="true" outlineLevel="0" collapsed="false">
      <c r="A562" s="58"/>
      <c r="B562" s="58"/>
      <c r="C562" s="59"/>
      <c r="D562" s="60"/>
      <c r="E562" s="60"/>
      <c r="F562" s="60"/>
      <c r="G562" s="60"/>
      <c r="H562" s="60"/>
      <c r="I562" s="60"/>
    </row>
    <row r="563" customFormat="false" ht="15" hidden="false" customHeight="true" outlineLevel="0" collapsed="false">
      <c r="A563" s="58"/>
      <c r="B563" s="58"/>
      <c r="C563" s="59"/>
      <c r="D563" s="60"/>
      <c r="E563" s="60"/>
      <c r="F563" s="60"/>
      <c r="G563" s="60"/>
      <c r="H563" s="60"/>
      <c r="I563" s="60"/>
    </row>
    <row r="564" customFormat="false" ht="15" hidden="false" customHeight="true" outlineLevel="0" collapsed="false">
      <c r="A564" s="58"/>
      <c r="B564" s="58"/>
      <c r="C564" s="59"/>
      <c r="D564" s="60"/>
      <c r="E564" s="60"/>
      <c r="F564" s="60"/>
      <c r="G564" s="60"/>
      <c r="H564" s="60"/>
      <c r="I564" s="60"/>
    </row>
    <row r="565" customFormat="false" ht="15" hidden="false" customHeight="true" outlineLevel="0" collapsed="false">
      <c r="A565" s="58"/>
      <c r="B565" s="58"/>
      <c r="C565" s="59"/>
      <c r="D565" s="60"/>
      <c r="E565" s="60"/>
      <c r="F565" s="60"/>
      <c r="G565" s="60"/>
      <c r="H565" s="60"/>
      <c r="I565" s="60"/>
    </row>
    <row r="566" customFormat="false" ht="15" hidden="false" customHeight="true" outlineLevel="0" collapsed="false">
      <c r="A566" s="58"/>
      <c r="B566" s="58"/>
      <c r="C566" s="59"/>
      <c r="D566" s="60"/>
      <c r="E566" s="60"/>
      <c r="F566" s="60"/>
      <c r="G566" s="60"/>
      <c r="H566" s="60"/>
      <c r="I566" s="60"/>
    </row>
    <row r="567" customFormat="false" ht="15" hidden="false" customHeight="true" outlineLevel="0" collapsed="false">
      <c r="A567" s="58"/>
      <c r="B567" s="58"/>
      <c r="C567" s="59"/>
      <c r="D567" s="60"/>
      <c r="E567" s="60"/>
      <c r="F567" s="60"/>
      <c r="G567" s="60"/>
      <c r="H567" s="60"/>
      <c r="I567" s="60"/>
    </row>
    <row r="568" customFormat="false" ht="15" hidden="false" customHeight="true" outlineLevel="0" collapsed="false">
      <c r="A568" s="58"/>
      <c r="B568" s="58"/>
      <c r="C568" s="59"/>
      <c r="D568" s="60"/>
      <c r="E568" s="60"/>
      <c r="F568" s="60"/>
      <c r="G568" s="60"/>
      <c r="H568" s="60"/>
      <c r="I568" s="60"/>
    </row>
    <row r="569" customFormat="false" ht="15" hidden="false" customHeight="true" outlineLevel="0" collapsed="false">
      <c r="A569" s="58"/>
      <c r="B569" s="58"/>
      <c r="C569" s="59"/>
      <c r="D569" s="60"/>
      <c r="E569" s="60"/>
      <c r="F569" s="60"/>
      <c r="G569" s="60"/>
      <c r="H569" s="60"/>
      <c r="I569" s="60"/>
    </row>
    <row r="570" customFormat="false" ht="15" hidden="false" customHeight="true" outlineLevel="0" collapsed="false">
      <c r="A570" s="58"/>
      <c r="B570" s="58"/>
      <c r="C570" s="59"/>
      <c r="D570" s="60"/>
      <c r="E570" s="60"/>
      <c r="F570" s="60"/>
      <c r="G570" s="60"/>
      <c r="H570" s="60"/>
      <c r="I570" s="60"/>
    </row>
    <row r="571" customFormat="false" ht="15" hidden="false" customHeight="true" outlineLevel="0" collapsed="false">
      <c r="A571" s="58"/>
      <c r="B571" s="58"/>
      <c r="C571" s="59"/>
      <c r="D571" s="60"/>
      <c r="E571" s="60"/>
      <c r="F571" s="60"/>
      <c r="G571" s="60"/>
      <c r="H571" s="60"/>
      <c r="I571" s="60"/>
    </row>
    <row r="572" customFormat="false" ht="15" hidden="false" customHeight="true" outlineLevel="0" collapsed="false">
      <c r="A572" s="58"/>
      <c r="B572" s="58"/>
      <c r="C572" s="59"/>
      <c r="D572" s="60"/>
      <c r="E572" s="60"/>
      <c r="F572" s="60"/>
      <c r="G572" s="60"/>
      <c r="H572" s="60"/>
      <c r="I572" s="60"/>
    </row>
    <row r="573" customFormat="false" ht="15" hidden="false" customHeight="true" outlineLevel="0" collapsed="false">
      <c r="A573" s="58"/>
      <c r="B573" s="58"/>
      <c r="C573" s="59"/>
      <c r="D573" s="60"/>
      <c r="E573" s="60"/>
      <c r="F573" s="60"/>
      <c r="G573" s="60"/>
      <c r="H573" s="60"/>
      <c r="I573" s="60"/>
    </row>
    <row r="574" customFormat="false" ht="15" hidden="false" customHeight="true" outlineLevel="0" collapsed="false">
      <c r="A574" s="58"/>
      <c r="B574" s="58"/>
      <c r="C574" s="59"/>
      <c r="D574" s="60"/>
      <c r="E574" s="60"/>
      <c r="F574" s="60"/>
      <c r="G574" s="60"/>
      <c r="H574" s="60"/>
      <c r="I574" s="60"/>
    </row>
    <row r="575" customFormat="false" ht="15" hidden="false" customHeight="true" outlineLevel="0" collapsed="false">
      <c r="A575" s="58"/>
      <c r="B575" s="58"/>
      <c r="C575" s="59"/>
      <c r="D575" s="60"/>
      <c r="E575" s="60"/>
      <c r="F575" s="60"/>
      <c r="G575" s="60"/>
      <c r="H575" s="60"/>
      <c r="I575" s="60"/>
    </row>
    <row r="576" customFormat="false" ht="15" hidden="false" customHeight="true" outlineLevel="0" collapsed="false">
      <c r="A576" s="58"/>
      <c r="B576" s="58"/>
      <c r="C576" s="59"/>
      <c r="D576" s="60"/>
      <c r="E576" s="60"/>
      <c r="F576" s="60"/>
      <c r="G576" s="60"/>
      <c r="H576" s="60"/>
      <c r="I576" s="60"/>
    </row>
    <row r="577" customFormat="false" ht="15" hidden="false" customHeight="true" outlineLevel="0" collapsed="false">
      <c r="A577" s="58"/>
      <c r="B577" s="58"/>
      <c r="C577" s="59"/>
      <c r="D577" s="60"/>
      <c r="E577" s="60"/>
      <c r="F577" s="60"/>
      <c r="G577" s="60"/>
      <c r="H577" s="60"/>
      <c r="I577" s="60"/>
    </row>
    <row r="578" customFormat="false" ht="15" hidden="false" customHeight="true" outlineLevel="0" collapsed="false">
      <c r="A578" s="58"/>
      <c r="B578" s="58"/>
      <c r="C578" s="59"/>
      <c r="D578" s="60"/>
      <c r="E578" s="60"/>
      <c r="F578" s="60"/>
      <c r="G578" s="60"/>
      <c r="H578" s="60"/>
      <c r="I578" s="60"/>
    </row>
    <row r="579" customFormat="false" ht="15" hidden="false" customHeight="true" outlineLevel="0" collapsed="false">
      <c r="A579" s="58"/>
      <c r="B579" s="58"/>
      <c r="C579" s="59"/>
      <c r="D579" s="60"/>
      <c r="E579" s="60"/>
      <c r="F579" s="60"/>
      <c r="G579" s="60"/>
      <c r="H579" s="60"/>
      <c r="I579" s="60"/>
    </row>
    <row r="580" customFormat="false" ht="15" hidden="false" customHeight="true" outlineLevel="0" collapsed="false">
      <c r="A580" s="58"/>
      <c r="B580" s="58"/>
      <c r="C580" s="59"/>
      <c r="D580" s="60"/>
      <c r="E580" s="60"/>
      <c r="F580" s="60"/>
      <c r="G580" s="60"/>
      <c r="H580" s="60"/>
      <c r="I580" s="60"/>
    </row>
    <row r="581" customFormat="false" ht="15" hidden="false" customHeight="true" outlineLevel="0" collapsed="false">
      <c r="A581" s="58"/>
      <c r="B581" s="58"/>
      <c r="C581" s="59"/>
      <c r="D581" s="60"/>
      <c r="E581" s="60"/>
      <c r="F581" s="60"/>
      <c r="G581" s="60"/>
      <c r="H581" s="60"/>
      <c r="I581" s="60"/>
    </row>
    <row r="582" customFormat="false" ht="15" hidden="false" customHeight="true" outlineLevel="0" collapsed="false">
      <c r="A582" s="58"/>
      <c r="B582" s="58"/>
      <c r="C582" s="59"/>
      <c r="D582" s="60"/>
      <c r="E582" s="60"/>
      <c r="F582" s="60"/>
      <c r="G582" s="60"/>
      <c r="H582" s="60"/>
      <c r="I582" s="60"/>
    </row>
    <row r="583" customFormat="false" ht="15" hidden="false" customHeight="true" outlineLevel="0" collapsed="false">
      <c r="A583" s="58"/>
      <c r="B583" s="58"/>
      <c r="C583" s="59"/>
      <c r="D583" s="60"/>
      <c r="E583" s="60"/>
      <c r="F583" s="60"/>
      <c r="G583" s="60"/>
      <c r="H583" s="60"/>
      <c r="I583" s="60"/>
    </row>
    <row r="584" customFormat="false" ht="15" hidden="false" customHeight="true" outlineLevel="0" collapsed="false">
      <c r="A584" s="58"/>
      <c r="B584" s="58"/>
      <c r="C584" s="59"/>
      <c r="D584" s="60"/>
      <c r="E584" s="60"/>
      <c r="F584" s="60"/>
      <c r="G584" s="60"/>
      <c r="H584" s="60"/>
      <c r="I584" s="60"/>
    </row>
    <row r="585" customFormat="false" ht="15" hidden="false" customHeight="true" outlineLevel="0" collapsed="false">
      <c r="A585" s="58"/>
      <c r="B585" s="58"/>
      <c r="C585" s="59"/>
      <c r="D585" s="60"/>
      <c r="E585" s="60"/>
      <c r="F585" s="60"/>
      <c r="G585" s="60"/>
      <c r="H585" s="60"/>
      <c r="I585" s="60"/>
    </row>
    <row r="586" customFormat="false" ht="15" hidden="false" customHeight="true" outlineLevel="0" collapsed="false">
      <c r="A586" s="58"/>
      <c r="B586" s="58"/>
      <c r="C586" s="59"/>
      <c r="D586" s="60"/>
      <c r="E586" s="60"/>
      <c r="F586" s="60"/>
      <c r="G586" s="60"/>
      <c r="H586" s="60"/>
      <c r="I586" s="60"/>
    </row>
    <row r="587" customFormat="false" ht="15" hidden="false" customHeight="true" outlineLevel="0" collapsed="false">
      <c r="A587" s="58"/>
      <c r="B587" s="58"/>
      <c r="C587" s="59"/>
      <c r="D587" s="60"/>
      <c r="E587" s="60"/>
      <c r="F587" s="60"/>
      <c r="G587" s="60"/>
      <c r="H587" s="60"/>
      <c r="I587" s="60"/>
    </row>
    <row r="588" customFormat="false" ht="15" hidden="false" customHeight="true" outlineLevel="0" collapsed="false">
      <c r="A588" s="58"/>
      <c r="B588" s="58"/>
      <c r="C588" s="59"/>
      <c r="D588" s="60"/>
      <c r="E588" s="60"/>
      <c r="F588" s="60"/>
      <c r="G588" s="60"/>
      <c r="H588" s="60"/>
      <c r="I588" s="60"/>
    </row>
    <row r="589" customFormat="false" ht="15" hidden="false" customHeight="true" outlineLevel="0" collapsed="false">
      <c r="A589" s="58"/>
      <c r="B589" s="58"/>
      <c r="C589" s="59"/>
      <c r="D589" s="60"/>
      <c r="E589" s="60"/>
      <c r="F589" s="60"/>
      <c r="G589" s="60"/>
      <c r="H589" s="60"/>
      <c r="I589" s="60"/>
    </row>
    <row r="590" customFormat="false" ht="15" hidden="false" customHeight="true" outlineLevel="0" collapsed="false">
      <c r="A590" s="58"/>
      <c r="B590" s="58"/>
      <c r="C590" s="59"/>
      <c r="D590" s="60"/>
      <c r="E590" s="60"/>
      <c r="F590" s="60"/>
      <c r="G590" s="60"/>
      <c r="H590" s="60"/>
      <c r="I590" s="60"/>
    </row>
    <row r="591" customFormat="false" ht="15" hidden="false" customHeight="true" outlineLevel="0" collapsed="false">
      <c r="A591" s="58"/>
      <c r="B591" s="58"/>
      <c r="C591" s="59"/>
      <c r="D591" s="60"/>
      <c r="E591" s="60"/>
      <c r="F591" s="60"/>
      <c r="G591" s="60"/>
      <c r="H591" s="60"/>
      <c r="I591" s="60"/>
    </row>
    <row r="592" customFormat="false" ht="15" hidden="false" customHeight="true" outlineLevel="0" collapsed="false">
      <c r="A592" s="58"/>
      <c r="B592" s="58"/>
      <c r="C592" s="59"/>
      <c r="D592" s="60"/>
      <c r="E592" s="60"/>
      <c r="F592" s="60"/>
      <c r="G592" s="60"/>
      <c r="H592" s="60"/>
      <c r="I592" s="60"/>
    </row>
    <row r="593" customFormat="false" ht="15" hidden="false" customHeight="true" outlineLevel="0" collapsed="false">
      <c r="A593" s="58"/>
      <c r="B593" s="58"/>
      <c r="C593" s="59"/>
      <c r="D593" s="60"/>
      <c r="E593" s="60"/>
      <c r="F593" s="60"/>
      <c r="G593" s="60"/>
      <c r="H593" s="60"/>
      <c r="I593" s="60"/>
    </row>
    <row r="594" customFormat="false" ht="15" hidden="false" customHeight="true" outlineLevel="0" collapsed="false">
      <c r="A594" s="58"/>
      <c r="B594" s="58"/>
      <c r="C594" s="59"/>
      <c r="D594" s="60"/>
      <c r="E594" s="60"/>
      <c r="F594" s="60"/>
      <c r="G594" s="60"/>
      <c r="H594" s="60"/>
      <c r="I594" s="60"/>
    </row>
    <row r="595" customFormat="false" ht="15" hidden="false" customHeight="true" outlineLevel="0" collapsed="false">
      <c r="A595" s="58"/>
      <c r="B595" s="58"/>
      <c r="C595" s="59"/>
      <c r="D595" s="60"/>
      <c r="E595" s="60"/>
      <c r="F595" s="60"/>
      <c r="G595" s="60"/>
      <c r="H595" s="60"/>
      <c r="I595" s="60"/>
    </row>
    <row r="596" customFormat="false" ht="15" hidden="false" customHeight="true" outlineLevel="0" collapsed="false">
      <c r="A596" s="58"/>
      <c r="B596" s="58"/>
      <c r="C596" s="59"/>
      <c r="D596" s="60"/>
      <c r="E596" s="60"/>
      <c r="F596" s="60"/>
      <c r="G596" s="60"/>
      <c r="H596" s="60"/>
      <c r="I596" s="60"/>
    </row>
    <row r="597" customFormat="false" ht="15" hidden="false" customHeight="true" outlineLevel="0" collapsed="false">
      <c r="A597" s="58"/>
      <c r="B597" s="58"/>
      <c r="C597" s="59"/>
      <c r="D597" s="60"/>
      <c r="E597" s="60"/>
      <c r="F597" s="60"/>
      <c r="G597" s="60"/>
      <c r="H597" s="60"/>
      <c r="I597" s="60"/>
    </row>
    <row r="598" customFormat="false" ht="15" hidden="false" customHeight="true" outlineLevel="0" collapsed="false">
      <c r="A598" s="58"/>
      <c r="B598" s="58"/>
      <c r="C598" s="59"/>
      <c r="D598" s="60"/>
      <c r="E598" s="60"/>
      <c r="F598" s="60"/>
      <c r="G598" s="60"/>
      <c r="H598" s="60"/>
      <c r="I598" s="60"/>
    </row>
    <row r="599" customFormat="false" ht="15" hidden="false" customHeight="true" outlineLevel="0" collapsed="false">
      <c r="A599" s="58"/>
      <c r="B599" s="58"/>
      <c r="C599" s="59"/>
      <c r="D599" s="60"/>
      <c r="E599" s="60"/>
      <c r="F599" s="60"/>
      <c r="G599" s="60"/>
      <c r="H599" s="60"/>
      <c r="I599" s="60"/>
    </row>
    <row r="600" customFormat="false" ht="15" hidden="false" customHeight="true" outlineLevel="0" collapsed="false">
      <c r="A600" s="58"/>
      <c r="B600" s="58"/>
      <c r="C600" s="59"/>
      <c r="D600" s="60"/>
      <c r="E600" s="60"/>
      <c r="F600" s="60"/>
      <c r="G600" s="60"/>
      <c r="H600" s="60"/>
      <c r="I600" s="60"/>
    </row>
    <row r="601" customFormat="false" ht="15" hidden="false" customHeight="true" outlineLevel="0" collapsed="false">
      <c r="A601" s="58"/>
      <c r="B601" s="58"/>
      <c r="C601" s="59"/>
      <c r="D601" s="60"/>
      <c r="E601" s="60"/>
      <c r="F601" s="60"/>
      <c r="G601" s="60"/>
      <c r="H601" s="60"/>
      <c r="I601" s="60"/>
    </row>
    <row r="602" customFormat="false" ht="15" hidden="false" customHeight="true" outlineLevel="0" collapsed="false">
      <c r="A602" s="58"/>
      <c r="B602" s="58"/>
      <c r="C602" s="59"/>
      <c r="D602" s="60"/>
      <c r="E602" s="60"/>
      <c r="F602" s="60"/>
      <c r="G602" s="60"/>
      <c r="H602" s="60"/>
      <c r="I602" s="60"/>
    </row>
    <row r="603" customFormat="false" ht="15" hidden="false" customHeight="true" outlineLevel="0" collapsed="false">
      <c r="A603" s="58"/>
      <c r="B603" s="58"/>
      <c r="C603" s="59"/>
      <c r="D603" s="60"/>
      <c r="E603" s="60"/>
      <c r="F603" s="60"/>
      <c r="G603" s="60"/>
      <c r="H603" s="60"/>
      <c r="I603" s="60"/>
    </row>
    <row r="604" customFormat="false" ht="15" hidden="false" customHeight="true" outlineLevel="0" collapsed="false">
      <c r="A604" s="58"/>
      <c r="B604" s="58"/>
      <c r="C604" s="59"/>
      <c r="D604" s="60"/>
      <c r="E604" s="60"/>
      <c r="F604" s="60"/>
      <c r="G604" s="60"/>
      <c r="H604" s="60"/>
      <c r="I604" s="60"/>
    </row>
    <row r="605" customFormat="false" ht="15" hidden="false" customHeight="true" outlineLevel="0" collapsed="false">
      <c r="A605" s="58"/>
      <c r="B605" s="58"/>
      <c r="C605" s="59"/>
      <c r="D605" s="60"/>
      <c r="E605" s="60"/>
      <c r="F605" s="60"/>
      <c r="G605" s="60"/>
      <c r="H605" s="60"/>
      <c r="I605" s="60"/>
    </row>
    <row r="606" customFormat="false" ht="15" hidden="false" customHeight="true" outlineLevel="0" collapsed="false">
      <c r="A606" s="58"/>
      <c r="B606" s="58"/>
      <c r="C606" s="59"/>
      <c r="D606" s="60"/>
      <c r="E606" s="60"/>
      <c r="F606" s="60"/>
      <c r="G606" s="60"/>
      <c r="H606" s="60"/>
      <c r="I606" s="60"/>
    </row>
    <row r="607" customFormat="false" ht="15" hidden="false" customHeight="true" outlineLevel="0" collapsed="false">
      <c r="A607" s="58"/>
      <c r="B607" s="58"/>
      <c r="C607" s="59"/>
      <c r="D607" s="60"/>
      <c r="E607" s="60"/>
      <c r="F607" s="60"/>
      <c r="G607" s="60"/>
      <c r="H607" s="60"/>
      <c r="I607" s="60"/>
    </row>
    <row r="608" customFormat="false" ht="15" hidden="false" customHeight="true" outlineLevel="0" collapsed="false">
      <c r="A608" s="58"/>
      <c r="B608" s="58"/>
      <c r="C608" s="59"/>
      <c r="D608" s="60"/>
      <c r="E608" s="60"/>
      <c r="F608" s="60"/>
      <c r="G608" s="60"/>
      <c r="H608" s="60"/>
      <c r="I608" s="60"/>
    </row>
    <row r="609" customFormat="false" ht="15" hidden="false" customHeight="true" outlineLevel="0" collapsed="false">
      <c r="A609" s="58"/>
      <c r="B609" s="58"/>
      <c r="C609" s="59"/>
      <c r="D609" s="60"/>
      <c r="E609" s="60"/>
      <c r="F609" s="60"/>
      <c r="G609" s="60"/>
      <c r="H609" s="60"/>
      <c r="I609" s="60"/>
    </row>
    <row r="610" customFormat="false" ht="15" hidden="false" customHeight="true" outlineLevel="0" collapsed="false">
      <c r="A610" s="58"/>
      <c r="B610" s="58"/>
      <c r="C610" s="59"/>
      <c r="D610" s="60"/>
      <c r="E610" s="60"/>
      <c r="F610" s="60"/>
      <c r="G610" s="60"/>
      <c r="H610" s="60"/>
      <c r="I610" s="60"/>
    </row>
    <row r="611" customFormat="false" ht="15" hidden="false" customHeight="true" outlineLevel="0" collapsed="false">
      <c r="A611" s="58"/>
      <c r="B611" s="58"/>
      <c r="C611" s="59"/>
      <c r="D611" s="60"/>
      <c r="E611" s="60"/>
      <c r="F611" s="60"/>
      <c r="G611" s="60"/>
      <c r="H611" s="60"/>
      <c r="I611" s="60"/>
    </row>
    <row r="612" customFormat="false" ht="15" hidden="false" customHeight="true" outlineLevel="0" collapsed="false">
      <c r="A612" s="58"/>
      <c r="B612" s="58"/>
      <c r="C612" s="59"/>
      <c r="D612" s="60"/>
      <c r="E612" s="60"/>
      <c r="F612" s="60"/>
      <c r="G612" s="60"/>
      <c r="H612" s="60"/>
      <c r="I612" s="60"/>
    </row>
    <row r="613" customFormat="false" ht="15" hidden="false" customHeight="true" outlineLevel="0" collapsed="false">
      <c r="A613" s="58"/>
      <c r="B613" s="58"/>
      <c r="C613" s="59"/>
      <c r="D613" s="60"/>
      <c r="E613" s="60"/>
      <c r="F613" s="60"/>
      <c r="G613" s="60"/>
      <c r="H613" s="60"/>
      <c r="I613" s="60"/>
    </row>
    <row r="614" customFormat="false" ht="15" hidden="false" customHeight="true" outlineLevel="0" collapsed="false">
      <c r="A614" s="58"/>
      <c r="B614" s="58"/>
      <c r="C614" s="59"/>
      <c r="D614" s="60"/>
      <c r="E614" s="60"/>
      <c r="F614" s="60"/>
      <c r="G614" s="60"/>
      <c r="H614" s="60"/>
      <c r="I614" s="60"/>
    </row>
    <row r="615" customFormat="false" ht="15" hidden="false" customHeight="true" outlineLevel="0" collapsed="false">
      <c r="A615" s="58"/>
      <c r="B615" s="58"/>
      <c r="C615" s="59"/>
      <c r="D615" s="60"/>
      <c r="E615" s="60"/>
      <c r="F615" s="60"/>
      <c r="G615" s="60"/>
      <c r="H615" s="60"/>
      <c r="I615" s="60"/>
    </row>
    <row r="616" customFormat="false" ht="15" hidden="false" customHeight="true" outlineLevel="0" collapsed="false">
      <c r="A616" s="58"/>
      <c r="B616" s="58"/>
      <c r="C616" s="59"/>
      <c r="D616" s="60"/>
      <c r="E616" s="60"/>
      <c r="F616" s="60"/>
      <c r="G616" s="60"/>
      <c r="H616" s="60"/>
      <c r="I616" s="60"/>
    </row>
    <row r="617" customFormat="false" ht="15" hidden="false" customHeight="true" outlineLevel="0" collapsed="false">
      <c r="A617" s="58"/>
      <c r="B617" s="58"/>
      <c r="C617" s="59"/>
      <c r="D617" s="60"/>
      <c r="E617" s="60"/>
      <c r="F617" s="60"/>
      <c r="G617" s="60"/>
      <c r="H617" s="60"/>
      <c r="I617" s="60"/>
    </row>
    <row r="618" customFormat="false" ht="15" hidden="false" customHeight="true" outlineLevel="0" collapsed="false">
      <c r="A618" s="58"/>
      <c r="B618" s="58"/>
      <c r="C618" s="59"/>
      <c r="D618" s="60"/>
      <c r="E618" s="60"/>
      <c r="F618" s="60"/>
      <c r="G618" s="60"/>
      <c r="H618" s="60"/>
      <c r="I618" s="60"/>
    </row>
    <row r="619" customFormat="false" ht="15" hidden="false" customHeight="true" outlineLevel="0" collapsed="false">
      <c r="A619" s="58"/>
      <c r="B619" s="58"/>
      <c r="C619" s="59"/>
      <c r="D619" s="60"/>
      <c r="E619" s="60"/>
      <c r="F619" s="60"/>
      <c r="G619" s="60"/>
      <c r="H619" s="60"/>
      <c r="I619" s="60"/>
    </row>
    <row r="620" customFormat="false" ht="15" hidden="false" customHeight="true" outlineLevel="0" collapsed="false">
      <c r="A620" s="58"/>
      <c r="B620" s="58"/>
      <c r="C620" s="59"/>
      <c r="D620" s="60"/>
      <c r="E620" s="60"/>
      <c r="F620" s="60"/>
      <c r="G620" s="60"/>
      <c r="H620" s="60"/>
      <c r="I620" s="60"/>
    </row>
    <row r="621" customFormat="false" ht="15" hidden="false" customHeight="true" outlineLevel="0" collapsed="false">
      <c r="A621" s="58"/>
      <c r="B621" s="58"/>
      <c r="C621" s="59"/>
      <c r="D621" s="60"/>
      <c r="E621" s="60"/>
      <c r="F621" s="60"/>
      <c r="G621" s="60"/>
      <c r="H621" s="60"/>
      <c r="I621" s="60"/>
    </row>
    <row r="622" customFormat="false" ht="15" hidden="false" customHeight="true" outlineLevel="0" collapsed="false">
      <c r="A622" s="58"/>
      <c r="B622" s="58"/>
      <c r="C622" s="59"/>
      <c r="D622" s="60"/>
      <c r="E622" s="60"/>
      <c r="F622" s="60"/>
      <c r="G622" s="60"/>
      <c r="H622" s="60"/>
      <c r="I622" s="60"/>
    </row>
    <row r="623" customFormat="false" ht="15" hidden="false" customHeight="true" outlineLevel="0" collapsed="false">
      <c r="A623" s="58"/>
      <c r="B623" s="58"/>
      <c r="C623" s="59"/>
      <c r="D623" s="60"/>
      <c r="E623" s="60"/>
      <c r="F623" s="60"/>
      <c r="G623" s="60"/>
      <c r="H623" s="60"/>
      <c r="I623" s="60"/>
    </row>
    <row r="624" customFormat="false" ht="15" hidden="false" customHeight="true" outlineLevel="0" collapsed="false">
      <c r="A624" s="58"/>
      <c r="B624" s="58"/>
      <c r="C624" s="59"/>
      <c r="D624" s="60"/>
      <c r="E624" s="60"/>
      <c r="F624" s="60"/>
      <c r="G624" s="60"/>
      <c r="H624" s="60"/>
      <c r="I624" s="60"/>
    </row>
    <row r="625" customFormat="false" ht="15" hidden="false" customHeight="true" outlineLevel="0" collapsed="false">
      <c r="A625" s="58"/>
      <c r="B625" s="58"/>
      <c r="C625" s="59"/>
      <c r="D625" s="60"/>
      <c r="E625" s="60"/>
      <c r="F625" s="60"/>
      <c r="G625" s="60"/>
      <c r="H625" s="60"/>
      <c r="I625" s="60"/>
    </row>
    <row r="626" customFormat="false" ht="15" hidden="false" customHeight="true" outlineLevel="0" collapsed="false">
      <c r="A626" s="58"/>
      <c r="B626" s="58"/>
      <c r="C626" s="59"/>
      <c r="D626" s="60"/>
      <c r="E626" s="60"/>
      <c r="F626" s="60"/>
      <c r="G626" s="60"/>
      <c r="H626" s="60"/>
      <c r="I626" s="60"/>
    </row>
    <row r="627" customFormat="false" ht="15" hidden="false" customHeight="true" outlineLevel="0" collapsed="false">
      <c r="A627" s="58"/>
      <c r="B627" s="58"/>
      <c r="C627" s="59"/>
      <c r="D627" s="60"/>
      <c r="E627" s="60"/>
      <c r="F627" s="60"/>
      <c r="G627" s="60"/>
      <c r="H627" s="60"/>
      <c r="I627" s="60"/>
    </row>
    <row r="628" customFormat="false" ht="15" hidden="false" customHeight="true" outlineLevel="0" collapsed="false">
      <c r="A628" s="58"/>
      <c r="B628" s="58"/>
      <c r="C628" s="59"/>
      <c r="D628" s="60"/>
      <c r="E628" s="60"/>
      <c r="F628" s="60"/>
      <c r="G628" s="60"/>
      <c r="H628" s="60"/>
      <c r="I628" s="60"/>
    </row>
    <row r="629" customFormat="false" ht="15" hidden="false" customHeight="true" outlineLevel="0" collapsed="false">
      <c r="A629" s="58"/>
      <c r="B629" s="58"/>
      <c r="C629" s="59"/>
      <c r="D629" s="60"/>
      <c r="E629" s="60"/>
      <c r="F629" s="60"/>
      <c r="G629" s="60"/>
      <c r="H629" s="60"/>
      <c r="I629" s="60"/>
    </row>
    <row r="630" customFormat="false" ht="15" hidden="false" customHeight="true" outlineLevel="0" collapsed="false">
      <c r="A630" s="58"/>
      <c r="B630" s="58"/>
      <c r="C630" s="59"/>
      <c r="D630" s="60"/>
      <c r="E630" s="60"/>
      <c r="F630" s="60"/>
      <c r="G630" s="60"/>
      <c r="H630" s="60"/>
      <c r="I630" s="60"/>
    </row>
    <row r="631" customFormat="false" ht="15" hidden="false" customHeight="true" outlineLevel="0" collapsed="false">
      <c r="A631" s="58"/>
      <c r="B631" s="58"/>
      <c r="C631" s="59"/>
      <c r="D631" s="60"/>
      <c r="E631" s="60"/>
      <c r="F631" s="60"/>
      <c r="G631" s="60"/>
      <c r="H631" s="60"/>
      <c r="I631" s="60"/>
    </row>
    <row r="632" customFormat="false" ht="15" hidden="false" customHeight="true" outlineLevel="0" collapsed="false">
      <c r="A632" s="58"/>
      <c r="B632" s="58"/>
      <c r="C632" s="59"/>
      <c r="D632" s="60"/>
      <c r="E632" s="60"/>
      <c r="F632" s="60"/>
      <c r="G632" s="60"/>
      <c r="H632" s="60"/>
      <c r="I632" s="60"/>
    </row>
    <row r="633" customFormat="false" ht="15" hidden="false" customHeight="true" outlineLevel="0" collapsed="false">
      <c r="A633" s="58"/>
      <c r="B633" s="58"/>
      <c r="C633" s="59"/>
      <c r="D633" s="60"/>
      <c r="E633" s="60"/>
      <c r="F633" s="60"/>
      <c r="G633" s="60"/>
      <c r="H633" s="60"/>
      <c r="I633" s="60"/>
    </row>
    <row r="634" customFormat="false" ht="15" hidden="false" customHeight="true" outlineLevel="0" collapsed="false">
      <c r="A634" s="58"/>
      <c r="B634" s="58"/>
      <c r="C634" s="59"/>
      <c r="D634" s="60"/>
      <c r="E634" s="60"/>
      <c r="F634" s="60"/>
      <c r="G634" s="60"/>
      <c r="H634" s="60"/>
      <c r="I634" s="60"/>
    </row>
    <row r="635" customFormat="false" ht="15" hidden="false" customHeight="true" outlineLevel="0" collapsed="false">
      <c r="A635" s="58"/>
      <c r="B635" s="58"/>
      <c r="C635" s="59"/>
      <c r="D635" s="60"/>
      <c r="E635" s="60"/>
      <c r="F635" s="60"/>
      <c r="G635" s="60"/>
      <c r="H635" s="60"/>
      <c r="I635" s="60"/>
    </row>
    <row r="636" customFormat="false" ht="15" hidden="false" customHeight="true" outlineLevel="0" collapsed="false">
      <c r="A636" s="58"/>
      <c r="B636" s="58"/>
      <c r="C636" s="59"/>
      <c r="D636" s="60"/>
      <c r="E636" s="60"/>
      <c r="F636" s="60"/>
      <c r="G636" s="60"/>
      <c r="H636" s="60"/>
      <c r="I636" s="60"/>
    </row>
    <row r="637" customFormat="false" ht="15" hidden="false" customHeight="true" outlineLevel="0" collapsed="false">
      <c r="A637" s="58"/>
      <c r="B637" s="58"/>
      <c r="C637" s="59"/>
      <c r="D637" s="60"/>
      <c r="E637" s="60"/>
      <c r="F637" s="60"/>
      <c r="G637" s="60"/>
      <c r="H637" s="60"/>
      <c r="I637" s="60"/>
    </row>
    <row r="638" customFormat="false" ht="15" hidden="false" customHeight="true" outlineLevel="0" collapsed="false">
      <c r="A638" s="58"/>
      <c r="B638" s="58"/>
      <c r="C638" s="59"/>
      <c r="D638" s="60"/>
      <c r="E638" s="60"/>
      <c r="F638" s="60"/>
      <c r="G638" s="60"/>
      <c r="H638" s="60"/>
      <c r="I638" s="60"/>
    </row>
    <row r="639" customFormat="false" ht="15" hidden="false" customHeight="true" outlineLevel="0" collapsed="false">
      <c r="A639" s="58"/>
      <c r="B639" s="58"/>
      <c r="C639" s="59"/>
      <c r="D639" s="60"/>
      <c r="E639" s="60"/>
      <c r="F639" s="60"/>
      <c r="G639" s="60"/>
      <c r="H639" s="60"/>
      <c r="I639" s="60"/>
    </row>
    <row r="640" customFormat="false" ht="15" hidden="false" customHeight="true" outlineLevel="0" collapsed="false">
      <c r="A640" s="58"/>
      <c r="B640" s="58"/>
      <c r="C640" s="59"/>
      <c r="D640" s="60"/>
      <c r="E640" s="60"/>
      <c r="F640" s="60"/>
      <c r="G640" s="60"/>
      <c r="H640" s="60"/>
      <c r="I640" s="60"/>
    </row>
    <row r="641" customFormat="false" ht="15" hidden="false" customHeight="true" outlineLevel="0" collapsed="false">
      <c r="A641" s="58"/>
      <c r="B641" s="58"/>
      <c r="C641" s="59"/>
      <c r="D641" s="60"/>
      <c r="E641" s="60"/>
      <c r="F641" s="60"/>
      <c r="G641" s="60"/>
      <c r="H641" s="60"/>
      <c r="I641" s="60"/>
    </row>
    <row r="642" customFormat="false" ht="15" hidden="false" customHeight="true" outlineLevel="0" collapsed="false">
      <c r="A642" s="58"/>
      <c r="B642" s="58"/>
      <c r="C642" s="59"/>
      <c r="D642" s="60"/>
      <c r="E642" s="60"/>
      <c r="F642" s="60"/>
      <c r="G642" s="60"/>
      <c r="H642" s="60"/>
      <c r="I642" s="60"/>
    </row>
    <row r="643" customFormat="false" ht="15" hidden="false" customHeight="true" outlineLevel="0" collapsed="false">
      <c r="A643" s="58"/>
      <c r="B643" s="58"/>
      <c r="C643" s="59"/>
      <c r="D643" s="60"/>
      <c r="E643" s="60"/>
      <c r="F643" s="60"/>
      <c r="G643" s="60"/>
      <c r="H643" s="60"/>
      <c r="I643" s="60"/>
    </row>
    <row r="644" customFormat="false" ht="15" hidden="false" customHeight="true" outlineLevel="0" collapsed="false">
      <c r="A644" s="58"/>
      <c r="B644" s="58"/>
      <c r="C644" s="59"/>
      <c r="D644" s="60"/>
      <c r="E644" s="60"/>
      <c r="F644" s="60"/>
      <c r="G644" s="60"/>
      <c r="H644" s="60"/>
      <c r="I644" s="60"/>
    </row>
    <row r="645" customFormat="false" ht="15" hidden="false" customHeight="true" outlineLevel="0" collapsed="false">
      <c r="A645" s="58"/>
      <c r="B645" s="58"/>
      <c r="C645" s="59"/>
      <c r="D645" s="60"/>
      <c r="E645" s="60"/>
      <c r="F645" s="60"/>
      <c r="G645" s="60"/>
      <c r="H645" s="60"/>
      <c r="I645" s="60"/>
    </row>
    <row r="646" customFormat="false" ht="15" hidden="false" customHeight="true" outlineLevel="0" collapsed="false">
      <c r="A646" s="58"/>
      <c r="B646" s="58"/>
      <c r="C646" s="59"/>
      <c r="D646" s="60"/>
      <c r="E646" s="60"/>
      <c r="F646" s="60"/>
      <c r="G646" s="60"/>
      <c r="H646" s="60"/>
      <c r="I646" s="60"/>
    </row>
    <row r="647" customFormat="false" ht="15" hidden="false" customHeight="true" outlineLevel="0" collapsed="false">
      <c r="A647" s="58"/>
      <c r="B647" s="58"/>
      <c r="C647" s="59"/>
      <c r="D647" s="60"/>
      <c r="E647" s="60"/>
      <c r="F647" s="60"/>
      <c r="G647" s="60"/>
      <c r="H647" s="60"/>
      <c r="I647" s="60"/>
    </row>
    <row r="648" customFormat="false" ht="15" hidden="false" customHeight="true" outlineLevel="0" collapsed="false">
      <c r="A648" s="58"/>
      <c r="B648" s="58"/>
      <c r="C648" s="59"/>
      <c r="D648" s="60"/>
      <c r="E648" s="60"/>
      <c r="F648" s="60"/>
      <c r="G648" s="60"/>
      <c r="H648" s="60"/>
      <c r="I648" s="60"/>
    </row>
    <row r="649" customFormat="false" ht="15" hidden="false" customHeight="true" outlineLevel="0" collapsed="false">
      <c r="A649" s="58"/>
      <c r="B649" s="58"/>
      <c r="C649" s="59"/>
      <c r="D649" s="60"/>
      <c r="E649" s="60"/>
      <c r="F649" s="60"/>
      <c r="G649" s="60"/>
      <c r="H649" s="60"/>
      <c r="I649" s="60"/>
    </row>
    <row r="650" customFormat="false" ht="15" hidden="false" customHeight="true" outlineLevel="0" collapsed="false">
      <c r="A650" s="58"/>
      <c r="B650" s="58"/>
      <c r="C650" s="59"/>
      <c r="D650" s="60"/>
      <c r="E650" s="60"/>
      <c r="F650" s="60"/>
      <c r="G650" s="60"/>
      <c r="H650" s="60"/>
      <c r="I650" s="60"/>
    </row>
    <row r="651" customFormat="false" ht="15" hidden="false" customHeight="true" outlineLevel="0" collapsed="false">
      <c r="A651" s="58"/>
      <c r="B651" s="58"/>
      <c r="C651" s="59"/>
      <c r="D651" s="60"/>
      <c r="E651" s="60"/>
      <c r="F651" s="60"/>
      <c r="G651" s="60"/>
      <c r="H651" s="60"/>
      <c r="I651" s="60"/>
    </row>
    <row r="652" customFormat="false" ht="15" hidden="false" customHeight="true" outlineLevel="0" collapsed="false">
      <c r="A652" s="58"/>
      <c r="B652" s="58"/>
      <c r="C652" s="59"/>
      <c r="D652" s="60"/>
      <c r="E652" s="60"/>
      <c r="F652" s="60"/>
      <c r="G652" s="60"/>
      <c r="H652" s="60"/>
      <c r="I652" s="60"/>
    </row>
    <row r="653" customFormat="false" ht="15" hidden="false" customHeight="true" outlineLevel="0" collapsed="false">
      <c r="A653" s="58"/>
      <c r="B653" s="58"/>
      <c r="C653" s="59"/>
      <c r="D653" s="60"/>
      <c r="E653" s="60"/>
      <c r="F653" s="60"/>
      <c r="G653" s="60"/>
      <c r="H653" s="60"/>
      <c r="I653" s="60"/>
    </row>
    <row r="654" customFormat="false" ht="15" hidden="false" customHeight="true" outlineLevel="0" collapsed="false">
      <c r="A654" s="58"/>
      <c r="B654" s="58"/>
      <c r="C654" s="59"/>
      <c r="D654" s="60"/>
      <c r="E654" s="60"/>
      <c r="F654" s="60"/>
      <c r="G654" s="60"/>
      <c r="H654" s="60"/>
      <c r="I654" s="60"/>
    </row>
    <row r="655" customFormat="false" ht="15" hidden="false" customHeight="true" outlineLevel="0" collapsed="false">
      <c r="A655" s="58"/>
      <c r="B655" s="58"/>
      <c r="C655" s="59"/>
      <c r="D655" s="60"/>
      <c r="E655" s="60"/>
      <c r="F655" s="60"/>
      <c r="G655" s="60"/>
      <c r="H655" s="60"/>
      <c r="I655" s="60"/>
    </row>
    <row r="656" customFormat="false" ht="15" hidden="false" customHeight="true" outlineLevel="0" collapsed="false">
      <c r="A656" s="58"/>
      <c r="B656" s="58"/>
      <c r="C656" s="59"/>
      <c r="D656" s="60"/>
      <c r="E656" s="60"/>
      <c r="F656" s="60"/>
      <c r="G656" s="60"/>
      <c r="H656" s="60"/>
      <c r="I656" s="60"/>
    </row>
    <row r="657" customFormat="false" ht="15" hidden="false" customHeight="true" outlineLevel="0" collapsed="false">
      <c r="A657" s="58"/>
      <c r="B657" s="58"/>
      <c r="C657" s="59"/>
      <c r="D657" s="60"/>
      <c r="E657" s="60"/>
      <c r="F657" s="60"/>
      <c r="G657" s="60"/>
      <c r="H657" s="60"/>
      <c r="I657" s="60"/>
    </row>
    <row r="658" customFormat="false" ht="15" hidden="false" customHeight="true" outlineLevel="0" collapsed="false">
      <c r="A658" s="58"/>
      <c r="B658" s="58"/>
      <c r="C658" s="59"/>
      <c r="D658" s="60"/>
      <c r="E658" s="60"/>
      <c r="F658" s="60"/>
      <c r="G658" s="60"/>
      <c r="H658" s="60"/>
      <c r="I658" s="60"/>
    </row>
    <row r="659" customFormat="false" ht="15" hidden="false" customHeight="true" outlineLevel="0" collapsed="false">
      <c r="A659" s="58"/>
      <c r="B659" s="58"/>
      <c r="C659" s="59"/>
      <c r="D659" s="60"/>
      <c r="E659" s="60"/>
      <c r="F659" s="60"/>
      <c r="G659" s="60"/>
      <c r="H659" s="60"/>
      <c r="I659" s="60"/>
    </row>
    <row r="660" customFormat="false" ht="15" hidden="false" customHeight="true" outlineLevel="0" collapsed="false">
      <c r="A660" s="58"/>
      <c r="B660" s="58"/>
      <c r="C660" s="59"/>
      <c r="D660" s="60"/>
      <c r="E660" s="60"/>
      <c r="F660" s="60"/>
      <c r="G660" s="60"/>
      <c r="H660" s="60"/>
      <c r="I660" s="60"/>
    </row>
    <row r="661" customFormat="false" ht="15" hidden="false" customHeight="true" outlineLevel="0" collapsed="false">
      <c r="A661" s="58"/>
      <c r="B661" s="58"/>
      <c r="C661" s="59"/>
      <c r="D661" s="60"/>
      <c r="E661" s="60"/>
      <c r="F661" s="60"/>
      <c r="G661" s="60"/>
      <c r="H661" s="60"/>
      <c r="I661" s="60"/>
    </row>
    <row r="662" customFormat="false" ht="15" hidden="false" customHeight="true" outlineLevel="0" collapsed="false">
      <c r="A662" s="58"/>
      <c r="B662" s="58"/>
      <c r="C662" s="59"/>
      <c r="D662" s="60"/>
      <c r="E662" s="60"/>
      <c r="F662" s="60"/>
      <c r="G662" s="60"/>
      <c r="H662" s="60"/>
      <c r="I662" s="60"/>
    </row>
    <row r="663" customFormat="false" ht="15" hidden="false" customHeight="true" outlineLevel="0" collapsed="false">
      <c r="A663" s="58"/>
      <c r="B663" s="58"/>
      <c r="C663" s="59"/>
      <c r="D663" s="60"/>
      <c r="E663" s="60"/>
      <c r="F663" s="60"/>
      <c r="G663" s="60"/>
      <c r="H663" s="60"/>
      <c r="I663" s="60"/>
    </row>
    <row r="664" customFormat="false" ht="15" hidden="false" customHeight="true" outlineLevel="0" collapsed="false">
      <c r="A664" s="58"/>
      <c r="B664" s="58"/>
      <c r="C664" s="59"/>
      <c r="D664" s="60"/>
      <c r="E664" s="60"/>
      <c r="F664" s="60"/>
      <c r="G664" s="60"/>
      <c r="H664" s="60"/>
      <c r="I664" s="60"/>
    </row>
    <row r="665" customFormat="false" ht="15" hidden="false" customHeight="true" outlineLevel="0" collapsed="false">
      <c r="A665" s="58"/>
      <c r="B665" s="58"/>
      <c r="C665" s="59"/>
      <c r="D665" s="60"/>
      <c r="E665" s="60"/>
      <c r="F665" s="60"/>
      <c r="G665" s="60"/>
      <c r="H665" s="60"/>
      <c r="I665" s="60"/>
    </row>
    <row r="666" customFormat="false" ht="15" hidden="false" customHeight="true" outlineLevel="0" collapsed="false">
      <c r="A666" s="58"/>
      <c r="B666" s="58"/>
      <c r="C666" s="59"/>
      <c r="D666" s="60"/>
      <c r="E666" s="60"/>
      <c r="F666" s="60"/>
      <c r="G666" s="60"/>
      <c r="H666" s="60"/>
      <c r="I666" s="60"/>
    </row>
    <row r="667" customFormat="false" ht="15" hidden="false" customHeight="true" outlineLevel="0" collapsed="false">
      <c r="A667" s="58"/>
      <c r="B667" s="58"/>
      <c r="C667" s="59"/>
      <c r="D667" s="60"/>
      <c r="E667" s="60"/>
      <c r="F667" s="60"/>
      <c r="G667" s="60"/>
      <c r="H667" s="60"/>
      <c r="I667" s="60"/>
    </row>
    <row r="668" customFormat="false" ht="15" hidden="false" customHeight="true" outlineLevel="0" collapsed="false">
      <c r="A668" s="58"/>
      <c r="B668" s="58"/>
      <c r="C668" s="59"/>
      <c r="D668" s="60"/>
      <c r="E668" s="60"/>
      <c r="F668" s="60"/>
      <c r="G668" s="60"/>
      <c r="H668" s="60"/>
      <c r="I668" s="60"/>
    </row>
    <row r="669" customFormat="false" ht="15" hidden="false" customHeight="true" outlineLevel="0" collapsed="false">
      <c r="A669" s="58"/>
      <c r="B669" s="58"/>
      <c r="C669" s="59"/>
      <c r="D669" s="60"/>
      <c r="E669" s="60"/>
      <c r="F669" s="60"/>
      <c r="G669" s="60"/>
      <c r="H669" s="60"/>
      <c r="I669" s="60"/>
    </row>
    <row r="670" customFormat="false" ht="15" hidden="false" customHeight="true" outlineLevel="0" collapsed="false">
      <c r="A670" s="58"/>
      <c r="B670" s="58"/>
      <c r="C670" s="59"/>
      <c r="D670" s="60"/>
      <c r="E670" s="60"/>
      <c r="F670" s="60"/>
      <c r="G670" s="60"/>
      <c r="H670" s="60"/>
      <c r="I670" s="60"/>
    </row>
    <row r="671" customFormat="false" ht="15" hidden="false" customHeight="true" outlineLevel="0" collapsed="false">
      <c r="A671" s="58"/>
      <c r="B671" s="58"/>
      <c r="C671" s="59"/>
      <c r="D671" s="60"/>
      <c r="E671" s="60"/>
      <c r="F671" s="60"/>
      <c r="G671" s="60"/>
      <c r="H671" s="60"/>
      <c r="I671" s="60"/>
    </row>
    <row r="672" customFormat="false" ht="15" hidden="false" customHeight="true" outlineLevel="0" collapsed="false">
      <c r="A672" s="58"/>
      <c r="B672" s="58"/>
      <c r="C672" s="59"/>
      <c r="D672" s="60"/>
      <c r="E672" s="60"/>
      <c r="F672" s="60"/>
      <c r="G672" s="60"/>
      <c r="H672" s="60"/>
      <c r="I672" s="60"/>
    </row>
    <row r="673" customFormat="false" ht="15" hidden="false" customHeight="true" outlineLevel="0" collapsed="false">
      <c r="A673" s="58"/>
      <c r="B673" s="58"/>
      <c r="C673" s="59"/>
      <c r="D673" s="60"/>
      <c r="E673" s="60"/>
      <c r="F673" s="60"/>
      <c r="G673" s="60"/>
      <c r="H673" s="60"/>
      <c r="I673" s="60"/>
    </row>
    <row r="674" customFormat="false" ht="15" hidden="false" customHeight="true" outlineLevel="0" collapsed="false">
      <c r="A674" s="58"/>
      <c r="B674" s="58"/>
      <c r="C674" s="59"/>
      <c r="D674" s="60"/>
      <c r="E674" s="60"/>
      <c r="F674" s="60"/>
      <c r="G674" s="60"/>
      <c r="H674" s="60"/>
      <c r="I674" s="60"/>
    </row>
    <row r="675" customFormat="false" ht="15" hidden="false" customHeight="true" outlineLevel="0" collapsed="false">
      <c r="A675" s="58"/>
      <c r="B675" s="58"/>
      <c r="C675" s="59"/>
      <c r="D675" s="60"/>
      <c r="E675" s="60"/>
      <c r="F675" s="60"/>
      <c r="G675" s="60"/>
      <c r="H675" s="60"/>
      <c r="I675" s="60"/>
    </row>
    <row r="676" customFormat="false" ht="15" hidden="false" customHeight="true" outlineLevel="0" collapsed="false">
      <c r="A676" s="58"/>
      <c r="B676" s="58"/>
      <c r="C676" s="59"/>
      <c r="D676" s="60"/>
      <c r="E676" s="60"/>
      <c r="F676" s="60"/>
      <c r="G676" s="60"/>
      <c r="H676" s="60"/>
      <c r="I676" s="60"/>
    </row>
    <row r="677" customFormat="false" ht="15" hidden="false" customHeight="true" outlineLevel="0" collapsed="false">
      <c r="A677" s="58"/>
      <c r="B677" s="58"/>
      <c r="C677" s="59"/>
      <c r="D677" s="60"/>
      <c r="E677" s="60"/>
      <c r="F677" s="60"/>
      <c r="G677" s="60"/>
      <c r="H677" s="60"/>
      <c r="I677" s="60"/>
    </row>
    <row r="678" customFormat="false" ht="15" hidden="false" customHeight="true" outlineLevel="0" collapsed="false">
      <c r="A678" s="58"/>
      <c r="B678" s="58"/>
      <c r="C678" s="59"/>
      <c r="D678" s="60"/>
      <c r="E678" s="60"/>
      <c r="F678" s="60"/>
      <c r="G678" s="60"/>
      <c r="H678" s="60"/>
      <c r="I678" s="60"/>
    </row>
    <row r="679" customFormat="false" ht="15" hidden="false" customHeight="true" outlineLevel="0" collapsed="false">
      <c r="A679" s="58"/>
      <c r="B679" s="58"/>
      <c r="C679" s="59"/>
      <c r="D679" s="60"/>
      <c r="E679" s="60"/>
      <c r="F679" s="60"/>
      <c r="G679" s="60"/>
      <c r="H679" s="60"/>
      <c r="I679" s="60"/>
    </row>
    <row r="680" customFormat="false" ht="15" hidden="false" customHeight="true" outlineLevel="0" collapsed="false">
      <c r="A680" s="58"/>
      <c r="B680" s="58"/>
      <c r="C680" s="59"/>
      <c r="D680" s="60"/>
      <c r="E680" s="60"/>
      <c r="F680" s="60"/>
      <c r="G680" s="60"/>
      <c r="H680" s="60"/>
      <c r="I680" s="60"/>
    </row>
    <row r="681" customFormat="false" ht="15" hidden="false" customHeight="true" outlineLevel="0" collapsed="false">
      <c r="A681" s="58"/>
      <c r="B681" s="58"/>
      <c r="C681" s="59"/>
      <c r="D681" s="60"/>
      <c r="E681" s="60"/>
      <c r="F681" s="60"/>
      <c r="G681" s="60"/>
      <c r="H681" s="60"/>
      <c r="I681" s="60"/>
    </row>
    <row r="682" customFormat="false" ht="15" hidden="false" customHeight="true" outlineLevel="0" collapsed="false">
      <c r="A682" s="58"/>
      <c r="B682" s="58"/>
      <c r="C682" s="59"/>
      <c r="D682" s="60"/>
      <c r="E682" s="60"/>
      <c r="F682" s="60"/>
      <c r="G682" s="60"/>
      <c r="H682" s="60"/>
      <c r="I682" s="60"/>
    </row>
    <row r="683" customFormat="false" ht="15" hidden="false" customHeight="true" outlineLevel="0" collapsed="false">
      <c r="A683" s="58"/>
      <c r="B683" s="58"/>
      <c r="C683" s="59"/>
      <c r="D683" s="60"/>
      <c r="E683" s="60"/>
      <c r="F683" s="60"/>
      <c r="G683" s="60"/>
      <c r="H683" s="60"/>
      <c r="I683" s="60"/>
    </row>
    <row r="684" customFormat="false" ht="15" hidden="false" customHeight="true" outlineLevel="0" collapsed="false">
      <c r="A684" s="58"/>
      <c r="B684" s="58"/>
      <c r="C684" s="59"/>
      <c r="D684" s="60"/>
      <c r="E684" s="60"/>
      <c r="F684" s="60"/>
      <c r="G684" s="60"/>
      <c r="H684" s="60"/>
      <c r="I684" s="60"/>
    </row>
    <row r="685" customFormat="false" ht="15" hidden="false" customHeight="true" outlineLevel="0" collapsed="false">
      <c r="A685" s="58"/>
      <c r="B685" s="58"/>
      <c r="C685" s="59"/>
      <c r="D685" s="60"/>
      <c r="E685" s="60"/>
      <c r="F685" s="60"/>
      <c r="G685" s="60"/>
      <c r="H685" s="60"/>
      <c r="I685" s="60"/>
    </row>
    <row r="686" customFormat="false" ht="15" hidden="false" customHeight="true" outlineLevel="0" collapsed="false">
      <c r="A686" s="58"/>
      <c r="B686" s="58"/>
      <c r="C686" s="59"/>
      <c r="D686" s="60"/>
      <c r="E686" s="60"/>
      <c r="F686" s="60"/>
      <c r="G686" s="60"/>
      <c r="H686" s="60"/>
      <c r="I686" s="60"/>
    </row>
    <row r="687" customFormat="false" ht="15" hidden="false" customHeight="true" outlineLevel="0" collapsed="false">
      <c r="A687" s="58"/>
      <c r="B687" s="58"/>
      <c r="C687" s="59"/>
      <c r="D687" s="60"/>
      <c r="E687" s="60"/>
      <c r="F687" s="60"/>
      <c r="G687" s="60"/>
      <c r="H687" s="60"/>
      <c r="I687" s="60"/>
    </row>
    <row r="688" customFormat="false" ht="15" hidden="false" customHeight="true" outlineLevel="0" collapsed="false">
      <c r="A688" s="58"/>
      <c r="B688" s="58"/>
      <c r="C688" s="59"/>
      <c r="D688" s="60"/>
      <c r="E688" s="60"/>
      <c r="F688" s="60"/>
      <c r="G688" s="60"/>
      <c r="H688" s="60"/>
      <c r="I688" s="60"/>
    </row>
    <row r="689" customFormat="false" ht="15" hidden="false" customHeight="true" outlineLevel="0" collapsed="false">
      <c r="A689" s="58"/>
      <c r="B689" s="58"/>
      <c r="C689" s="59"/>
      <c r="D689" s="60"/>
      <c r="E689" s="60"/>
      <c r="F689" s="60"/>
      <c r="G689" s="60"/>
      <c r="H689" s="60"/>
      <c r="I689" s="60"/>
    </row>
    <row r="690" customFormat="false" ht="15" hidden="false" customHeight="true" outlineLevel="0" collapsed="false">
      <c r="A690" s="58"/>
      <c r="B690" s="58"/>
      <c r="C690" s="59"/>
      <c r="D690" s="60"/>
      <c r="E690" s="60"/>
      <c r="F690" s="60"/>
      <c r="G690" s="60"/>
      <c r="H690" s="60"/>
      <c r="I690" s="60"/>
    </row>
    <row r="691" customFormat="false" ht="15" hidden="false" customHeight="true" outlineLevel="0" collapsed="false">
      <c r="A691" s="58"/>
      <c r="B691" s="58"/>
      <c r="C691" s="59"/>
      <c r="D691" s="60"/>
      <c r="E691" s="60"/>
      <c r="F691" s="60"/>
      <c r="G691" s="60"/>
      <c r="H691" s="60"/>
      <c r="I691" s="60"/>
    </row>
    <row r="692" customFormat="false" ht="15" hidden="false" customHeight="true" outlineLevel="0" collapsed="false">
      <c r="A692" s="58"/>
      <c r="B692" s="58"/>
      <c r="C692" s="59"/>
      <c r="D692" s="60"/>
      <c r="E692" s="60"/>
      <c r="F692" s="60"/>
      <c r="G692" s="60"/>
      <c r="H692" s="60"/>
      <c r="I692" s="60"/>
    </row>
    <row r="693" customFormat="false" ht="15" hidden="false" customHeight="true" outlineLevel="0" collapsed="false">
      <c r="A693" s="58"/>
      <c r="B693" s="58"/>
      <c r="C693" s="59"/>
      <c r="D693" s="60"/>
      <c r="E693" s="60"/>
      <c r="F693" s="60"/>
      <c r="G693" s="60"/>
      <c r="H693" s="60"/>
      <c r="I693" s="60"/>
    </row>
    <row r="694" customFormat="false" ht="15" hidden="false" customHeight="true" outlineLevel="0" collapsed="false">
      <c r="A694" s="58"/>
      <c r="B694" s="58"/>
      <c r="C694" s="59"/>
      <c r="D694" s="60"/>
      <c r="E694" s="60"/>
      <c r="F694" s="60"/>
      <c r="G694" s="60"/>
      <c r="H694" s="60"/>
      <c r="I694" s="60"/>
    </row>
    <row r="695" customFormat="false" ht="15" hidden="false" customHeight="true" outlineLevel="0" collapsed="false">
      <c r="A695" s="58"/>
      <c r="B695" s="58"/>
      <c r="C695" s="59"/>
      <c r="D695" s="60"/>
      <c r="E695" s="60"/>
      <c r="F695" s="60"/>
      <c r="G695" s="60"/>
      <c r="H695" s="60"/>
      <c r="I695" s="60"/>
    </row>
    <row r="696" customFormat="false" ht="15" hidden="false" customHeight="true" outlineLevel="0" collapsed="false">
      <c r="A696" s="58"/>
      <c r="B696" s="58"/>
      <c r="C696" s="59"/>
      <c r="D696" s="60"/>
      <c r="E696" s="60"/>
      <c r="F696" s="60"/>
      <c r="G696" s="60"/>
      <c r="H696" s="60"/>
      <c r="I696" s="60"/>
    </row>
    <row r="697" customFormat="false" ht="15" hidden="false" customHeight="true" outlineLevel="0" collapsed="false">
      <c r="A697" s="58"/>
      <c r="B697" s="58"/>
      <c r="C697" s="59"/>
      <c r="D697" s="60"/>
      <c r="E697" s="60"/>
      <c r="F697" s="60"/>
      <c r="G697" s="60"/>
      <c r="H697" s="60"/>
      <c r="I697" s="60"/>
    </row>
    <row r="698" customFormat="false" ht="15" hidden="false" customHeight="true" outlineLevel="0" collapsed="false">
      <c r="A698" s="58"/>
      <c r="B698" s="58"/>
      <c r="C698" s="59"/>
      <c r="D698" s="60"/>
      <c r="E698" s="60"/>
      <c r="F698" s="60"/>
      <c r="G698" s="60"/>
      <c r="H698" s="60"/>
      <c r="I698" s="60"/>
    </row>
    <row r="699" customFormat="false" ht="15" hidden="false" customHeight="true" outlineLevel="0" collapsed="false">
      <c r="A699" s="58"/>
      <c r="B699" s="58"/>
      <c r="C699" s="59"/>
      <c r="D699" s="60"/>
      <c r="E699" s="60"/>
      <c r="F699" s="60"/>
      <c r="G699" s="60"/>
      <c r="H699" s="60"/>
      <c r="I699" s="60"/>
    </row>
    <row r="700" customFormat="false" ht="15" hidden="false" customHeight="true" outlineLevel="0" collapsed="false">
      <c r="A700" s="58"/>
      <c r="B700" s="58"/>
      <c r="C700" s="59"/>
      <c r="D700" s="60"/>
      <c r="E700" s="60"/>
      <c r="F700" s="60"/>
      <c r="G700" s="60"/>
      <c r="H700" s="60"/>
      <c r="I700" s="60"/>
    </row>
    <row r="701" customFormat="false" ht="15" hidden="false" customHeight="true" outlineLevel="0" collapsed="false">
      <c r="A701" s="58"/>
      <c r="B701" s="58"/>
      <c r="C701" s="59"/>
      <c r="D701" s="60"/>
      <c r="E701" s="60"/>
      <c r="F701" s="60"/>
      <c r="G701" s="60"/>
      <c r="H701" s="60"/>
      <c r="I701" s="60"/>
    </row>
    <row r="702" customFormat="false" ht="15" hidden="false" customHeight="true" outlineLevel="0" collapsed="false">
      <c r="A702" s="58"/>
      <c r="B702" s="58"/>
      <c r="C702" s="59"/>
      <c r="D702" s="60"/>
      <c r="E702" s="60"/>
      <c r="F702" s="60"/>
      <c r="G702" s="60"/>
      <c r="H702" s="60"/>
      <c r="I702" s="60"/>
    </row>
    <row r="703" customFormat="false" ht="15" hidden="false" customHeight="true" outlineLevel="0" collapsed="false">
      <c r="A703" s="58"/>
      <c r="B703" s="58"/>
      <c r="C703" s="59"/>
      <c r="D703" s="60"/>
      <c r="E703" s="60"/>
      <c r="F703" s="60"/>
      <c r="G703" s="60"/>
      <c r="H703" s="60"/>
      <c r="I703" s="60"/>
    </row>
    <row r="704" customFormat="false" ht="15" hidden="false" customHeight="true" outlineLevel="0" collapsed="false">
      <c r="A704" s="58"/>
      <c r="B704" s="58"/>
      <c r="C704" s="59"/>
      <c r="D704" s="60"/>
      <c r="E704" s="60"/>
      <c r="F704" s="60"/>
      <c r="G704" s="60"/>
      <c r="H704" s="60"/>
      <c r="I704" s="60"/>
    </row>
    <row r="705" customFormat="false" ht="15" hidden="false" customHeight="true" outlineLevel="0" collapsed="false">
      <c r="A705" s="58"/>
      <c r="B705" s="58"/>
      <c r="C705" s="59"/>
      <c r="D705" s="60"/>
      <c r="E705" s="60"/>
      <c r="F705" s="60"/>
      <c r="G705" s="60"/>
      <c r="H705" s="60"/>
      <c r="I705" s="60"/>
    </row>
    <row r="706" customFormat="false" ht="15" hidden="false" customHeight="true" outlineLevel="0" collapsed="false">
      <c r="A706" s="58"/>
      <c r="B706" s="58"/>
      <c r="C706" s="59"/>
      <c r="D706" s="60"/>
      <c r="E706" s="60"/>
      <c r="F706" s="60"/>
      <c r="G706" s="60"/>
      <c r="H706" s="60"/>
      <c r="I706" s="60"/>
    </row>
    <row r="707" customFormat="false" ht="15" hidden="false" customHeight="true" outlineLevel="0" collapsed="false">
      <c r="A707" s="58"/>
      <c r="B707" s="58"/>
      <c r="C707" s="59"/>
      <c r="D707" s="60"/>
      <c r="E707" s="60"/>
      <c r="F707" s="60"/>
      <c r="G707" s="60"/>
      <c r="H707" s="60"/>
      <c r="I707" s="60"/>
    </row>
    <row r="708" customFormat="false" ht="15" hidden="false" customHeight="true" outlineLevel="0" collapsed="false">
      <c r="A708" s="58"/>
      <c r="B708" s="58"/>
      <c r="C708" s="59"/>
      <c r="D708" s="60"/>
      <c r="E708" s="60"/>
      <c r="F708" s="60"/>
      <c r="G708" s="60"/>
      <c r="H708" s="60"/>
      <c r="I708" s="60"/>
    </row>
    <row r="709" customFormat="false" ht="15" hidden="false" customHeight="true" outlineLevel="0" collapsed="false">
      <c r="A709" s="58"/>
      <c r="B709" s="58"/>
      <c r="C709" s="59"/>
      <c r="D709" s="60"/>
      <c r="E709" s="60"/>
      <c r="F709" s="60"/>
      <c r="G709" s="60"/>
      <c r="H709" s="60"/>
      <c r="I709" s="60"/>
    </row>
    <row r="710" customFormat="false" ht="15" hidden="false" customHeight="true" outlineLevel="0" collapsed="false">
      <c r="A710" s="58"/>
      <c r="B710" s="58"/>
      <c r="C710" s="59"/>
      <c r="D710" s="60"/>
      <c r="E710" s="60"/>
      <c r="F710" s="60"/>
      <c r="G710" s="60"/>
      <c r="H710" s="60"/>
      <c r="I710" s="60"/>
    </row>
    <row r="711" customFormat="false" ht="15" hidden="false" customHeight="true" outlineLevel="0" collapsed="false">
      <c r="A711" s="58"/>
      <c r="B711" s="58"/>
      <c r="C711" s="59"/>
      <c r="D711" s="60"/>
      <c r="E711" s="60"/>
      <c r="F711" s="60"/>
      <c r="G711" s="60"/>
      <c r="H711" s="60"/>
      <c r="I711" s="60"/>
    </row>
    <row r="712" customFormat="false" ht="15" hidden="false" customHeight="true" outlineLevel="0" collapsed="false">
      <c r="A712" s="58"/>
      <c r="B712" s="58"/>
      <c r="C712" s="59"/>
      <c r="D712" s="60"/>
      <c r="E712" s="60"/>
      <c r="F712" s="60"/>
      <c r="G712" s="60"/>
      <c r="H712" s="60"/>
      <c r="I712" s="60"/>
    </row>
    <row r="713" customFormat="false" ht="15" hidden="false" customHeight="true" outlineLevel="0" collapsed="false">
      <c r="A713" s="58"/>
      <c r="B713" s="58"/>
      <c r="C713" s="59"/>
      <c r="D713" s="60"/>
      <c r="E713" s="60"/>
      <c r="F713" s="60"/>
      <c r="G713" s="60"/>
      <c r="H713" s="60"/>
      <c r="I713" s="60"/>
    </row>
    <row r="714" customFormat="false" ht="15" hidden="false" customHeight="true" outlineLevel="0" collapsed="false">
      <c r="A714" s="58"/>
      <c r="B714" s="58"/>
      <c r="C714" s="59"/>
      <c r="D714" s="60"/>
      <c r="E714" s="60"/>
      <c r="F714" s="60"/>
      <c r="G714" s="60"/>
      <c r="H714" s="60"/>
      <c r="I714" s="60"/>
    </row>
    <row r="715" customFormat="false" ht="15" hidden="false" customHeight="true" outlineLevel="0" collapsed="false">
      <c r="A715" s="58"/>
      <c r="B715" s="58"/>
      <c r="C715" s="59"/>
      <c r="D715" s="60"/>
      <c r="E715" s="60"/>
      <c r="F715" s="60"/>
      <c r="G715" s="60"/>
      <c r="H715" s="60"/>
      <c r="I715" s="60"/>
    </row>
    <row r="716" customFormat="false" ht="15" hidden="false" customHeight="true" outlineLevel="0" collapsed="false">
      <c r="A716" s="58"/>
      <c r="B716" s="58"/>
      <c r="C716" s="59"/>
      <c r="D716" s="60"/>
      <c r="E716" s="60"/>
      <c r="F716" s="60"/>
      <c r="G716" s="60"/>
      <c r="H716" s="60"/>
      <c r="I716" s="60"/>
    </row>
    <row r="717" customFormat="false" ht="15" hidden="false" customHeight="true" outlineLevel="0" collapsed="false">
      <c r="A717" s="58"/>
      <c r="B717" s="58"/>
      <c r="C717" s="59"/>
      <c r="D717" s="60"/>
      <c r="E717" s="60"/>
      <c r="F717" s="60"/>
      <c r="G717" s="60"/>
      <c r="H717" s="60"/>
      <c r="I717" s="60"/>
    </row>
    <row r="718" customFormat="false" ht="15" hidden="false" customHeight="true" outlineLevel="0" collapsed="false">
      <c r="A718" s="58"/>
      <c r="B718" s="58"/>
      <c r="C718" s="59"/>
      <c r="D718" s="60"/>
      <c r="E718" s="60"/>
      <c r="F718" s="60"/>
      <c r="G718" s="60"/>
      <c r="H718" s="60"/>
      <c r="I718" s="60"/>
    </row>
    <row r="719" customFormat="false" ht="15" hidden="false" customHeight="true" outlineLevel="0" collapsed="false">
      <c r="A719" s="58"/>
      <c r="B719" s="58"/>
      <c r="C719" s="59"/>
      <c r="D719" s="60"/>
      <c r="E719" s="60"/>
      <c r="F719" s="60"/>
      <c r="G719" s="60"/>
      <c r="H719" s="60"/>
      <c r="I719" s="60"/>
    </row>
    <row r="720" customFormat="false" ht="15" hidden="false" customHeight="true" outlineLevel="0" collapsed="false">
      <c r="A720" s="58"/>
      <c r="B720" s="58"/>
      <c r="C720" s="59"/>
      <c r="D720" s="60"/>
      <c r="E720" s="60"/>
      <c r="F720" s="60"/>
      <c r="G720" s="60"/>
      <c r="H720" s="60"/>
      <c r="I720" s="60"/>
    </row>
    <row r="721" customFormat="false" ht="15" hidden="false" customHeight="true" outlineLevel="0" collapsed="false">
      <c r="A721" s="58"/>
      <c r="B721" s="58"/>
      <c r="C721" s="59"/>
      <c r="D721" s="60"/>
      <c r="E721" s="60"/>
      <c r="F721" s="60"/>
      <c r="G721" s="60"/>
      <c r="H721" s="60"/>
      <c r="I721" s="60"/>
    </row>
    <row r="722" customFormat="false" ht="15" hidden="false" customHeight="true" outlineLevel="0" collapsed="false">
      <c r="A722" s="58"/>
      <c r="B722" s="58"/>
      <c r="C722" s="59"/>
      <c r="D722" s="60"/>
      <c r="E722" s="60"/>
      <c r="F722" s="60"/>
      <c r="G722" s="60"/>
      <c r="H722" s="60"/>
      <c r="I722" s="60"/>
    </row>
    <row r="723" customFormat="false" ht="15" hidden="false" customHeight="true" outlineLevel="0" collapsed="false">
      <c r="A723" s="58"/>
      <c r="B723" s="58"/>
      <c r="C723" s="59"/>
      <c r="D723" s="60"/>
      <c r="E723" s="60"/>
      <c r="F723" s="60"/>
      <c r="G723" s="60"/>
      <c r="H723" s="60"/>
      <c r="I723" s="60"/>
    </row>
    <row r="724" customFormat="false" ht="15" hidden="false" customHeight="true" outlineLevel="0" collapsed="false">
      <c r="A724" s="58"/>
      <c r="B724" s="58"/>
      <c r="C724" s="59"/>
      <c r="D724" s="60"/>
      <c r="E724" s="60"/>
      <c r="F724" s="60"/>
      <c r="G724" s="60"/>
      <c r="H724" s="60"/>
      <c r="I724" s="60"/>
    </row>
    <row r="725" customFormat="false" ht="15" hidden="false" customHeight="true" outlineLevel="0" collapsed="false">
      <c r="A725" s="58"/>
      <c r="B725" s="58"/>
      <c r="C725" s="59"/>
      <c r="D725" s="60"/>
      <c r="E725" s="60"/>
      <c r="F725" s="60"/>
      <c r="G725" s="60"/>
      <c r="H725" s="60"/>
      <c r="I725" s="60"/>
    </row>
    <row r="726" customFormat="false" ht="15" hidden="false" customHeight="true" outlineLevel="0" collapsed="false">
      <c r="A726" s="58"/>
      <c r="B726" s="58"/>
      <c r="C726" s="59"/>
      <c r="D726" s="60"/>
      <c r="E726" s="60"/>
      <c r="F726" s="60"/>
      <c r="G726" s="60"/>
      <c r="H726" s="60"/>
      <c r="I726" s="60"/>
    </row>
    <row r="727" customFormat="false" ht="15" hidden="false" customHeight="true" outlineLevel="0" collapsed="false">
      <c r="A727" s="58"/>
      <c r="B727" s="58"/>
      <c r="C727" s="59"/>
      <c r="D727" s="60"/>
      <c r="E727" s="60"/>
      <c r="F727" s="60"/>
      <c r="G727" s="60"/>
      <c r="H727" s="60"/>
      <c r="I727" s="60"/>
    </row>
    <row r="728" customFormat="false" ht="15" hidden="false" customHeight="true" outlineLevel="0" collapsed="false">
      <c r="A728" s="58"/>
      <c r="B728" s="58"/>
      <c r="C728" s="59"/>
      <c r="D728" s="60"/>
      <c r="E728" s="60"/>
      <c r="F728" s="60"/>
      <c r="G728" s="60"/>
      <c r="H728" s="60"/>
      <c r="I728" s="60"/>
    </row>
    <row r="729" customFormat="false" ht="15" hidden="false" customHeight="true" outlineLevel="0" collapsed="false">
      <c r="A729" s="58"/>
      <c r="B729" s="58"/>
      <c r="C729" s="59"/>
      <c r="D729" s="60"/>
      <c r="E729" s="60"/>
      <c r="F729" s="60"/>
      <c r="G729" s="60"/>
      <c r="H729" s="60"/>
      <c r="I729" s="60"/>
    </row>
    <row r="730" customFormat="false" ht="15" hidden="false" customHeight="true" outlineLevel="0" collapsed="false">
      <c r="A730" s="58"/>
      <c r="B730" s="58"/>
      <c r="C730" s="59"/>
      <c r="D730" s="60"/>
      <c r="E730" s="60"/>
      <c r="F730" s="60"/>
      <c r="G730" s="60"/>
      <c r="H730" s="60"/>
      <c r="I730" s="60"/>
    </row>
    <row r="731" customFormat="false" ht="15" hidden="false" customHeight="true" outlineLevel="0" collapsed="false">
      <c r="A731" s="58"/>
      <c r="B731" s="58"/>
      <c r="C731" s="59"/>
      <c r="D731" s="60"/>
      <c r="E731" s="60"/>
      <c r="F731" s="60"/>
      <c r="G731" s="60"/>
      <c r="H731" s="60"/>
      <c r="I731" s="60"/>
    </row>
    <row r="732" customFormat="false" ht="15" hidden="false" customHeight="true" outlineLevel="0" collapsed="false">
      <c r="A732" s="58"/>
      <c r="B732" s="58"/>
      <c r="C732" s="59"/>
      <c r="D732" s="60"/>
      <c r="E732" s="60"/>
      <c r="F732" s="60"/>
      <c r="G732" s="60"/>
      <c r="H732" s="60"/>
      <c r="I732" s="60"/>
    </row>
    <row r="733" customFormat="false" ht="15" hidden="false" customHeight="true" outlineLevel="0" collapsed="false">
      <c r="A733" s="58"/>
      <c r="B733" s="58"/>
      <c r="C733" s="59"/>
      <c r="D733" s="60"/>
      <c r="E733" s="60"/>
      <c r="F733" s="60"/>
      <c r="G733" s="60"/>
      <c r="H733" s="60"/>
      <c r="I733" s="60"/>
    </row>
    <row r="734" customFormat="false" ht="15" hidden="false" customHeight="true" outlineLevel="0" collapsed="false">
      <c r="A734" s="58"/>
      <c r="B734" s="58"/>
      <c r="C734" s="59"/>
      <c r="D734" s="60"/>
      <c r="E734" s="60"/>
      <c r="F734" s="60"/>
      <c r="G734" s="60"/>
      <c r="H734" s="60"/>
      <c r="I734" s="60"/>
    </row>
    <row r="735" customFormat="false" ht="15" hidden="false" customHeight="true" outlineLevel="0" collapsed="false">
      <c r="A735" s="58"/>
      <c r="B735" s="58"/>
      <c r="C735" s="59"/>
      <c r="D735" s="60"/>
      <c r="E735" s="60"/>
      <c r="F735" s="60"/>
      <c r="G735" s="60"/>
      <c r="H735" s="60"/>
      <c r="I735" s="60"/>
    </row>
    <row r="736" customFormat="false" ht="15" hidden="false" customHeight="true" outlineLevel="0" collapsed="false">
      <c r="A736" s="58"/>
      <c r="B736" s="58"/>
      <c r="C736" s="59"/>
      <c r="D736" s="60"/>
      <c r="E736" s="60"/>
      <c r="F736" s="60"/>
      <c r="G736" s="60"/>
      <c r="H736" s="60"/>
      <c r="I736" s="60"/>
    </row>
    <row r="737" customFormat="false" ht="15" hidden="false" customHeight="true" outlineLevel="0" collapsed="false">
      <c r="A737" s="58"/>
      <c r="B737" s="58"/>
      <c r="C737" s="59"/>
      <c r="D737" s="60"/>
      <c r="E737" s="60"/>
      <c r="F737" s="60"/>
      <c r="G737" s="60"/>
      <c r="H737" s="60"/>
      <c r="I737" s="60"/>
    </row>
    <row r="738" customFormat="false" ht="15" hidden="false" customHeight="true" outlineLevel="0" collapsed="false">
      <c r="A738" s="58"/>
      <c r="B738" s="58"/>
      <c r="C738" s="59"/>
      <c r="D738" s="60"/>
      <c r="E738" s="60"/>
      <c r="F738" s="60"/>
      <c r="G738" s="60"/>
      <c r="H738" s="60"/>
      <c r="I738" s="60"/>
    </row>
    <row r="739" customFormat="false" ht="15" hidden="false" customHeight="true" outlineLevel="0" collapsed="false">
      <c r="A739" s="58"/>
      <c r="B739" s="58"/>
      <c r="C739" s="59"/>
      <c r="D739" s="60"/>
      <c r="E739" s="60"/>
      <c r="F739" s="60"/>
      <c r="G739" s="60"/>
      <c r="H739" s="60"/>
      <c r="I739" s="60"/>
    </row>
    <row r="740" customFormat="false" ht="15" hidden="false" customHeight="true" outlineLevel="0" collapsed="false">
      <c r="A740" s="58"/>
      <c r="B740" s="58"/>
      <c r="C740" s="59"/>
      <c r="D740" s="60"/>
      <c r="E740" s="60"/>
      <c r="F740" s="60"/>
      <c r="G740" s="60"/>
      <c r="H740" s="60"/>
      <c r="I740" s="60"/>
    </row>
    <row r="741" customFormat="false" ht="15" hidden="false" customHeight="true" outlineLevel="0" collapsed="false">
      <c r="A741" s="58"/>
      <c r="B741" s="58"/>
      <c r="C741" s="59"/>
      <c r="D741" s="60"/>
      <c r="E741" s="60"/>
      <c r="F741" s="60"/>
      <c r="G741" s="60"/>
      <c r="H741" s="60"/>
      <c r="I741" s="60"/>
    </row>
    <row r="742" customFormat="false" ht="15" hidden="false" customHeight="true" outlineLevel="0" collapsed="false">
      <c r="A742" s="58"/>
      <c r="B742" s="58"/>
      <c r="C742" s="59"/>
      <c r="D742" s="60"/>
      <c r="E742" s="60"/>
      <c r="F742" s="60"/>
      <c r="G742" s="60"/>
      <c r="H742" s="60"/>
      <c r="I742" s="60"/>
    </row>
    <row r="743" customFormat="false" ht="15" hidden="false" customHeight="true" outlineLevel="0" collapsed="false">
      <c r="A743" s="58"/>
      <c r="B743" s="58"/>
      <c r="C743" s="59"/>
      <c r="D743" s="60"/>
      <c r="E743" s="60"/>
      <c r="F743" s="60"/>
      <c r="G743" s="60"/>
      <c r="H743" s="60"/>
      <c r="I743" s="60"/>
    </row>
    <row r="744" customFormat="false" ht="15" hidden="false" customHeight="true" outlineLevel="0" collapsed="false">
      <c r="A744" s="58"/>
      <c r="B744" s="58"/>
      <c r="C744" s="59"/>
      <c r="D744" s="60"/>
      <c r="E744" s="60"/>
      <c r="F744" s="60"/>
      <c r="G744" s="60"/>
      <c r="H744" s="60"/>
      <c r="I744" s="60"/>
    </row>
    <row r="745" customFormat="false" ht="15" hidden="false" customHeight="true" outlineLevel="0" collapsed="false">
      <c r="A745" s="58"/>
      <c r="B745" s="58"/>
      <c r="C745" s="59"/>
      <c r="D745" s="60"/>
      <c r="E745" s="60"/>
      <c r="F745" s="60"/>
      <c r="G745" s="60"/>
      <c r="H745" s="60"/>
      <c r="I745" s="60"/>
    </row>
    <row r="746" customFormat="false" ht="15" hidden="false" customHeight="true" outlineLevel="0" collapsed="false">
      <c r="A746" s="58"/>
      <c r="B746" s="58"/>
      <c r="C746" s="59"/>
      <c r="D746" s="60"/>
      <c r="E746" s="60"/>
      <c r="F746" s="60"/>
      <c r="G746" s="60"/>
      <c r="H746" s="60"/>
      <c r="I746" s="60"/>
    </row>
    <row r="747" customFormat="false" ht="15" hidden="false" customHeight="true" outlineLevel="0" collapsed="false">
      <c r="A747" s="58"/>
      <c r="B747" s="58"/>
      <c r="C747" s="59"/>
      <c r="D747" s="60"/>
      <c r="E747" s="60"/>
      <c r="F747" s="60"/>
      <c r="G747" s="60"/>
      <c r="H747" s="60"/>
      <c r="I747" s="60"/>
    </row>
    <row r="748" customFormat="false" ht="15" hidden="false" customHeight="true" outlineLevel="0" collapsed="false">
      <c r="A748" s="58"/>
      <c r="B748" s="58"/>
      <c r="C748" s="59"/>
      <c r="D748" s="60"/>
      <c r="E748" s="60"/>
      <c r="F748" s="60"/>
      <c r="G748" s="60"/>
      <c r="H748" s="60"/>
      <c r="I748" s="60"/>
    </row>
    <row r="749" customFormat="false" ht="15" hidden="false" customHeight="true" outlineLevel="0" collapsed="false">
      <c r="A749" s="58"/>
      <c r="B749" s="58"/>
      <c r="C749" s="59"/>
      <c r="D749" s="60"/>
      <c r="E749" s="60"/>
      <c r="F749" s="60"/>
      <c r="G749" s="60"/>
      <c r="H749" s="60"/>
      <c r="I749" s="60"/>
    </row>
    <row r="750" customFormat="false" ht="15" hidden="false" customHeight="true" outlineLevel="0" collapsed="false">
      <c r="A750" s="58"/>
      <c r="B750" s="58"/>
      <c r="C750" s="59"/>
      <c r="D750" s="60"/>
      <c r="E750" s="60"/>
      <c r="F750" s="60"/>
      <c r="G750" s="60"/>
      <c r="H750" s="60"/>
      <c r="I750" s="60"/>
    </row>
    <row r="751" customFormat="false" ht="15" hidden="false" customHeight="true" outlineLevel="0" collapsed="false">
      <c r="A751" s="58"/>
      <c r="B751" s="58"/>
      <c r="C751" s="59"/>
      <c r="D751" s="60"/>
      <c r="E751" s="60"/>
      <c r="F751" s="60"/>
      <c r="G751" s="60"/>
      <c r="H751" s="60"/>
      <c r="I751" s="60"/>
    </row>
    <row r="752" customFormat="false" ht="15" hidden="false" customHeight="true" outlineLevel="0" collapsed="false">
      <c r="A752" s="58"/>
      <c r="B752" s="58"/>
      <c r="C752" s="59"/>
      <c r="D752" s="60"/>
      <c r="E752" s="60"/>
      <c r="F752" s="60"/>
      <c r="G752" s="60"/>
      <c r="H752" s="60"/>
      <c r="I752" s="60"/>
    </row>
    <row r="753" customFormat="false" ht="15" hidden="false" customHeight="true" outlineLevel="0" collapsed="false">
      <c r="A753" s="58"/>
      <c r="B753" s="58"/>
      <c r="C753" s="59"/>
      <c r="D753" s="60"/>
      <c r="E753" s="60"/>
      <c r="F753" s="60"/>
      <c r="G753" s="60"/>
      <c r="H753" s="60"/>
      <c r="I753" s="60"/>
    </row>
    <row r="754" customFormat="false" ht="15" hidden="false" customHeight="true" outlineLevel="0" collapsed="false">
      <c r="A754" s="58"/>
      <c r="B754" s="58"/>
      <c r="C754" s="59"/>
      <c r="D754" s="60"/>
      <c r="E754" s="60"/>
      <c r="F754" s="60"/>
      <c r="G754" s="60"/>
      <c r="H754" s="60"/>
      <c r="I754" s="60"/>
    </row>
    <row r="755" customFormat="false" ht="15" hidden="false" customHeight="true" outlineLevel="0" collapsed="false">
      <c r="A755" s="58"/>
      <c r="B755" s="58"/>
      <c r="C755" s="59"/>
      <c r="D755" s="60"/>
      <c r="E755" s="60"/>
      <c r="F755" s="60"/>
      <c r="G755" s="60"/>
      <c r="H755" s="60"/>
      <c r="I755" s="60"/>
    </row>
    <row r="756" customFormat="false" ht="15" hidden="false" customHeight="true" outlineLevel="0" collapsed="false">
      <c r="A756" s="58"/>
      <c r="B756" s="58"/>
      <c r="C756" s="59"/>
      <c r="D756" s="60"/>
      <c r="E756" s="60"/>
      <c r="F756" s="60"/>
      <c r="G756" s="60"/>
      <c r="H756" s="60"/>
      <c r="I756" s="60"/>
    </row>
    <row r="757" customFormat="false" ht="15" hidden="false" customHeight="true" outlineLevel="0" collapsed="false">
      <c r="A757" s="58"/>
      <c r="B757" s="58"/>
      <c r="C757" s="59"/>
      <c r="D757" s="60"/>
      <c r="E757" s="60"/>
      <c r="F757" s="60"/>
      <c r="G757" s="60"/>
      <c r="H757" s="60"/>
      <c r="I757" s="60"/>
    </row>
    <row r="758" customFormat="false" ht="15" hidden="false" customHeight="true" outlineLevel="0" collapsed="false">
      <c r="A758" s="58"/>
      <c r="B758" s="58"/>
      <c r="C758" s="59"/>
      <c r="D758" s="60"/>
      <c r="E758" s="60"/>
      <c r="F758" s="60"/>
      <c r="G758" s="60"/>
      <c r="H758" s="60"/>
      <c r="I758" s="60"/>
    </row>
    <row r="759" customFormat="false" ht="15" hidden="false" customHeight="true" outlineLevel="0" collapsed="false">
      <c r="A759" s="58"/>
      <c r="B759" s="58"/>
      <c r="C759" s="59"/>
      <c r="D759" s="60"/>
      <c r="E759" s="60"/>
      <c r="F759" s="60"/>
      <c r="G759" s="60"/>
      <c r="H759" s="60"/>
      <c r="I759" s="60"/>
    </row>
    <row r="760" customFormat="false" ht="15" hidden="false" customHeight="true" outlineLevel="0" collapsed="false">
      <c r="A760" s="58"/>
      <c r="B760" s="58"/>
      <c r="C760" s="59"/>
      <c r="D760" s="60"/>
      <c r="E760" s="60"/>
      <c r="F760" s="60"/>
      <c r="G760" s="60"/>
      <c r="H760" s="60"/>
      <c r="I760" s="60"/>
    </row>
    <row r="761" customFormat="false" ht="15" hidden="false" customHeight="true" outlineLevel="0" collapsed="false">
      <c r="A761" s="58"/>
      <c r="B761" s="58"/>
      <c r="C761" s="59"/>
      <c r="D761" s="60"/>
      <c r="E761" s="60"/>
      <c r="F761" s="60"/>
      <c r="G761" s="60"/>
      <c r="H761" s="60"/>
      <c r="I761" s="60"/>
    </row>
    <row r="762" customFormat="false" ht="15" hidden="false" customHeight="true" outlineLevel="0" collapsed="false">
      <c r="A762" s="58"/>
      <c r="B762" s="58"/>
      <c r="C762" s="59"/>
      <c r="D762" s="60"/>
      <c r="E762" s="60"/>
      <c r="F762" s="60"/>
      <c r="G762" s="60"/>
      <c r="H762" s="60"/>
      <c r="I762" s="60"/>
    </row>
    <row r="763" customFormat="false" ht="15" hidden="false" customHeight="true" outlineLevel="0" collapsed="false">
      <c r="A763" s="58"/>
      <c r="B763" s="58"/>
      <c r="C763" s="59"/>
      <c r="D763" s="60"/>
      <c r="E763" s="60"/>
      <c r="F763" s="60"/>
      <c r="G763" s="60"/>
      <c r="H763" s="60"/>
      <c r="I763" s="60"/>
    </row>
    <row r="764" customFormat="false" ht="15" hidden="false" customHeight="true" outlineLevel="0" collapsed="false">
      <c r="A764" s="58"/>
      <c r="B764" s="58"/>
      <c r="C764" s="59"/>
      <c r="D764" s="60"/>
      <c r="E764" s="60"/>
      <c r="F764" s="60"/>
      <c r="G764" s="60"/>
      <c r="H764" s="60"/>
      <c r="I764" s="60"/>
    </row>
    <row r="765" customFormat="false" ht="15" hidden="false" customHeight="true" outlineLevel="0" collapsed="false">
      <c r="A765" s="58"/>
      <c r="B765" s="58"/>
      <c r="C765" s="59"/>
      <c r="D765" s="60"/>
      <c r="E765" s="60"/>
      <c r="F765" s="60"/>
      <c r="G765" s="60"/>
      <c r="H765" s="60"/>
      <c r="I765" s="60"/>
    </row>
    <row r="766" customFormat="false" ht="15" hidden="false" customHeight="true" outlineLevel="0" collapsed="false">
      <c r="A766" s="58"/>
      <c r="B766" s="58"/>
      <c r="C766" s="59"/>
      <c r="D766" s="60"/>
      <c r="E766" s="60"/>
      <c r="F766" s="60"/>
      <c r="G766" s="60"/>
      <c r="H766" s="60"/>
      <c r="I766" s="60"/>
    </row>
    <row r="767" customFormat="false" ht="15" hidden="false" customHeight="true" outlineLevel="0" collapsed="false">
      <c r="A767" s="58"/>
      <c r="B767" s="58"/>
      <c r="C767" s="59"/>
      <c r="D767" s="60"/>
      <c r="E767" s="60"/>
      <c r="F767" s="60"/>
      <c r="G767" s="60"/>
      <c r="H767" s="60"/>
      <c r="I767" s="60"/>
    </row>
    <row r="768" customFormat="false" ht="15" hidden="false" customHeight="true" outlineLevel="0" collapsed="false">
      <c r="A768" s="58"/>
      <c r="B768" s="58"/>
      <c r="C768" s="59"/>
      <c r="D768" s="60"/>
      <c r="E768" s="60"/>
      <c r="F768" s="60"/>
      <c r="G768" s="60"/>
      <c r="H768" s="60"/>
      <c r="I768" s="60"/>
    </row>
    <row r="769" customFormat="false" ht="15" hidden="false" customHeight="true" outlineLevel="0" collapsed="false">
      <c r="A769" s="58"/>
      <c r="B769" s="58"/>
      <c r="C769" s="59"/>
      <c r="D769" s="60"/>
      <c r="E769" s="60"/>
      <c r="F769" s="60"/>
      <c r="G769" s="60"/>
      <c r="H769" s="60"/>
      <c r="I769" s="60"/>
    </row>
    <row r="770" customFormat="false" ht="15" hidden="false" customHeight="true" outlineLevel="0" collapsed="false">
      <c r="A770" s="58"/>
      <c r="B770" s="58"/>
      <c r="C770" s="59"/>
      <c r="D770" s="60"/>
      <c r="E770" s="60"/>
      <c r="F770" s="60"/>
      <c r="G770" s="60"/>
      <c r="H770" s="60"/>
      <c r="I770" s="60"/>
    </row>
    <row r="771" customFormat="false" ht="15" hidden="false" customHeight="true" outlineLevel="0" collapsed="false">
      <c r="A771" s="58"/>
      <c r="B771" s="58"/>
      <c r="C771" s="59"/>
      <c r="D771" s="60"/>
      <c r="E771" s="60"/>
      <c r="F771" s="60"/>
      <c r="G771" s="60"/>
      <c r="H771" s="60"/>
      <c r="I771" s="60"/>
    </row>
    <row r="772" customFormat="false" ht="15" hidden="false" customHeight="true" outlineLevel="0" collapsed="false">
      <c r="A772" s="58"/>
      <c r="B772" s="58"/>
      <c r="C772" s="59"/>
      <c r="D772" s="60"/>
      <c r="E772" s="60"/>
      <c r="F772" s="60"/>
      <c r="G772" s="60"/>
      <c r="H772" s="60"/>
      <c r="I772" s="60"/>
    </row>
    <row r="773" customFormat="false" ht="15" hidden="false" customHeight="true" outlineLevel="0" collapsed="false">
      <c r="A773" s="58"/>
      <c r="B773" s="58"/>
      <c r="C773" s="59"/>
      <c r="D773" s="60"/>
      <c r="E773" s="60"/>
      <c r="F773" s="60"/>
      <c r="G773" s="60"/>
      <c r="H773" s="60"/>
      <c r="I773" s="60"/>
    </row>
    <row r="774" customFormat="false" ht="15" hidden="false" customHeight="true" outlineLevel="0" collapsed="false">
      <c r="A774" s="58"/>
      <c r="B774" s="58"/>
      <c r="C774" s="59"/>
      <c r="D774" s="60"/>
      <c r="E774" s="60"/>
      <c r="F774" s="60"/>
      <c r="G774" s="60"/>
      <c r="H774" s="60"/>
      <c r="I774" s="60"/>
    </row>
    <row r="775" customFormat="false" ht="15" hidden="false" customHeight="true" outlineLevel="0" collapsed="false">
      <c r="A775" s="58"/>
      <c r="B775" s="58"/>
      <c r="C775" s="59"/>
      <c r="D775" s="60"/>
      <c r="E775" s="60"/>
      <c r="F775" s="60"/>
      <c r="G775" s="60"/>
      <c r="H775" s="60"/>
      <c r="I775" s="60"/>
    </row>
    <row r="776" customFormat="false" ht="15" hidden="false" customHeight="true" outlineLevel="0" collapsed="false">
      <c r="A776" s="58"/>
      <c r="B776" s="58"/>
      <c r="C776" s="59"/>
      <c r="D776" s="60"/>
      <c r="E776" s="60"/>
      <c r="F776" s="60"/>
      <c r="G776" s="60"/>
      <c r="H776" s="60"/>
      <c r="I776" s="60"/>
    </row>
    <row r="777" customFormat="false" ht="15" hidden="false" customHeight="true" outlineLevel="0" collapsed="false">
      <c r="A777" s="58"/>
      <c r="B777" s="58"/>
      <c r="C777" s="59"/>
      <c r="D777" s="60"/>
      <c r="E777" s="60"/>
      <c r="F777" s="60"/>
      <c r="G777" s="60"/>
      <c r="H777" s="60"/>
      <c r="I777" s="60"/>
    </row>
    <row r="778" customFormat="false" ht="15" hidden="false" customHeight="true" outlineLevel="0" collapsed="false">
      <c r="A778" s="58"/>
      <c r="B778" s="58"/>
      <c r="C778" s="59"/>
      <c r="D778" s="60"/>
      <c r="E778" s="60"/>
      <c r="F778" s="60"/>
      <c r="G778" s="60"/>
      <c r="H778" s="60"/>
      <c r="I778" s="60"/>
    </row>
    <row r="779" customFormat="false" ht="15" hidden="false" customHeight="true" outlineLevel="0" collapsed="false">
      <c r="A779" s="58"/>
      <c r="B779" s="58"/>
      <c r="C779" s="59"/>
      <c r="D779" s="60"/>
      <c r="E779" s="60"/>
      <c r="F779" s="60"/>
      <c r="G779" s="60"/>
      <c r="H779" s="60"/>
      <c r="I779" s="60"/>
    </row>
    <row r="780" customFormat="false" ht="15" hidden="false" customHeight="true" outlineLevel="0" collapsed="false">
      <c r="A780" s="58"/>
      <c r="B780" s="58"/>
      <c r="C780" s="59"/>
      <c r="D780" s="60"/>
      <c r="E780" s="60"/>
      <c r="F780" s="60"/>
      <c r="G780" s="60"/>
      <c r="H780" s="60"/>
      <c r="I780" s="60"/>
    </row>
    <row r="781" customFormat="false" ht="15" hidden="false" customHeight="true" outlineLevel="0" collapsed="false">
      <c r="A781" s="58"/>
      <c r="B781" s="58"/>
      <c r="C781" s="59"/>
      <c r="D781" s="60"/>
      <c r="E781" s="60"/>
      <c r="F781" s="60"/>
      <c r="G781" s="60"/>
      <c r="H781" s="60"/>
      <c r="I781" s="60"/>
    </row>
    <row r="782" customFormat="false" ht="15" hidden="false" customHeight="true" outlineLevel="0" collapsed="false">
      <c r="A782" s="58"/>
      <c r="B782" s="58"/>
      <c r="C782" s="59"/>
      <c r="D782" s="60"/>
      <c r="E782" s="60"/>
      <c r="F782" s="60"/>
      <c r="G782" s="60"/>
      <c r="H782" s="60"/>
      <c r="I782" s="60"/>
    </row>
    <row r="783" customFormat="false" ht="15" hidden="false" customHeight="true" outlineLevel="0" collapsed="false">
      <c r="A783" s="58"/>
      <c r="B783" s="58"/>
      <c r="C783" s="59"/>
      <c r="D783" s="60"/>
      <c r="E783" s="60"/>
      <c r="F783" s="60"/>
      <c r="G783" s="60"/>
      <c r="H783" s="60"/>
      <c r="I783" s="60"/>
    </row>
    <row r="784" customFormat="false" ht="15" hidden="false" customHeight="true" outlineLevel="0" collapsed="false">
      <c r="A784" s="58"/>
      <c r="B784" s="58"/>
      <c r="C784" s="59"/>
      <c r="D784" s="60"/>
      <c r="E784" s="60"/>
      <c r="F784" s="60"/>
      <c r="G784" s="60"/>
      <c r="H784" s="60"/>
      <c r="I784" s="60"/>
    </row>
    <row r="785" customFormat="false" ht="15" hidden="false" customHeight="true" outlineLevel="0" collapsed="false">
      <c r="A785" s="58"/>
      <c r="B785" s="58"/>
      <c r="C785" s="59"/>
      <c r="D785" s="60"/>
      <c r="E785" s="60"/>
      <c r="F785" s="60"/>
      <c r="G785" s="60"/>
      <c r="H785" s="60"/>
      <c r="I785" s="60"/>
    </row>
    <row r="786" customFormat="false" ht="15" hidden="false" customHeight="true" outlineLevel="0" collapsed="false">
      <c r="A786" s="58"/>
      <c r="B786" s="58"/>
      <c r="C786" s="59"/>
      <c r="D786" s="60"/>
      <c r="E786" s="60"/>
      <c r="F786" s="60"/>
      <c r="G786" s="60"/>
      <c r="H786" s="60"/>
      <c r="I786" s="60"/>
    </row>
    <row r="787" customFormat="false" ht="15" hidden="false" customHeight="true" outlineLevel="0" collapsed="false">
      <c r="A787" s="58"/>
      <c r="B787" s="58"/>
      <c r="C787" s="59"/>
      <c r="D787" s="60"/>
      <c r="E787" s="60"/>
      <c r="F787" s="60"/>
      <c r="G787" s="60"/>
      <c r="H787" s="60"/>
      <c r="I787" s="60"/>
    </row>
    <row r="788" customFormat="false" ht="15" hidden="false" customHeight="true" outlineLevel="0" collapsed="false">
      <c r="A788" s="58"/>
      <c r="B788" s="58"/>
      <c r="C788" s="59"/>
      <c r="D788" s="60"/>
      <c r="E788" s="60"/>
      <c r="F788" s="60"/>
      <c r="G788" s="60"/>
      <c r="H788" s="60"/>
      <c r="I788" s="60"/>
    </row>
    <row r="789" customFormat="false" ht="15" hidden="false" customHeight="true" outlineLevel="0" collapsed="false">
      <c r="A789" s="58"/>
      <c r="B789" s="58"/>
      <c r="C789" s="59"/>
      <c r="D789" s="60"/>
      <c r="E789" s="60"/>
      <c r="F789" s="60"/>
      <c r="G789" s="60"/>
      <c r="H789" s="60"/>
      <c r="I789" s="60"/>
    </row>
    <row r="790" customFormat="false" ht="15" hidden="false" customHeight="true" outlineLevel="0" collapsed="false">
      <c r="A790" s="58"/>
      <c r="B790" s="58"/>
      <c r="C790" s="59"/>
      <c r="D790" s="60"/>
      <c r="E790" s="60"/>
      <c r="F790" s="60"/>
      <c r="G790" s="60"/>
      <c r="H790" s="60"/>
      <c r="I790" s="60"/>
    </row>
    <row r="791" customFormat="false" ht="15" hidden="false" customHeight="true" outlineLevel="0" collapsed="false">
      <c r="A791" s="58"/>
      <c r="B791" s="58"/>
      <c r="C791" s="59"/>
      <c r="D791" s="60"/>
      <c r="E791" s="60"/>
      <c r="F791" s="60"/>
      <c r="G791" s="60"/>
      <c r="H791" s="60"/>
      <c r="I791" s="60"/>
    </row>
    <row r="792" customFormat="false" ht="15" hidden="false" customHeight="true" outlineLevel="0" collapsed="false">
      <c r="A792" s="58"/>
      <c r="B792" s="58"/>
      <c r="C792" s="59"/>
      <c r="D792" s="60"/>
      <c r="E792" s="60"/>
      <c r="F792" s="60"/>
      <c r="G792" s="60"/>
      <c r="H792" s="60"/>
      <c r="I792" s="60"/>
    </row>
    <row r="793" customFormat="false" ht="15" hidden="false" customHeight="true" outlineLevel="0" collapsed="false">
      <c r="A793" s="58"/>
      <c r="B793" s="58"/>
      <c r="C793" s="59"/>
      <c r="D793" s="60"/>
      <c r="E793" s="60"/>
      <c r="F793" s="60"/>
      <c r="G793" s="60"/>
      <c r="H793" s="60"/>
      <c r="I793" s="60"/>
    </row>
    <row r="794" customFormat="false" ht="15" hidden="false" customHeight="true" outlineLevel="0" collapsed="false">
      <c r="A794" s="58"/>
      <c r="B794" s="58"/>
      <c r="C794" s="59"/>
      <c r="D794" s="60"/>
      <c r="E794" s="60"/>
      <c r="F794" s="60"/>
      <c r="G794" s="60"/>
      <c r="H794" s="60"/>
      <c r="I794" s="60"/>
    </row>
    <row r="795" customFormat="false" ht="15" hidden="false" customHeight="true" outlineLevel="0" collapsed="false">
      <c r="A795" s="58"/>
      <c r="B795" s="58"/>
      <c r="C795" s="59"/>
      <c r="D795" s="60"/>
      <c r="E795" s="60"/>
      <c r="F795" s="60"/>
      <c r="G795" s="60"/>
      <c r="H795" s="60"/>
      <c r="I795" s="60"/>
    </row>
    <row r="796" customFormat="false" ht="15" hidden="false" customHeight="true" outlineLevel="0" collapsed="false">
      <c r="A796" s="58"/>
      <c r="B796" s="58"/>
      <c r="C796" s="59"/>
      <c r="D796" s="60"/>
      <c r="E796" s="60"/>
      <c r="F796" s="60"/>
      <c r="G796" s="60"/>
      <c r="H796" s="60"/>
      <c r="I796" s="60"/>
    </row>
    <row r="797" customFormat="false" ht="15" hidden="false" customHeight="true" outlineLevel="0" collapsed="false">
      <c r="A797" s="58"/>
      <c r="B797" s="58"/>
      <c r="C797" s="59"/>
      <c r="D797" s="60"/>
      <c r="E797" s="60"/>
      <c r="F797" s="60"/>
      <c r="G797" s="60"/>
      <c r="H797" s="60"/>
      <c r="I797" s="60"/>
    </row>
    <row r="798" customFormat="false" ht="15" hidden="false" customHeight="true" outlineLevel="0" collapsed="false">
      <c r="A798" s="58"/>
      <c r="B798" s="58"/>
      <c r="C798" s="59"/>
      <c r="D798" s="60"/>
      <c r="E798" s="60"/>
      <c r="F798" s="60"/>
      <c r="G798" s="60"/>
      <c r="H798" s="60"/>
      <c r="I798" s="60"/>
    </row>
    <row r="799" customFormat="false" ht="15" hidden="false" customHeight="true" outlineLevel="0" collapsed="false">
      <c r="A799" s="58"/>
      <c r="B799" s="58"/>
      <c r="C799" s="59"/>
      <c r="D799" s="60"/>
      <c r="E799" s="60"/>
      <c r="F799" s="60"/>
      <c r="G799" s="60"/>
      <c r="H799" s="60"/>
      <c r="I799" s="60"/>
    </row>
    <row r="800" customFormat="false" ht="15" hidden="false" customHeight="true" outlineLevel="0" collapsed="false">
      <c r="A800" s="58"/>
      <c r="B800" s="58"/>
      <c r="C800" s="59"/>
      <c r="D800" s="60"/>
      <c r="E800" s="60"/>
      <c r="F800" s="60"/>
      <c r="G800" s="60"/>
      <c r="H800" s="60"/>
      <c r="I800" s="60"/>
    </row>
    <row r="801" customFormat="false" ht="15" hidden="false" customHeight="true" outlineLevel="0" collapsed="false">
      <c r="A801" s="58"/>
      <c r="B801" s="58"/>
      <c r="C801" s="59"/>
      <c r="D801" s="60"/>
      <c r="E801" s="60"/>
      <c r="F801" s="60"/>
      <c r="G801" s="60"/>
      <c r="H801" s="60"/>
      <c r="I801" s="60"/>
    </row>
    <row r="802" customFormat="false" ht="15" hidden="false" customHeight="true" outlineLevel="0" collapsed="false">
      <c r="A802" s="58"/>
      <c r="B802" s="58"/>
      <c r="C802" s="59"/>
      <c r="D802" s="60"/>
      <c r="E802" s="60"/>
      <c r="F802" s="60"/>
      <c r="G802" s="60"/>
      <c r="H802" s="60"/>
      <c r="I802" s="60"/>
    </row>
    <row r="803" customFormat="false" ht="15" hidden="false" customHeight="true" outlineLevel="0" collapsed="false">
      <c r="A803" s="58"/>
      <c r="B803" s="58"/>
      <c r="C803" s="59"/>
      <c r="D803" s="60"/>
      <c r="E803" s="60"/>
      <c r="F803" s="60"/>
      <c r="G803" s="60"/>
      <c r="H803" s="60"/>
      <c r="I803" s="60"/>
    </row>
    <row r="804" customFormat="false" ht="15" hidden="false" customHeight="true" outlineLevel="0" collapsed="false">
      <c r="A804" s="58"/>
      <c r="B804" s="58"/>
      <c r="C804" s="59"/>
      <c r="D804" s="60"/>
      <c r="E804" s="60"/>
      <c r="F804" s="60"/>
      <c r="G804" s="60"/>
      <c r="H804" s="60"/>
      <c r="I804" s="60"/>
    </row>
    <row r="805" customFormat="false" ht="15" hidden="false" customHeight="true" outlineLevel="0" collapsed="false">
      <c r="A805" s="58"/>
      <c r="B805" s="58"/>
      <c r="C805" s="59"/>
      <c r="D805" s="60"/>
      <c r="E805" s="60"/>
      <c r="F805" s="60"/>
      <c r="G805" s="60"/>
      <c r="H805" s="60"/>
      <c r="I805" s="60"/>
    </row>
    <row r="806" customFormat="false" ht="15" hidden="false" customHeight="true" outlineLevel="0" collapsed="false">
      <c r="A806" s="58"/>
      <c r="B806" s="58"/>
      <c r="C806" s="59"/>
      <c r="D806" s="60"/>
      <c r="E806" s="60"/>
      <c r="F806" s="60"/>
      <c r="G806" s="60"/>
      <c r="H806" s="60"/>
      <c r="I806" s="60"/>
    </row>
    <row r="807" customFormat="false" ht="15" hidden="false" customHeight="true" outlineLevel="0" collapsed="false">
      <c r="A807" s="58"/>
      <c r="B807" s="58"/>
      <c r="C807" s="59"/>
      <c r="D807" s="60"/>
      <c r="E807" s="60"/>
      <c r="F807" s="60"/>
      <c r="G807" s="60"/>
      <c r="H807" s="60"/>
      <c r="I807" s="60"/>
    </row>
    <row r="808" customFormat="false" ht="15" hidden="false" customHeight="true" outlineLevel="0" collapsed="false">
      <c r="A808" s="58"/>
      <c r="B808" s="58"/>
      <c r="C808" s="59"/>
      <c r="D808" s="60"/>
      <c r="E808" s="60"/>
      <c r="F808" s="60"/>
      <c r="G808" s="60"/>
      <c r="H808" s="60"/>
      <c r="I808" s="60"/>
    </row>
    <row r="809" customFormat="false" ht="15" hidden="false" customHeight="true" outlineLevel="0" collapsed="false">
      <c r="A809" s="58"/>
      <c r="B809" s="58"/>
      <c r="C809" s="59"/>
      <c r="D809" s="60"/>
      <c r="E809" s="60"/>
      <c r="F809" s="60"/>
      <c r="G809" s="60"/>
      <c r="H809" s="60"/>
      <c r="I809" s="60"/>
    </row>
    <row r="810" customFormat="false" ht="15" hidden="false" customHeight="true" outlineLevel="0" collapsed="false">
      <c r="A810" s="58"/>
      <c r="B810" s="58"/>
      <c r="C810" s="59"/>
      <c r="D810" s="60"/>
      <c r="E810" s="60"/>
      <c r="F810" s="60"/>
      <c r="G810" s="60"/>
      <c r="H810" s="60"/>
      <c r="I810" s="60"/>
    </row>
    <row r="811" customFormat="false" ht="15" hidden="false" customHeight="true" outlineLevel="0" collapsed="false">
      <c r="A811" s="58"/>
      <c r="B811" s="58"/>
      <c r="C811" s="59"/>
      <c r="D811" s="60"/>
      <c r="E811" s="60"/>
      <c r="F811" s="60"/>
      <c r="G811" s="60"/>
      <c r="H811" s="60"/>
      <c r="I811" s="60"/>
    </row>
    <row r="812" customFormat="false" ht="15" hidden="false" customHeight="true" outlineLevel="0" collapsed="false">
      <c r="A812" s="58"/>
      <c r="B812" s="58"/>
      <c r="C812" s="59"/>
      <c r="D812" s="60"/>
      <c r="E812" s="60"/>
      <c r="F812" s="60"/>
      <c r="G812" s="60"/>
      <c r="H812" s="60"/>
      <c r="I812" s="60"/>
    </row>
    <row r="813" customFormat="false" ht="15" hidden="false" customHeight="true" outlineLevel="0" collapsed="false">
      <c r="A813" s="58"/>
      <c r="B813" s="58"/>
      <c r="C813" s="59"/>
      <c r="D813" s="60"/>
      <c r="E813" s="60"/>
      <c r="F813" s="60"/>
      <c r="G813" s="60"/>
      <c r="H813" s="60"/>
      <c r="I813" s="60"/>
    </row>
    <row r="814" customFormat="false" ht="15" hidden="false" customHeight="true" outlineLevel="0" collapsed="false">
      <c r="A814" s="58"/>
      <c r="B814" s="58"/>
      <c r="C814" s="59"/>
      <c r="D814" s="60"/>
      <c r="E814" s="60"/>
      <c r="F814" s="60"/>
      <c r="G814" s="60"/>
      <c r="H814" s="60"/>
      <c r="I814" s="60"/>
    </row>
    <row r="815" customFormat="false" ht="15" hidden="false" customHeight="true" outlineLevel="0" collapsed="false">
      <c r="A815" s="58"/>
      <c r="B815" s="58"/>
      <c r="C815" s="59"/>
      <c r="D815" s="60"/>
      <c r="E815" s="60"/>
      <c r="F815" s="60"/>
      <c r="G815" s="60"/>
      <c r="H815" s="60"/>
      <c r="I815" s="60"/>
    </row>
    <row r="816" customFormat="false" ht="15" hidden="false" customHeight="true" outlineLevel="0" collapsed="false">
      <c r="A816" s="58"/>
      <c r="B816" s="58"/>
      <c r="C816" s="59"/>
      <c r="D816" s="60"/>
      <c r="E816" s="60"/>
      <c r="F816" s="60"/>
      <c r="G816" s="60"/>
      <c r="H816" s="60"/>
      <c r="I816" s="60"/>
    </row>
    <row r="817" customFormat="false" ht="15" hidden="false" customHeight="true" outlineLevel="0" collapsed="false">
      <c r="A817" s="58"/>
      <c r="B817" s="58"/>
      <c r="C817" s="59"/>
      <c r="D817" s="60"/>
      <c r="E817" s="60"/>
      <c r="F817" s="60"/>
      <c r="G817" s="60"/>
      <c r="H817" s="60"/>
      <c r="I817" s="60"/>
    </row>
    <row r="818" customFormat="false" ht="15" hidden="false" customHeight="true" outlineLevel="0" collapsed="false">
      <c r="A818" s="58"/>
      <c r="B818" s="58"/>
      <c r="C818" s="59"/>
      <c r="D818" s="60"/>
      <c r="E818" s="60"/>
      <c r="F818" s="60"/>
      <c r="G818" s="60"/>
      <c r="H818" s="60"/>
      <c r="I818" s="60"/>
    </row>
    <row r="819" customFormat="false" ht="15" hidden="false" customHeight="true" outlineLevel="0" collapsed="false">
      <c r="A819" s="58"/>
      <c r="B819" s="58"/>
      <c r="C819" s="59"/>
      <c r="D819" s="60"/>
      <c r="E819" s="60"/>
      <c r="F819" s="60"/>
      <c r="G819" s="60"/>
      <c r="H819" s="60"/>
      <c r="I819" s="60"/>
    </row>
    <row r="820" customFormat="false" ht="15" hidden="false" customHeight="true" outlineLevel="0" collapsed="false">
      <c r="A820" s="58"/>
      <c r="B820" s="58"/>
      <c r="C820" s="59"/>
      <c r="D820" s="60"/>
      <c r="E820" s="60"/>
      <c r="F820" s="60"/>
      <c r="G820" s="60"/>
      <c r="H820" s="60"/>
      <c r="I820" s="60"/>
    </row>
    <row r="821" customFormat="false" ht="15" hidden="false" customHeight="true" outlineLevel="0" collapsed="false">
      <c r="A821" s="58"/>
      <c r="B821" s="58"/>
      <c r="C821" s="59"/>
      <c r="D821" s="60"/>
      <c r="E821" s="60"/>
      <c r="F821" s="60"/>
      <c r="G821" s="60"/>
      <c r="H821" s="60"/>
      <c r="I821" s="60"/>
    </row>
    <row r="822" customFormat="false" ht="15" hidden="false" customHeight="true" outlineLevel="0" collapsed="false">
      <c r="A822" s="58"/>
      <c r="B822" s="58"/>
      <c r="C822" s="59"/>
      <c r="D822" s="60"/>
      <c r="E822" s="60"/>
      <c r="F822" s="60"/>
      <c r="G822" s="60"/>
      <c r="H822" s="60"/>
      <c r="I822" s="60"/>
    </row>
    <row r="823" customFormat="false" ht="15" hidden="false" customHeight="true" outlineLevel="0" collapsed="false">
      <c r="A823" s="58"/>
      <c r="B823" s="58"/>
      <c r="C823" s="59"/>
      <c r="D823" s="60"/>
      <c r="E823" s="60"/>
      <c r="F823" s="60"/>
      <c r="G823" s="60"/>
      <c r="H823" s="60"/>
      <c r="I823" s="60"/>
    </row>
    <row r="824" customFormat="false" ht="15" hidden="false" customHeight="true" outlineLevel="0" collapsed="false">
      <c r="A824" s="58"/>
      <c r="B824" s="58"/>
      <c r="C824" s="59"/>
      <c r="D824" s="60"/>
      <c r="E824" s="60"/>
      <c r="F824" s="60"/>
      <c r="G824" s="60"/>
      <c r="H824" s="60"/>
      <c r="I824" s="60"/>
    </row>
    <row r="825" customFormat="false" ht="15" hidden="false" customHeight="true" outlineLevel="0" collapsed="false">
      <c r="A825" s="58"/>
      <c r="B825" s="58"/>
      <c r="C825" s="59"/>
      <c r="D825" s="60"/>
      <c r="E825" s="60"/>
      <c r="F825" s="60"/>
      <c r="G825" s="60"/>
      <c r="H825" s="60"/>
      <c r="I825" s="60"/>
    </row>
    <row r="826" customFormat="false" ht="15" hidden="false" customHeight="true" outlineLevel="0" collapsed="false">
      <c r="A826" s="58"/>
      <c r="B826" s="58"/>
      <c r="C826" s="59"/>
      <c r="D826" s="60"/>
      <c r="E826" s="60"/>
      <c r="F826" s="60"/>
      <c r="G826" s="60"/>
      <c r="H826" s="60"/>
      <c r="I826" s="60"/>
    </row>
    <row r="827" customFormat="false" ht="15" hidden="false" customHeight="true" outlineLevel="0" collapsed="false">
      <c r="A827" s="58"/>
      <c r="B827" s="58"/>
      <c r="C827" s="59"/>
      <c r="D827" s="60"/>
      <c r="E827" s="60"/>
      <c r="F827" s="60"/>
      <c r="G827" s="60"/>
      <c r="H827" s="60"/>
      <c r="I827" s="60"/>
    </row>
    <row r="828" customFormat="false" ht="15" hidden="false" customHeight="true" outlineLevel="0" collapsed="false">
      <c r="A828" s="58"/>
      <c r="B828" s="58"/>
      <c r="C828" s="59"/>
      <c r="D828" s="60"/>
      <c r="E828" s="60"/>
      <c r="F828" s="60"/>
      <c r="G828" s="60"/>
      <c r="H828" s="60"/>
      <c r="I828" s="60"/>
    </row>
    <row r="829" customFormat="false" ht="15" hidden="false" customHeight="true" outlineLevel="0" collapsed="false">
      <c r="A829" s="58"/>
      <c r="B829" s="58"/>
      <c r="C829" s="59"/>
      <c r="D829" s="60"/>
      <c r="E829" s="60"/>
      <c r="F829" s="60"/>
      <c r="G829" s="60"/>
      <c r="H829" s="60"/>
      <c r="I829" s="60"/>
    </row>
    <row r="830" customFormat="false" ht="15" hidden="false" customHeight="true" outlineLevel="0" collapsed="false">
      <c r="A830" s="58"/>
      <c r="B830" s="58"/>
      <c r="C830" s="59"/>
      <c r="D830" s="60"/>
      <c r="E830" s="60"/>
      <c r="F830" s="60"/>
      <c r="G830" s="60"/>
      <c r="H830" s="60"/>
      <c r="I830" s="60"/>
    </row>
    <row r="831" customFormat="false" ht="15" hidden="false" customHeight="true" outlineLevel="0" collapsed="false">
      <c r="A831" s="58"/>
      <c r="B831" s="58"/>
      <c r="C831" s="59"/>
      <c r="D831" s="60"/>
      <c r="E831" s="60"/>
      <c r="F831" s="60"/>
      <c r="G831" s="60"/>
      <c r="H831" s="60"/>
      <c r="I831" s="60"/>
    </row>
    <row r="832" customFormat="false" ht="15" hidden="false" customHeight="true" outlineLevel="0" collapsed="false">
      <c r="A832" s="58"/>
      <c r="B832" s="58"/>
      <c r="C832" s="59"/>
      <c r="D832" s="60"/>
      <c r="E832" s="60"/>
      <c r="F832" s="60"/>
      <c r="G832" s="60"/>
      <c r="H832" s="60"/>
      <c r="I832" s="60"/>
    </row>
    <row r="833" customFormat="false" ht="15" hidden="false" customHeight="true" outlineLevel="0" collapsed="false">
      <c r="A833" s="58"/>
      <c r="B833" s="58"/>
      <c r="C833" s="59"/>
      <c r="D833" s="60"/>
      <c r="E833" s="60"/>
      <c r="F833" s="60"/>
      <c r="G833" s="60"/>
      <c r="H833" s="60"/>
      <c r="I833" s="60"/>
    </row>
    <row r="834" customFormat="false" ht="15" hidden="false" customHeight="true" outlineLevel="0" collapsed="false">
      <c r="A834" s="58"/>
      <c r="B834" s="58"/>
      <c r="C834" s="59"/>
      <c r="D834" s="60"/>
      <c r="E834" s="60"/>
      <c r="F834" s="60"/>
      <c r="G834" s="60"/>
      <c r="H834" s="60"/>
      <c r="I834" s="60"/>
    </row>
    <row r="835" customFormat="false" ht="15" hidden="false" customHeight="true" outlineLevel="0" collapsed="false">
      <c r="A835" s="58"/>
      <c r="B835" s="58"/>
      <c r="C835" s="59"/>
      <c r="D835" s="60"/>
      <c r="E835" s="60"/>
      <c r="F835" s="60"/>
      <c r="G835" s="60"/>
      <c r="H835" s="60"/>
      <c r="I835" s="60"/>
    </row>
    <row r="836" customFormat="false" ht="15" hidden="false" customHeight="true" outlineLevel="0" collapsed="false">
      <c r="A836" s="58"/>
      <c r="B836" s="58"/>
      <c r="C836" s="59"/>
      <c r="D836" s="60"/>
      <c r="E836" s="60"/>
      <c r="F836" s="60"/>
      <c r="G836" s="60"/>
      <c r="H836" s="60"/>
      <c r="I836" s="60"/>
    </row>
    <row r="837" customFormat="false" ht="15" hidden="false" customHeight="true" outlineLevel="0" collapsed="false">
      <c r="A837" s="58"/>
      <c r="B837" s="58"/>
      <c r="C837" s="59"/>
      <c r="D837" s="60"/>
      <c r="E837" s="60"/>
      <c r="F837" s="60"/>
      <c r="G837" s="60"/>
      <c r="H837" s="60"/>
      <c r="I837" s="60"/>
    </row>
    <row r="838" customFormat="false" ht="15" hidden="false" customHeight="true" outlineLevel="0" collapsed="false">
      <c r="A838" s="58"/>
      <c r="B838" s="58"/>
      <c r="C838" s="59"/>
      <c r="D838" s="60"/>
      <c r="E838" s="60"/>
      <c r="F838" s="60"/>
      <c r="G838" s="60"/>
      <c r="H838" s="60"/>
      <c r="I838" s="60"/>
    </row>
    <row r="839" customFormat="false" ht="15" hidden="false" customHeight="true" outlineLevel="0" collapsed="false">
      <c r="A839" s="58"/>
      <c r="B839" s="58"/>
      <c r="C839" s="59"/>
      <c r="D839" s="60"/>
      <c r="E839" s="60"/>
      <c r="F839" s="60"/>
      <c r="G839" s="60"/>
      <c r="H839" s="60"/>
      <c r="I839" s="60"/>
    </row>
    <row r="840" customFormat="false" ht="15" hidden="false" customHeight="true" outlineLevel="0" collapsed="false">
      <c r="A840" s="58"/>
      <c r="B840" s="58"/>
      <c r="C840" s="59"/>
      <c r="D840" s="60"/>
      <c r="E840" s="60"/>
      <c r="F840" s="60"/>
      <c r="G840" s="60"/>
      <c r="H840" s="60"/>
      <c r="I840" s="60"/>
    </row>
    <row r="841" customFormat="false" ht="15" hidden="false" customHeight="true" outlineLevel="0" collapsed="false">
      <c r="A841" s="58"/>
      <c r="B841" s="58"/>
      <c r="C841" s="59"/>
      <c r="D841" s="60"/>
      <c r="E841" s="60"/>
      <c r="F841" s="60"/>
      <c r="G841" s="60"/>
      <c r="H841" s="60"/>
      <c r="I841" s="60"/>
    </row>
    <row r="842" customFormat="false" ht="15" hidden="false" customHeight="true" outlineLevel="0" collapsed="false">
      <c r="A842" s="58"/>
      <c r="B842" s="58"/>
      <c r="C842" s="59"/>
      <c r="D842" s="60"/>
      <c r="E842" s="60"/>
      <c r="F842" s="60"/>
      <c r="G842" s="60"/>
      <c r="H842" s="60"/>
      <c r="I842" s="60"/>
    </row>
    <row r="843" customFormat="false" ht="15" hidden="false" customHeight="true" outlineLevel="0" collapsed="false">
      <c r="A843" s="58"/>
      <c r="B843" s="58"/>
      <c r="C843" s="59"/>
      <c r="D843" s="60"/>
      <c r="E843" s="60"/>
      <c r="F843" s="60"/>
      <c r="G843" s="60"/>
      <c r="H843" s="60"/>
      <c r="I843" s="60"/>
    </row>
    <row r="844" customFormat="false" ht="15" hidden="false" customHeight="true" outlineLevel="0" collapsed="false">
      <c r="A844" s="58"/>
      <c r="B844" s="58"/>
      <c r="C844" s="59"/>
      <c r="D844" s="60"/>
      <c r="E844" s="60"/>
      <c r="F844" s="60"/>
      <c r="G844" s="60"/>
      <c r="H844" s="60"/>
      <c r="I844" s="60"/>
    </row>
    <row r="845" customFormat="false" ht="15" hidden="false" customHeight="true" outlineLevel="0" collapsed="false">
      <c r="A845" s="58"/>
      <c r="B845" s="58"/>
      <c r="C845" s="59"/>
      <c r="D845" s="60"/>
      <c r="E845" s="60"/>
      <c r="F845" s="60"/>
      <c r="G845" s="60"/>
      <c r="H845" s="60"/>
      <c r="I845" s="60"/>
    </row>
    <row r="846" customFormat="false" ht="15" hidden="false" customHeight="true" outlineLevel="0" collapsed="false">
      <c r="A846" s="58"/>
      <c r="B846" s="58"/>
      <c r="C846" s="59"/>
      <c r="D846" s="60"/>
      <c r="E846" s="60"/>
      <c r="F846" s="60"/>
      <c r="G846" s="60"/>
      <c r="H846" s="60"/>
      <c r="I846" s="60"/>
    </row>
    <row r="847" customFormat="false" ht="15" hidden="false" customHeight="true" outlineLevel="0" collapsed="false">
      <c r="A847" s="58"/>
      <c r="B847" s="58"/>
      <c r="C847" s="59"/>
      <c r="D847" s="60"/>
      <c r="E847" s="60"/>
      <c r="F847" s="60"/>
      <c r="G847" s="60"/>
      <c r="H847" s="60"/>
      <c r="I847" s="60"/>
    </row>
    <row r="848" customFormat="false" ht="15" hidden="false" customHeight="true" outlineLevel="0" collapsed="false">
      <c r="A848" s="58"/>
      <c r="B848" s="58"/>
      <c r="C848" s="59"/>
      <c r="D848" s="60"/>
      <c r="E848" s="60"/>
      <c r="F848" s="60"/>
      <c r="G848" s="60"/>
      <c r="H848" s="60"/>
      <c r="I848" s="60"/>
    </row>
    <row r="849" customFormat="false" ht="15" hidden="false" customHeight="true" outlineLevel="0" collapsed="false">
      <c r="A849" s="58"/>
      <c r="B849" s="58"/>
      <c r="C849" s="59"/>
      <c r="D849" s="60"/>
      <c r="E849" s="60"/>
      <c r="F849" s="60"/>
      <c r="G849" s="60"/>
      <c r="H849" s="60"/>
      <c r="I849" s="60"/>
    </row>
    <row r="850" customFormat="false" ht="15" hidden="false" customHeight="true" outlineLevel="0" collapsed="false">
      <c r="A850" s="58"/>
      <c r="B850" s="58"/>
      <c r="C850" s="59"/>
      <c r="D850" s="60"/>
      <c r="E850" s="60"/>
      <c r="F850" s="60"/>
      <c r="G850" s="60"/>
      <c r="H850" s="60"/>
      <c r="I850" s="60"/>
    </row>
    <row r="851" customFormat="false" ht="15" hidden="false" customHeight="true" outlineLevel="0" collapsed="false">
      <c r="A851" s="58"/>
      <c r="B851" s="58"/>
      <c r="C851" s="59"/>
      <c r="D851" s="60"/>
      <c r="E851" s="60"/>
      <c r="F851" s="60"/>
      <c r="G851" s="60"/>
      <c r="H851" s="60"/>
      <c r="I851" s="60"/>
    </row>
    <row r="852" customFormat="false" ht="15" hidden="false" customHeight="true" outlineLevel="0" collapsed="false">
      <c r="A852" s="58"/>
      <c r="B852" s="58"/>
      <c r="C852" s="59"/>
      <c r="D852" s="60"/>
      <c r="E852" s="60"/>
      <c r="F852" s="60"/>
      <c r="G852" s="60"/>
      <c r="H852" s="60"/>
      <c r="I852" s="60"/>
    </row>
    <row r="853" customFormat="false" ht="15" hidden="false" customHeight="true" outlineLevel="0" collapsed="false">
      <c r="A853" s="58"/>
      <c r="B853" s="58"/>
      <c r="C853" s="59"/>
      <c r="D853" s="60"/>
      <c r="E853" s="60"/>
      <c r="F853" s="60"/>
      <c r="G853" s="60"/>
      <c r="H853" s="60"/>
      <c r="I853" s="60"/>
    </row>
    <row r="854" customFormat="false" ht="15" hidden="false" customHeight="true" outlineLevel="0" collapsed="false">
      <c r="A854" s="58"/>
      <c r="B854" s="58"/>
      <c r="C854" s="59"/>
      <c r="D854" s="60"/>
      <c r="E854" s="60"/>
      <c r="F854" s="60"/>
      <c r="G854" s="60"/>
      <c r="H854" s="60"/>
      <c r="I854" s="60"/>
    </row>
    <row r="855" customFormat="false" ht="15" hidden="false" customHeight="true" outlineLevel="0" collapsed="false">
      <c r="A855" s="58"/>
      <c r="B855" s="58"/>
      <c r="C855" s="59"/>
      <c r="D855" s="60"/>
      <c r="E855" s="60"/>
      <c r="F855" s="60"/>
      <c r="G855" s="60"/>
      <c r="H855" s="60"/>
      <c r="I855" s="60"/>
    </row>
    <row r="856" customFormat="false" ht="15" hidden="false" customHeight="true" outlineLevel="0" collapsed="false">
      <c r="A856" s="58"/>
      <c r="B856" s="58"/>
      <c r="C856" s="59"/>
      <c r="D856" s="60"/>
      <c r="E856" s="60"/>
      <c r="F856" s="60"/>
      <c r="G856" s="60"/>
      <c r="H856" s="60"/>
      <c r="I856" s="60"/>
    </row>
    <row r="857" customFormat="false" ht="15" hidden="false" customHeight="true" outlineLevel="0" collapsed="false">
      <c r="A857" s="58"/>
      <c r="B857" s="58"/>
      <c r="C857" s="59"/>
      <c r="D857" s="60"/>
      <c r="E857" s="60"/>
      <c r="F857" s="60"/>
      <c r="G857" s="60"/>
      <c r="H857" s="60"/>
      <c r="I857" s="60"/>
    </row>
    <row r="858" customFormat="false" ht="15" hidden="false" customHeight="true" outlineLevel="0" collapsed="false">
      <c r="A858" s="58"/>
      <c r="B858" s="58"/>
      <c r="C858" s="59"/>
      <c r="D858" s="60"/>
      <c r="E858" s="60"/>
      <c r="F858" s="60"/>
      <c r="G858" s="60"/>
      <c r="H858" s="60"/>
      <c r="I858" s="60"/>
    </row>
    <row r="859" customFormat="false" ht="15" hidden="false" customHeight="true" outlineLevel="0" collapsed="false">
      <c r="A859" s="58"/>
      <c r="B859" s="58"/>
      <c r="C859" s="59"/>
      <c r="D859" s="60"/>
      <c r="E859" s="60"/>
      <c r="F859" s="60"/>
      <c r="G859" s="60"/>
      <c r="H859" s="60"/>
      <c r="I859" s="60"/>
    </row>
    <row r="860" customFormat="false" ht="15" hidden="false" customHeight="true" outlineLevel="0" collapsed="false">
      <c r="A860" s="58"/>
      <c r="B860" s="58"/>
      <c r="C860" s="59"/>
      <c r="D860" s="60"/>
      <c r="E860" s="60"/>
      <c r="F860" s="60"/>
      <c r="G860" s="60"/>
      <c r="H860" s="60"/>
      <c r="I860" s="60"/>
    </row>
    <row r="861" customFormat="false" ht="15" hidden="false" customHeight="true" outlineLevel="0" collapsed="false">
      <c r="A861" s="58"/>
      <c r="B861" s="58"/>
      <c r="C861" s="59"/>
      <c r="D861" s="60"/>
      <c r="E861" s="60"/>
      <c r="F861" s="60"/>
      <c r="G861" s="60"/>
      <c r="H861" s="60"/>
      <c r="I861" s="60"/>
    </row>
    <row r="862" customFormat="false" ht="15" hidden="false" customHeight="true" outlineLevel="0" collapsed="false">
      <c r="A862" s="58"/>
      <c r="B862" s="58"/>
      <c r="C862" s="59"/>
      <c r="D862" s="60"/>
      <c r="E862" s="60"/>
      <c r="F862" s="60"/>
      <c r="G862" s="60"/>
      <c r="H862" s="60"/>
      <c r="I862" s="60"/>
    </row>
    <row r="863" customFormat="false" ht="15" hidden="false" customHeight="true" outlineLevel="0" collapsed="false">
      <c r="A863" s="58"/>
      <c r="B863" s="58"/>
      <c r="C863" s="59"/>
      <c r="D863" s="60"/>
      <c r="E863" s="60"/>
      <c r="F863" s="60"/>
      <c r="G863" s="60"/>
      <c r="H863" s="60"/>
      <c r="I863" s="60"/>
    </row>
    <row r="864" customFormat="false" ht="15" hidden="false" customHeight="true" outlineLevel="0" collapsed="false">
      <c r="A864" s="58"/>
      <c r="B864" s="58"/>
      <c r="C864" s="59"/>
      <c r="D864" s="60"/>
      <c r="E864" s="60"/>
      <c r="F864" s="60"/>
      <c r="G864" s="60"/>
      <c r="H864" s="60"/>
      <c r="I864" s="60"/>
    </row>
    <row r="865" customFormat="false" ht="15" hidden="false" customHeight="true" outlineLevel="0" collapsed="false">
      <c r="A865" s="58"/>
      <c r="B865" s="58"/>
      <c r="C865" s="59"/>
      <c r="D865" s="60"/>
      <c r="E865" s="60"/>
      <c r="F865" s="60"/>
      <c r="G865" s="60"/>
      <c r="H865" s="60"/>
      <c r="I865" s="60"/>
    </row>
    <row r="866" customFormat="false" ht="15" hidden="false" customHeight="true" outlineLevel="0" collapsed="false">
      <c r="A866" s="58"/>
      <c r="B866" s="58"/>
      <c r="C866" s="59"/>
      <c r="D866" s="60"/>
      <c r="E866" s="60"/>
      <c r="F866" s="60"/>
      <c r="G866" s="60"/>
      <c r="H866" s="60"/>
      <c r="I866" s="60"/>
    </row>
    <row r="867" customFormat="false" ht="15" hidden="false" customHeight="true" outlineLevel="0" collapsed="false">
      <c r="A867" s="58"/>
      <c r="B867" s="58"/>
      <c r="C867" s="59"/>
      <c r="D867" s="60"/>
      <c r="E867" s="60"/>
      <c r="F867" s="60"/>
      <c r="G867" s="60"/>
      <c r="H867" s="60"/>
      <c r="I867" s="60"/>
    </row>
    <row r="868" customFormat="false" ht="15" hidden="false" customHeight="true" outlineLevel="0" collapsed="false">
      <c r="A868" s="58"/>
      <c r="B868" s="58"/>
      <c r="C868" s="59"/>
      <c r="D868" s="60"/>
      <c r="E868" s="60"/>
      <c r="F868" s="60"/>
      <c r="G868" s="60"/>
      <c r="H868" s="60"/>
      <c r="I868" s="60"/>
    </row>
    <row r="869" customFormat="false" ht="15" hidden="false" customHeight="true" outlineLevel="0" collapsed="false">
      <c r="A869" s="58"/>
      <c r="B869" s="58"/>
      <c r="C869" s="59"/>
      <c r="D869" s="60"/>
      <c r="E869" s="60"/>
      <c r="F869" s="60"/>
      <c r="G869" s="60"/>
      <c r="H869" s="60"/>
      <c r="I869" s="60"/>
    </row>
    <row r="870" customFormat="false" ht="15" hidden="false" customHeight="true" outlineLevel="0" collapsed="false">
      <c r="A870" s="58"/>
      <c r="B870" s="58"/>
      <c r="C870" s="59"/>
      <c r="D870" s="60"/>
      <c r="E870" s="60"/>
      <c r="F870" s="60"/>
      <c r="G870" s="60"/>
      <c r="H870" s="60"/>
      <c r="I870" s="60"/>
    </row>
    <row r="871" customFormat="false" ht="15" hidden="false" customHeight="true" outlineLevel="0" collapsed="false">
      <c r="A871" s="58"/>
      <c r="B871" s="58"/>
      <c r="C871" s="59"/>
      <c r="D871" s="60"/>
      <c r="E871" s="60"/>
      <c r="F871" s="60"/>
      <c r="G871" s="60"/>
      <c r="H871" s="60"/>
      <c r="I871" s="60"/>
    </row>
    <row r="872" customFormat="false" ht="15" hidden="false" customHeight="true" outlineLevel="0" collapsed="false">
      <c r="A872" s="58"/>
      <c r="B872" s="58"/>
      <c r="C872" s="59"/>
      <c r="D872" s="60"/>
      <c r="E872" s="60"/>
      <c r="F872" s="60"/>
      <c r="G872" s="60"/>
      <c r="H872" s="60"/>
      <c r="I872" s="60"/>
    </row>
    <row r="873" customFormat="false" ht="15" hidden="false" customHeight="true" outlineLevel="0" collapsed="false">
      <c r="A873" s="58"/>
      <c r="B873" s="58"/>
      <c r="C873" s="59"/>
      <c r="D873" s="60"/>
      <c r="E873" s="60"/>
      <c r="F873" s="60"/>
      <c r="G873" s="60"/>
      <c r="H873" s="60"/>
      <c r="I873" s="60"/>
    </row>
    <row r="874" customFormat="false" ht="15" hidden="false" customHeight="true" outlineLevel="0" collapsed="false">
      <c r="A874" s="58"/>
      <c r="B874" s="58"/>
      <c r="C874" s="59"/>
      <c r="D874" s="60"/>
      <c r="E874" s="60"/>
      <c r="F874" s="60"/>
      <c r="G874" s="60"/>
      <c r="H874" s="60"/>
      <c r="I874" s="60"/>
    </row>
    <row r="875" customFormat="false" ht="15" hidden="false" customHeight="true" outlineLevel="0" collapsed="false">
      <c r="A875" s="58"/>
      <c r="B875" s="58"/>
      <c r="C875" s="59"/>
      <c r="D875" s="60"/>
      <c r="E875" s="60"/>
      <c r="F875" s="60"/>
      <c r="G875" s="60"/>
      <c r="H875" s="60"/>
      <c r="I875" s="60"/>
    </row>
    <row r="876" customFormat="false" ht="15" hidden="false" customHeight="true" outlineLevel="0" collapsed="false">
      <c r="A876" s="58"/>
      <c r="B876" s="58"/>
      <c r="C876" s="59"/>
      <c r="D876" s="60"/>
      <c r="E876" s="60"/>
      <c r="F876" s="60"/>
      <c r="G876" s="60"/>
      <c r="H876" s="60"/>
      <c r="I876" s="60"/>
    </row>
    <row r="877" customFormat="false" ht="15" hidden="false" customHeight="true" outlineLevel="0" collapsed="false">
      <c r="A877" s="58"/>
      <c r="B877" s="58"/>
      <c r="C877" s="59"/>
      <c r="D877" s="60"/>
      <c r="E877" s="60"/>
      <c r="F877" s="60"/>
      <c r="G877" s="60"/>
      <c r="H877" s="60"/>
      <c r="I877" s="60"/>
    </row>
    <row r="878" customFormat="false" ht="15" hidden="false" customHeight="true" outlineLevel="0" collapsed="false">
      <c r="A878" s="58"/>
      <c r="B878" s="58"/>
      <c r="C878" s="59"/>
      <c r="D878" s="60"/>
      <c r="E878" s="60"/>
      <c r="F878" s="60"/>
      <c r="G878" s="60"/>
      <c r="H878" s="60"/>
      <c r="I878" s="60"/>
    </row>
    <row r="879" customFormat="false" ht="15" hidden="false" customHeight="true" outlineLevel="0" collapsed="false">
      <c r="A879" s="58"/>
      <c r="B879" s="58"/>
      <c r="C879" s="59"/>
      <c r="D879" s="60"/>
      <c r="E879" s="60"/>
      <c r="F879" s="60"/>
      <c r="G879" s="60"/>
      <c r="H879" s="60"/>
      <c r="I879" s="60"/>
    </row>
    <row r="880" customFormat="false" ht="15" hidden="false" customHeight="true" outlineLevel="0" collapsed="false">
      <c r="A880" s="58"/>
      <c r="B880" s="58"/>
      <c r="C880" s="59"/>
      <c r="D880" s="60"/>
      <c r="E880" s="60"/>
      <c r="F880" s="60"/>
      <c r="G880" s="60"/>
      <c r="H880" s="60"/>
      <c r="I880" s="60"/>
    </row>
    <row r="881" customFormat="false" ht="15" hidden="false" customHeight="true" outlineLevel="0" collapsed="false">
      <c r="A881" s="58"/>
      <c r="B881" s="58"/>
      <c r="C881" s="59"/>
      <c r="D881" s="60"/>
      <c r="E881" s="60"/>
      <c r="F881" s="60"/>
      <c r="G881" s="60"/>
      <c r="H881" s="60"/>
      <c r="I881" s="60"/>
    </row>
    <row r="882" customFormat="false" ht="15" hidden="false" customHeight="true" outlineLevel="0" collapsed="false">
      <c r="A882" s="58"/>
      <c r="B882" s="58"/>
      <c r="C882" s="59"/>
      <c r="D882" s="60"/>
      <c r="E882" s="60"/>
      <c r="F882" s="60"/>
      <c r="G882" s="60"/>
      <c r="H882" s="60"/>
      <c r="I882" s="60"/>
    </row>
    <row r="883" customFormat="false" ht="15" hidden="false" customHeight="true" outlineLevel="0" collapsed="false">
      <c r="A883" s="58"/>
      <c r="B883" s="58"/>
      <c r="C883" s="59"/>
      <c r="D883" s="60"/>
      <c r="E883" s="60"/>
      <c r="F883" s="60"/>
      <c r="G883" s="60"/>
      <c r="H883" s="60"/>
      <c r="I883" s="60"/>
    </row>
    <row r="884" customFormat="false" ht="15" hidden="false" customHeight="true" outlineLevel="0" collapsed="false">
      <c r="A884" s="58"/>
      <c r="B884" s="58"/>
      <c r="C884" s="59"/>
      <c r="D884" s="60"/>
      <c r="E884" s="60"/>
      <c r="F884" s="60"/>
      <c r="G884" s="60"/>
      <c r="H884" s="60"/>
      <c r="I884" s="60"/>
    </row>
    <row r="885" customFormat="false" ht="15" hidden="false" customHeight="true" outlineLevel="0" collapsed="false">
      <c r="A885" s="58"/>
      <c r="B885" s="58"/>
      <c r="C885" s="59"/>
      <c r="D885" s="60"/>
      <c r="E885" s="60"/>
      <c r="F885" s="60"/>
      <c r="G885" s="60"/>
      <c r="H885" s="60"/>
      <c r="I885" s="60"/>
    </row>
    <row r="886" customFormat="false" ht="15" hidden="false" customHeight="true" outlineLevel="0" collapsed="false">
      <c r="A886" s="58"/>
      <c r="B886" s="58"/>
      <c r="C886" s="59"/>
      <c r="D886" s="60"/>
      <c r="E886" s="60"/>
      <c r="F886" s="60"/>
      <c r="G886" s="60"/>
      <c r="H886" s="60"/>
      <c r="I886" s="60"/>
    </row>
    <row r="887" customFormat="false" ht="15" hidden="false" customHeight="true" outlineLevel="0" collapsed="false">
      <c r="A887" s="58"/>
      <c r="B887" s="58"/>
      <c r="C887" s="59"/>
      <c r="D887" s="60"/>
      <c r="E887" s="60"/>
      <c r="F887" s="60"/>
      <c r="G887" s="60"/>
      <c r="H887" s="60"/>
      <c r="I887" s="60"/>
    </row>
    <row r="888" customFormat="false" ht="15" hidden="false" customHeight="true" outlineLevel="0" collapsed="false">
      <c r="A888" s="58"/>
      <c r="B888" s="58"/>
      <c r="C888" s="59"/>
      <c r="D888" s="60"/>
      <c r="E888" s="60"/>
      <c r="F888" s="60"/>
      <c r="G888" s="60"/>
      <c r="H888" s="60"/>
      <c r="I888" s="60"/>
    </row>
    <row r="889" customFormat="false" ht="15" hidden="false" customHeight="true" outlineLevel="0" collapsed="false">
      <c r="A889" s="58"/>
      <c r="B889" s="58"/>
      <c r="C889" s="59"/>
      <c r="D889" s="60"/>
      <c r="E889" s="60"/>
      <c r="F889" s="60"/>
      <c r="G889" s="60"/>
      <c r="H889" s="60"/>
      <c r="I889" s="60"/>
    </row>
    <row r="890" customFormat="false" ht="15" hidden="false" customHeight="true" outlineLevel="0" collapsed="false">
      <c r="A890" s="58"/>
      <c r="B890" s="58"/>
      <c r="C890" s="59"/>
      <c r="D890" s="60"/>
      <c r="E890" s="60"/>
      <c r="F890" s="60"/>
      <c r="G890" s="60"/>
      <c r="H890" s="60"/>
      <c r="I890" s="60"/>
    </row>
    <row r="891" customFormat="false" ht="15" hidden="false" customHeight="true" outlineLevel="0" collapsed="false">
      <c r="A891" s="58"/>
      <c r="B891" s="58"/>
      <c r="C891" s="59"/>
      <c r="D891" s="60"/>
      <c r="E891" s="60"/>
      <c r="F891" s="60"/>
      <c r="G891" s="60"/>
      <c r="H891" s="60"/>
      <c r="I891" s="60"/>
    </row>
    <row r="892" customFormat="false" ht="15" hidden="false" customHeight="true" outlineLevel="0" collapsed="false">
      <c r="A892" s="58"/>
      <c r="B892" s="58"/>
      <c r="C892" s="59"/>
      <c r="D892" s="60"/>
      <c r="E892" s="60"/>
      <c r="F892" s="60"/>
      <c r="G892" s="60"/>
      <c r="H892" s="60"/>
      <c r="I892" s="60"/>
    </row>
    <row r="893" customFormat="false" ht="15" hidden="false" customHeight="true" outlineLevel="0" collapsed="false">
      <c r="A893" s="58"/>
      <c r="B893" s="58"/>
      <c r="C893" s="59"/>
      <c r="D893" s="60"/>
      <c r="E893" s="60"/>
      <c r="F893" s="60"/>
      <c r="G893" s="60"/>
      <c r="H893" s="60"/>
      <c r="I893" s="60"/>
    </row>
    <row r="894" customFormat="false" ht="15" hidden="false" customHeight="true" outlineLevel="0" collapsed="false">
      <c r="A894" s="58"/>
      <c r="B894" s="58"/>
      <c r="C894" s="59"/>
      <c r="D894" s="60"/>
      <c r="E894" s="60"/>
      <c r="F894" s="60"/>
      <c r="G894" s="60"/>
      <c r="H894" s="60"/>
      <c r="I894" s="60"/>
    </row>
    <row r="895" customFormat="false" ht="15" hidden="false" customHeight="true" outlineLevel="0" collapsed="false">
      <c r="A895" s="58"/>
      <c r="B895" s="58"/>
      <c r="C895" s="59"/>
      <c r="D895" s="60"/>
      <c r="E895" s="60"/>
      <c r="F895" s="60"/>
      <c r="G895" s="60"/>
      <c r="H895" s="60"/>
      <c r="I895" s="60"/>
    </row>
    <row r="896" customFormat="false" ht="15" hidden="false" customHeight="true" outlineLevel="0" collapsed="false">
      <c r="A896" s="58"/>
      <c r="B896" s="58"/>
      <c r="C896" s="59"/>
      <c r="D896" s="60"/>
      <c r="E896" s="60"/>
      <c r="F896" s="60"/>
      <c r="G896" s="60"/>
      <c r="H896" s="60"/>
      <c r="I896" s="60"/>
    </row>
    <row r="897" customFormat="false" ht="15" hidden="false" customHeight="true" outlineLevel="0" collapsed="false">
      <c r="A897" s="58"/>
      <c r="B897" s="58"/>
      <c r="C897" s="59"/>
      <c r="D897" s="60"/>
      <c r="E897" s="60"/>
      <c r="F897" s="60"/>
      <c r="G897" s="60"/>
      <c r="H897" s="60"/>
      <c r="I897" s="60"/>
    </row>
    <row r="898" customFormat="false" ht="15" hidden="false" customHeight="true" outlineLevel="0" collapsed="false">
      <c r="A898" s="58"/>
      <c r="B898" s="58"/>
      <c r="C898" s="59"/>
      <c r="D898" s="60"/>
      <c r="E898" s="60"/>
      <c r="F898" s="60"/>
      <c r="G898" s="60"/>
      <c r="H898" s="60"/>
      <c r="I898" s="60"/>
    </row>
    <row r="899" customFormat="false" ht="15" hidden="false" customHeight="true" outlineLevel="0" collapsed="false">
      <c r="A899" s="58"/>
      <c r="B899" s="58"/>
      <c r="C899" s="59"/>
      <c r="D899" s="60"/>
      <c r="E899" s="60"/>
      <c r="F899" s="60"/>
      <c r="G899" s="60"/>
      <c r="H899" s="60"/>
      <c r="I899" s="60"/>
    </row>
    <row r="900" customFormat="false" ht="15" hidden="false" customHeight="true" outlineLevel="0" collapsed="false">
      <c r="A900" s="58"/>
      <c r="B900" s="58"/>
      <c r="C900" s="59"/>
      <c r="D900" s="60"/>
      <c r="E900" s="60"/>
      <c r="F900" s="60"/>
      <c r="G900" s="60"/>
      <c r="H900" s="60"/>
      <c r="I900" s="60"/>
    </row>
    <row r="901" customFormat="false" ht="15" hidden="false" customHeight="true" outlineLevel="0" collapsed="false">
      <c r="A901" s="58"/>
      <c r="B901" s="58"/>
      <c r="C901" s="59"/>
      <c r="D901" s="60"/>
      <c r="E901" s="60"/>
      <c r="F901" s="60"/>
      <c r="G901" s="60"/>
      <c r="H901" s="60"/>
      <c r="I901" s="60"/>
    </row>
    <row r="902" customFormat="false" ht="15" hidden="false" customHeight="true" outlineLevel="0" collapsed="false">
      <c r="A902" s="58"/>
      <c r="B902" s="58"/>
      <c r="C902" s="59"/>
      <c r="D902" s="60"/>
      <c r="E902" s="60"/>
      <c r="F902" s="60"/>
      <c r="G902" s="60"/>
      <c r="H902" s="60"/>
      <c r="I902" s="60"/>
    </row>
    <row r="903" customFormat="false" ht="15" hidden="false" customHeight="true" outlineLevel="0" collapsed="false">
      <c r="A903" s="58"/>
      <c r="B903" s="58"/>
      <c r="C903" s="59"/>
      <c r="D903" s="60"/>
      <c r="E903" s="60"/>
      <c r="F903" s="60"/>
      <c r="G903" s="60"/>
      <c r="H903" s="60"/>
      <c r="I903" s="60"/>
    </row>
    <row r="904" customFormat="false" ht="15" hidden="false" customHeight="true" outlineLevel="0" collapsed="false">
      <c r="A904" s="58"/>
      <c r="B904" s="58"/>
      <c r="C904" s="59"/>
      <c r="D904" s="60"/>
      <c r="E904" s="60"/>
      <c r="F904" s="60"/>
      <c r="G904" s="60"/>
      <c r="H904" s="60"/>
      <c r="I904" s="60"/>
    </row>
    <row r="905" customFormat="false" ht="15" hidden="false" customHeight="true" outlineLevel="0" collapsed="false">
      <c r="A905" s="58"/>
      <c r="B905" s="58"/>
      <c r="C905" s="59"/>
      <c r="D905" s="60"/>
      <c r="E905" s="60"/>
      <c r="F905" s="60"/>
      <c r="G905" s="60"/>
      <c r="H905" s="60"/>
      <c r="I905" s="60"/>
    </row>
    <row r="906" customFormat="false" ht="15" hidden="false" customHeight="true" outlineLevel="0" collapsed="false">
      <c r="A906" s="58"/>
      <c r="B906" s="58"/>
      <c r="C906" s="59"/>
      <c r="D906" s="60"/>
      <c r="E906" s="60"/>
      <c r="F906" s="60"/>
      <c r="G906" s="60"/>
      <c r="H906" s="60"/>
      <c r="I906" s="60"/>
    </row>
    <row r="907" customFormat="false" ht="15" hidden="false" customHeight="true" outlineLevel="0" collapsed="false">
      <c r="A907" s="58"/>
      <c r="B907" s="58"/>
      <c r="C907" s="59"/>
      <c r="D907" s="60"/>
      <c r="E907" s="60"/>
      <c r="F907" s="60"/>
      <c r="G907" s="60"/>
      <c r="H907" s="60"/>
      <c r="I907" s="60"/>
    </row>
    <row r="908" customFormat="false" ht="15" hidden="false" customHeight="true" outlineLevel="0" collapsed="false">
      <c r="A908" s="58"/>
      <c r="B908" s="58"/>
      <c r="C908" s="59"/>
      <c r="D908" s="60"/>
      <c r="E908" s="60"/>
      <c r="F908" s="60"/>
      <c r="G908" s="60"/>
      <c r="H908" s="60"/>
      <c r="I908" s="60"/>
    </row>
    <row r="909" customFormat="false" ht="15" hidden="false" customHeight="true" outlineLevel="0" collapsed="false">
      <c r="A909" s="58"/>
      <c r="B909" s="58"/>
      <c r="C909" s="59"/>
      <c r="D909" s="60"/>
      <c r="E909" s="60"/>
      <c r="F909" s="60"/>
      <c r="G909" s="60"/>
      <c r="H909" s="60"/>
      <c r="I909" s="60"/>
    </row>
    <row r="910" customFormat="false" ht="15" hidden="false" customHeight="true" outlineLevel="0" collapsed="false">
      <c r="A910" s="58"/>
      <c r="B910" s="58"/>
      <c r="C910" s="59"/>
      <c r="D910" s="60"/>
      <c r="E910" s="60"/>
      <c r="F910" s="60"/>
      <c r="G910" s="60"/>
      <c r="H910" s="60"/>
      <c r="I910" s="60"/>
    </row>
    <row r="911" customFormat="false" ht="15" hidden="false" customHeight="true" outlineLevel="0" collapsed="false">
      <c r="A911" s="58"/>
      <c r="B911" s="58"/>
      <c r="C911" s="59"/>
      <c r="D911" s="60"/>
      <c r="E911" s="60"/>
      <c r="F911" s="60"/>
      <c r="G911" s="60"/>
      <c r="H911" s="60"/>
      <c r="I911" s="60"/>
    </row>
    <row r="912" customFormat="false" ht="15" hidden="false" customHeight="true" outlineLevel="0" collapsed="false">
      <c r="A912" s="58"/>
      <c r="B912" s="58"/>
      <c r="C912" s="59"/>
      <c r="D912" s="60"/>
      <c r="E912" s="60"/>
      <c r="F912" s="60"/>
      <c r="G912" s="60"/>
      <c r="H912" s="60"/>
      <c r="I912" s="60"/>
    </row>
    <row r="913" customFormat="false" ht="15" hidden="false" customHeight="true" outlineLevel="0" collapsed="false">
      <c r="A913" s="58"/>
      <c r="B913" s="58"/>
      <c r="C913" s="59"/>
      <c r="D913" s="60"/>
      <c r="E913" s="60"/>
      <c r="F913" s="60"/>
      <c r="G913" s="60"/>
      <c r="H913" s="60"/>
      <c r="I913" s="60"/>
    </row>
    <row r="914" customFormat="false" ht="15" hidden="false" customHeight="true" outlineLevel="0" collapsed="false">
      <c r="A914" s="58"/>
      <c r="B914" s="58"/>
      <c r="C914" s="59"/>
      <c r="D914" s="60"/>
      <c r="E914" s="60"/>
      <c r="F914" s="60"/>
      <c r="G914" s="60"/>
      <c r="H914" s="60"/>
      <c r="I914" s="60"/>
    </row>
    <row r="915" customFormat="false" ht="15" hidden="false" customHeight="true" outlineLevel="0" collapsed="false">
      <c r="A915" s="58"/>
      <c r="B915" s="58"/>
      <c r="C915" s="59"/>
      <c r="D915" s="60"/>
      <c r="E915" s="60"/>
      <c r="F915" s="60"/>
      <c r="G915" s="60"/>
      <c r="H915" s="60"/>
      <c r="I915" s="60"/>
    </row>
    <row r="916" customFormat="false" ht="15" hidden="false" customHeight="true" outlineLevel="0" collapsed="false">
      <c r="A916" s="58"/>
      <c r="B916" s="58"/>
      <c r="C916" s="59"/>
      <c r="D916" s="60"/>
      <c r="E916" s="60"/>
      <c r="F916" s="60"/>
      <c r="G916" s="60"/>
      <c r="H916" s="60"/>
      <c r="I916" s="60"/>
    </row>
    <row r="917" customFormat="false" ht="15" hidden="false" customHeight="true" outlineLevel="0" collapsed="false">
      <c r="A917" s="58"/>
      <c r="B917" s="58"/>
      <c r="C917" s="59"/>
      <c r="D917" s="60"/>
      <c r="E917" s="60"/>
      <c r="F917" s="60"/>
      <c r="G917" s="60"/>
      <c r="H917" s="60"/>
      <c r="I917" s="60"/>
    </row>
    <row r="918" customFormat="false" ht="15" hidden="false" customHeight="true" outlineLevel="0" collapsed="false">
      <c r="A918" s="58"/>
      <c r="B918" s="58"/>
      <c r="C918" s="59"/>
      <c r="D918" s="60"/>
      <c r="E918" s="60"/>
      <c r="F918" s="60"/>
      <c r="G918" s="60"/>
      <c r="H918" s="60"/>
      <c r="I918" s="60"/>
    </row>
    <row r="919" customFormat="false" ht="15" hidden="false" customHeight="true" outlineLevel="0" collapsed="false">
      <c r="A919" s="58"/>
      <c r="B919" s="58"/>
      <c r="C919" s="59"/>
      <c r="D919" s="60"/>
      <c r="E919" s="60"/>
      <c r="F919" s="60"/>
      <c r="G919" s="60"/>
      <c r="H919" s="60"/>
      <c r="I919" s="60"/>
    </row>
    <row r="920" customFormat="false" ht="15" hidden="false" customHeight="true" outlineLevel="0" collapsed="false">
      <c r="A920" s="58"/>
      <c r="B920" s="58"/>
      <c r="C920" s="59"/>
      <c r="D920" s="60"/>
      <c r="E920" s="60"/>
      <c r="F920" s="60"/>
      <c r="G920" s="60"/>
      <c r="H920" s="60"/>
      <c r="I920" s="60"/>
    </row>
    <row r="921" customFormat="false" ht="15" hidden="false" customHeight="true" outlineLevel="0" collapsed="false">
      <c r="A921" s="58"/>
      <c r="B921" s="58"/>
      <c r="C921" s="59"/>
      <c r="D921" s="60"/>
      <c r="E921" s="60"/>
      <c r="F921" s="60"/>
      <c r="G921" s="60"/>
      <c r="H921" s="60"/>
      <c r="I921" s="60"/>
    </row>
    <row r="922" customFormat="false" ht="15" hidden="false" customHeight="true" outlineLevel="0" collapsed="false">
      <c r="A922" s="58"/>
      <c r="B922" s="58"/>
      <c r="C922" s="59"/>
      <c r="D922" s="60"/>
      <c r="E922" s="60"/>
      <c r="F922" s="60"/>
      <c r="G922" s="60"/>
      <c r="H922" s="60"/>
      <c r="I922" s="60"/>
    </row>
    <row r="923" customFormat="false" ht="15" hidden="false" customHeight="true" outlineLevel="0" collapsed="false">
      <c r="A923" s="58"/>
      <c r="B923" s="58"/>
      <c r="C923" s="59"/>
      <c r="D923" s="60"/>
      <c r="E923" s="60"/>
      <c r="F923" s="60"/>
      <c r="G923" s="60"/>
      <c r="H923" s="60"/>
      <c r="I923" s="60"/>
    </row>
    <row r="924" customFormat="false" ht="15" hidden="false" customHeight="true" outlineLevel="0" collapsed="false">
      <c r="A924" s="58"/>
      <c r="B924" s="58"/>
      <c r="C924" s="59"/>
      <c r="D924" s="60"/>
      <c r="E924" s="60"/>
      <c r="F924" s="60"/>
      <c r="G924" s="60"/>
      <c r="H924" s="60"/>
      <c r="I924" s="60"/>
    </row>
    <row r="925" customFormat="false" ht="15" hidden="false" customHeight="true" outlineLevel="0" collapsed="false">
      <c r="A925" s="58"/>
      <c r="B925" s="58"/>
      <c r="C925" s="59"/>
      <c r="D925" s="60"/>
      <c r="E925" s="60"/>
      <c r="F925" s="60"/>
      <c r="G925" s="60"/>
      <c r="H925" s="60"/>
      <c r="I925" s="60"/>
    </row>
    <row r="926" customFormat="false" ht="15" hidden="false" customHeight="true" outlineLevel="0" collapsed="false">
      <c r="A926" s="58"/>
      <c r="B926" s="58"/>
      <c r="C926" s="59"/>
      <c r="D926" s="60"/>
      <c r="E926" s="60"/>
      <c r="F926" s="60"/>
      <c r="G926" s="60"/>
      <c r="H926" s="60"/>
      <c r="I926" s="60"/>
    </row>
    <row r="927" customFormat="false" ht="15" hidden="false" customHeight="true" outlineLevel="0" collapsed="false">
      <c r="A927" s="58"/>
      <c r="B927" s="58"/>
      <c r="C927" s="59"/>
      <c r="D927" s="60"/>
      <c r="E927" s="60"/>
      <c r="F927" s="60"/>
      <c r="G927" s="60"/>
      <c r="H927" s="60"/>
      <c r="I927" s="60"/>
    </row>
    <row r="928" customFormat="false" ht="15" hidden="false" customHeight="true" outlineLevel="0" collapsed="false">
      <c r="A928" s="58"/>
      <c r="B928" s="58"/>
      <c r="C928" s="59"/>
      <c r="D928" s="60"/>
      <c r="E928" s="60"/>
      <c r="F928" s="60"/>
      <c r="G928" s="60"/>
      <c r="H928" s="60"/>
      <c r="I928" s="60"/>
    </row>
    <row r="929" customFormat="false" ht="15" hidden="false" customHeight="true" outlineLevel="0" collapsed="false">
      <c r="A929" s="58"/>
      <c r="B929" s="58"/>
      <c r="C929" s="59"/>
      <c r="D929" s="60"/>
      <c r="E929" s="60"/>
      <c r="F929" s="60"/>
      <c r="G929" s="60"/>
      <c r="H929" s="60"/>
      <c r="I929" s="60"/>
    </row>
    <row r="930" customFormat="false" ht="15" hidden="false" customHeight="true" outlineLevel="0" collapsed="false">
      <c r="A930" s="58"/>
      <c r="B930" s="58"/>
      <c r="C930" s="59"/>
      <c r="D930" s="60"/>
      <c r="E930" s="60"/>
      <c r="F930" s="60"/>
      <c r="G930" s="60"/>
      <c r="H930" s="60"/>
      <c r="I930" s="60"/>
    </row>
    <row r="931" customFormat="false" ht="15" hidden="false" customHeight="true" outlineLevel="0" collapsed="false">
      <c r="A931" s="58"/>
      <c r="B931" s="58"/>
      <c r="C931" s="59"/>
      <c r="D931" s="60"/>
      <c r="E931" s="60"/>
      <c r="F931" s="60"/>
      <c r="G931" s="60"/>
      <c r="H931" s="60"/>
      <c r="I931" s="60"/>
    </row>
    <row r="932" customFormat="false" ht="15" hidden="false" customHeight="true" outlineLevel="0" collapsed="false">
      <c r="A932" s="58"/>
      <c r="B932" s="58"/>
      <c r="C932" s="59"/>
      <c r="D932" s="60"/>
      <c r="E932" s="60"/>
      <c r="F932" s="60"/>
      <c r="G932" s="60"/>
      <c r="H932" s="60"/>
      <c r="I932" s="60"/>
    </row>
    <row r="933" customFormat="false" ht="15" hidden="false" customHeight="true" outlineLevel="0" collapsed="false">
      <c r="A933" s="58"/>
      <c r="B933" s="58"/>
      <c r="C933" s="59"/>
      <c r="D933" s="60"/>
      <c r="E933" s="60"/>
      <c r="F933" s="60"/>
      <c r="G933" s="60"/>
      <c r="H933" s="60"/>
      <c r="I933" s="60"/>
    </row>
    <row r="934" customFormat="false" ht="15" hidden="false" customHeight="true" outlineLevel="0" collapsed="false">
      <c r="A934" s="58"/>
      <c r="B934" s="58"/>
      <c r="C934" s="59"/>
      <c r="D934" s="60"/>
      <c r="E934" s="60"/>
      <c r="F934" s="60"/>
      <c r="G934" s="60"/>
      <c r="H934" s="60"/>
      <c r="I934" s="60"/>
    </row>
    <row r="935" customFormat="false" ht="15" hidden="false" customHeight="true" outlineLevel="0" collapsed="false">
      <c r="A935" s="58"/>
      <c r="B935" s="58"/>
      <c r="C935" s="59"/>
      <c r="D935" s="60"/>
      <c r="E935" s="60"/>
      <c r="F935" s="60"/>
      <c r="G935" s="60"/>
      <c r="H935" s="60"/>
      <c r="I935" s="60"/>
    </row>
    <row r="936" customFormat="false" ht="15" hidden="false" customHeight="true" outlineLevel="0" collapsed="false">
      <c r="A936" s="58"/>
      <c r="B936" s="58"/>
      <c r="C936" s="59"/>
      <c r="D936" s="60"/>
      <c r="E936" s="60"/>
      <c r="F936" s="60"/>
      <c r="G936" s="60"/>
      <c r="H936" s="60"/>
      <c r="I936" s="60"/>
    </row>
    <row r="937" customFormat="false" ht="15" hidden="false" customHeight="true" outlineLevel="0" collapsed="false">
      <c r="A937" s="58"/>
      <c r="B937" s="58"/>
      <c r="C937" s="59"/>
      <c r="D937" s="60"/>
      <c r="E937" s="60"/>
      <c r="F937" s="60"/>
      <c r="G937" s="60"/>
      <c r="H937" s="60"/>
      <c r="I937" s="60"/>
    </row>
    <row r="938" customFormat="false" ht="15" hidden="false" customHeight="true" outlineLevel="0" collapsed="false">
      <c r="A938" s="58"/>
      <c r="B938" s="58"/>
      <c r="C938" s="59"/>
      <c r="D938" s="60"/>
      <c r="E938" s="60"/>
      <c r="F938" s="60"/>
      <c r="G938" s="60"/>
      <c r="H938" s="60"/>
      <c r="I938" s="60"/>
    </row>
    <row r="939" customFormat="false" ht="15" hidden="false" customHeight="true" outlineLevel="0" collapsed="false">
      <c r="A939" s="58"/>
      <c r="B939" s="58"/>
      <c r="C939" s="59"/>
      <c r="D939" s="60"/>
      <c r="E939" s="60"/>
      <c r="F939" s="60"/>
      <c r="G939" s="60"/>
      <c r="H939" s="60"/>
      <c r="I939" s="60"/>
    </row>
    <row r="940" customFormat="false" ht="15" hidden="false" customHeight="true" outlineLevel="0" collapsed="false">
      <c r="A940" s="58"/>
      <c r="B940" s="58"/>
      <c r="C940" s="59"/>
      <c r="D940" s="60"/>
      <c r="E940" s="60"/>
      <c r="F940" s="60"/>
      <c r="G940" s="60"/>
      <c r="H940" s="60"/>
      <c r="I940" s="60"/>
    </row>
    <row r="941" customFormat="false" ht="15" hidden="false" customHeight="true" outlineLevel="0" collapsed="false">
      <c r="A941" s="58"/>
      <c r="B941" s="58"/>
      <c r="C941" s="59"/>
      <c r="D941" s="60"/>
      <c r="E941" s="60"/>
      <c r="F941" s="60"/>
      <c r="G941" s="60"/>
      <c r="H941" s="60"/>
      <c r="I941" s="60"/>
    </row>
    <row r="942" customFormat="false" ht="15" hidden="false" customHeight="true" outlineLevel="0" collapsed="false">
      <c r="A942" s="58"/>
      <c r="B942" s="58"/>
      <c r="C942" s="59"/>
      <c r="D942" s="60"/>
      <c r="E942" s="60"/>
      <c r="F942" s="60"/>
      <c r="G942" s="60"/>
      <c r="H942" s="60"/>
      <c r="I942" s="60"/>
    </row>
    <row r="943" customFormat="false" ht="15" hidden="false" customHeight="true" outlineLevel="0" collapsed="false">
      <c r="A943" s="58"/>
      <c r="B943" s="58"/>
      <c r="C943" s="59"/>
      <c r="D943" s="60"/>
      <c r="E943" s="60"/>
      <c r="F943" s="60"/>
      <c r="G943" s="60"/>
      <c r="H943" s="60"/>
      <c r="I943" s="60"/>
    </row>
    <row r="944" customFormat="false" ht="15" hidden="false" customHeight="true" outlineLevel="0" collapsed="false">
      <c r="A944" s="58"/>
      <c r="B944" s="58"/>
      <c r="C944" s="59"/>
      <c r="D944" s="60"/>
      <c r="E944" s="60"/>
      <c r="F944" s="60"/>
      <c r="G944" s="60"/>
      <c r="H944" s="60"/>
      <c r="I944" s="60"/>
    </row>
    <row r="945" customFormat="false" ht="15" hidden="false" customHeight="true" outlineLevel="0" collapsed="false">
      <c r="A945" s="58"/>
      <c r="B945" s="58"/>
      <c r="C945" s="59"/>
      <c r="D945" s="60"/>
      <c r="E945" s="60"/>
      <c r="F945" s="60"/>
      <c r="G945" s="60"/>
      <c r="H945" s="60"/>
      <c r="I945" s="60"/>
    </row>
    <row r="946" customFormat="false" ht="15" hidden="false" customHeight="true" outlineLevel="0" collapsed="false">
      <c r="A946" s="58"/>
      <c r="B946" s="58"/>
      <c r="C946" s="59"/>
      <c r="D946" s="60"/>
      <c r="E946" s="60"/>
      <c r="F946" s="60"/>
      <c r="G946" s="60"/>
      <c r="H946" s="60"/>
      <c r="I946" s="60"/>
    </row>
    <row r="947" customFormat="false" ht="15" hidden="false" customHeight="true" outlineLevel="0" collapsed="false">
      <c r="A947" s="58"/>
      <c r="B947" s="58"/>
      <c r="C947" s="59"/>
      <c r="D947" s="60"/>
      <c r="E947" s="60"/>
      <c r="F947" s="60"/>
      <c r="G947" s="60"/>
      <c r="H947" s="60"/>
      <c r="I947" s="60"/>
    </row>
    <row r="948" customFormat="false" ht="15" hidden="false" customHeight="true" outlineLevel="0" collapsed="false">
      <c r="A948" s="58"/>
      <c r="B948" s="58"/>
      <c r="C948" s="59"/>
      <c r="D948" s="60"/>
      <c r="E948" s="60"/>
      <c r="F948" s="60"/>
      <c r="G948" s="60"/>
      <c r="H948" s="60"/>
      <c r="I948" s="60"/>
    </row>
    <row r="949" customFormat="false" ht="15" hidden="false" customHeight="true" outlineLevel="0" collapsed="false">
      <c r="A949" s="58"/>
      <c r="B949" s="58"/>
      <c r="C949" s="59"/>
      <c r="D949" s="60"/>
      <c r="E949" s="60"/>
      <c r="F949" s="60"/>
      <c r="G949" s="60"/>
      <c r="H949" s="60"/>
      <c r="I949" s="60"/>
    </row>
    <row r="950" customFormat="false" ht="15" hidden="false" customHeight="true" outlineLevel="0" collapsed="false">
      <c r="A950" s="58"/>
      <c r="B950" s="58"/>
      <c r="C950" s="59"/>
      <c r="D950" s="60"/>
      <c r="E950" s="60"/>
      <c r="F950" s="60"/>
      <c r="G950" s="60"/>
      <c r="H950" s="60"/>
      <c r="I950" s="60"/>
    </row>
    <row r="951" customFormat="false" ht="15" hidden="false" customHeight="true" outlineLevel="0" collapsed="false">
      <c r="A951" s="58"/>
      <c r="B951" s="58"/>
      <c r="C951" s="59"/>
      <c r="D951" s="60"/>
      <c r="E951" s="60"/>
      <c r="F951" s="60"/>
      <c r="G951" s="60"/>
      <c r="H951" s="60"/>
      <c r="I951" s="60"/>
    </row>
    <row r="952" customFormat="false" ht="15" hidden="false" customHeight="true" outlineLevel="0" collapsed="false">
      <c r="A952" s="58"/>
      <c r="B952" s="58"/>
      <c r="C952" s="59"/>
      <c r="D952" s="60"/>
      <c r="E952" s="60"/>
      <c r="F952" s="60"/>
      <c r="G952" s="60"/>
      <c r="H952" s="60"/>
      <c r="I952" s="60"/>
    </row>
    <row r="953" customFormat="false" ht="15" hidden="false" customHeight="true" outlineLevel="0" collapsed="false">
      <c r="A953" s="58"/>
      <c r="B953" s="58"/>
      <c r="C953" s="59"/>
      <c r="D953" s="60"/>
      <c r="E953" s="60"/>
      <c r="F953" s="60"/>
      <c r="G953" s="60"/>
      <c r="H953" s="60"/>
      <c r="I953" s="60"/>
    </row>
    <row r="954" customFormat="false" ht="15" hidden="false" customHeight="true" outlineLevel="0" collapsed="false">
      <c r="A954" s="58"/>
      <c r="B954" s="58"/>
      <c r="C954" s="59"/>
      <c r="D954" s="60"/>
      <c r="E954" s="60"/>
      <c r="F954" s="60"/>
      <c r="G954" s="60"/>
      <c r="H954" s="60"/>
      <c r="I954" s="60"/>
    </row>
    <row r="955" customFormat="false" ht="15" hidden="false" customHeight="true" outlineLevel="0" collapsed="false">
      <c r="A955" s="58"/>
      <c r="B955" s="58"/>
      <c r="C955" s="59"/>
      <c r="D955" s="60"/>
      <c r="E955" s="60"/>
      <c r="F955" s="60"/>
      <c r="G955" s="60"/>
      <c r="H955" s="60"/>
      <c r="I955" s="60"/>
    </row>
    <row r="956" customFormat="false" ht="15" hidden="false" customHeight="true" outlineLevel="0" collapsed="false">
      <c r="A956" s="58"/>
      <c r="B956" s="58"/>
      <c r="C956" s="59"/>
      <c r="D956" s="60"/>
      <c r="E956" s="60"/>
      <c r="F956" s="60"/>
      <c r="G956" s="60"/>
      <c r="H956" s="60"/>
      <c r="I956" s="60"/>
    </row>
    <row r="957" customFormat="false" ht="15" hidden="false" customHeight="true" outlineLevel="0" collapsed="false">
      <c r="A957" s="58"/>
      <c r="B957" s="58"/>
      <c r="C957" s="59"/>
      <c r="D957" s="60"/>
      <c r="E957" s="60"/>
      <c r="F957" s="60"/>
      <c r="G957" s="60"/>
      <c r="H957" s="60"/>
      <c r="I957" s="60"/>
    </row>
    <row r="958" customFormat="false" ht="15" hidden="false" customHeight="true" outlineLevel="0" collapsed="false">
      <c r="A958" s="58"/>
      <c r="B958" s="58"/>
      <c r="C958" s="59"/>
      <c r="D958" s="60"/>
      <c r="E958" s="60"/>
      <c r="F958" s="60"/>
      <c r="G958" s="60"/>
      <c r="H958" s="60"/>
      <c r="I958" s="60"/>
    </row>
    <row r="959" customFormat="false" ht="15" hidden="false" customHeight="true" outlineLevel="0" collapsed="false">
      <c r="A959" s="58"/>
      <c r="B959" s="58"/>
      <c r="C959" s="59"/>
      <c r="D959" s="60"/>
      <c r="E959" s="60"/>
      <c r="F959" s="60"/>
      <c r="G959" s="60"/>
      <c r="H959" s="60"/>
      <c r="I959" s="60"/>
    </row>
    <row r="960" customFormat="false" ht="15" hidden="false" customHeight="true" outlineLevel="0" collapsed="false">
      <c r="A960" s="58"/>
      <c r="B960" s="58"/>
      <c r="C960" s="59"/>
      <c r="D960" s="60"/>
      <c r="E960" s="60"/>
      <c r="F960" s="60"/>
      <c r="G960" s="60"/>
      <c r="H960" s="60"/>
      <c r="I960" s="60"/>
    </row>
    <row r="961" customFormat="false" ht="15" hidden="false" customHeight="true" outlineLevel="0" collapsed="false">
      <c r="A961" s="58"/>
      <c r="B961" s="58"/>
      <c r="C961" s="59"/>
      <c r="D961" s="60"/>
      <c r="E961" s="60"/>
      <c r="F961" s="60"/>
      <c r="G961" s="60"/>
      <c r="H961" s="60"/>
      <c r="I961" s="60"/>
    </row>
    <row r="962" customFormat="false" ht="15" hidden="false" customHeight="true" outlineLevel="0" collapsed="false">
      <c r="A962" s="58"/>
      <c r="B962" s="58"/>
      <c r="C962" s="59"/>
      <c r="D962" s="60"/>
      <c r="E962" s="60"/>
      <c r="F962" s="60"/>
      <c r="G962" s="60"/>
      <c r="H962" s="60"/>
      <c r="I962" s="60"/>
    </row>
    <row r="963" customFormat="false" ht="15" hidden="false" customHeight="true" outlineLevel="0" collapsed="false">
      <c r="A963" s="58"/>
      <c r="B963" s="58"/>
      <c r="C963" s="59"/>
      <c r="D963" s="60"/>
      <c r="E963" s="60"/>
      <c r="F963" s="60"/>
      <c r="G963" s="60"/>
      <c r="H963" s="60"/>
      <c r="I963" s="60"/>
    </row>
    <row r="964" customFormat="false" ht="15" hidden="false" customHeight="true" outlineLevel="0" collapsed="false">
      <c r="A964" s="58"/>
      <c r="B964" s="58"/>
      <c r="C964" s="59"/>
      <c r="D964" s="60"/>
      <c r="E964" s="60"/>
      <c r="F964" s="60"/>
      <c r="G964" s="60"/>
      <c r="H964" s="60"/>
      <c r="I964" s="60"/>
    </row>
    <row r="965" customFormat="false" ht="15" hidden="false" customHeight="true" outlineLevel="0" collapsed="false">
      <c r="A965" s="58"/>
      <c r="B965" s="58"/>
      <c r="C965" s="59"/>
      <c r="D965" s="60"/>
      <c r="E965" s="60"/>
      <c r="F965" s="60"/>
      <c r="G965" s="60"/>
      <c r="H965" s="60"/>
      <c r="I965" s="60"/>
    </row>
    <row r="966" customFormat="false" ht="15" hidden="false" customHeight="true" outlineLevel="0" collapsed="false">
      <c r="A966" s="58"/>
      <c r="B966" s="58"/>
      <c r="C966" s="59"/>
      <c r="D966" s="60"/>
      <c r="E966" s="60"/>
      <c r="F966" s="60"/>
      <c r="G966" s="60"/>
      <c r="H966" s="60"/>
      <c r="I966" s="60"/>
    </row>
    <row r="967" customFormat="false" ht="15" hidden="false" customHeight="true" outlineLevel="0" collapsed="false">
      <c r="A967" s="58"/>
      <c r="B967" s="58"/>
      <c r="C967" s="59"/>
      <c r="D967" s="60"/>
      <c r="E967" s="60"/>
      <c r="F967" s="60"/>
      <c r="G967" s="60"/>
      <c r="H967" s="60"/>
      <c r="I967" s="60"/>
    </row>
    <row r="968" customFormat="false" ht="15" hidden="false" customHeight="true" outlineLevel="0" collapsed="false">
      <c r="A968" s="58"/>
      <c r="B968" s="58"/>
      <c r="C968" s="59"/>
      <c r="D968" s="60"/>
      <c r="E968" s="60"/>
      <c r="F968" s="60"/>
      <c r="G968" s="60"/>
      <c r="H968" s="60"/>
      <c r="I968" s="60"/>
    </row>
    <row r="969" customFormat="false" ht="15" hidden="false" customHeight="true" outlineLevel="0" collapsed="false">
      <c r="A969" s="58"/>
      <c r="B969" s="58"/>
      <c r="C969" s="59"/>
      <c r="D969" s="60"/>
      <c r="E969" s="60"/>
      <c r="F969" s="60"/>
      <c r="G969" s="60"/>
      <c r="H969" s="60"/>
      <c r="I969" s="60"/>
    </row>
    <row r="970" customFormat="false" ht="15" hidden="false" customHeight="true" outlineLevel="0" collapsed="false">
      <c r="A970" s="58"/>
      <c r="B970" s="58"/>
      <c r="C970" s="59"/>
      <c r="D970" s="60"/>
      <c r="E970" s="60"/>
      <c r="F970" s="60"/>
      <c r="G970" s="60"/>
      <c r="H970" s="60"/>
      <c r="I970" s="60"/>
    </row>
    <row r="971" customFormat="false" ht="15" hidden="false" customHeight="true" outlineLevel="0" collapsed="false">
      <c r="A971" s="58"/>
      <c r="B971" s="58"/>
      <c r="C971" s="59"/>
      <c r="D971" s="60"/>
      <c r="E971" s="60"/>
      <c r="F971" s="60"/>
      <c r="G971" s="60"/>
      <c r="H971" s="60"/>
      <c r="I971" s="60"/>
    </row>
    <row r="972" customFormat="false" ht="15" hidden="false" customHeight="true" outlineLevel="0" collapsed="false">
      <c r="A972" s="58"/>
      <c r="B972" s="58"/>
      <c r="C972" s="59"/>
      <c r="D972" s="60"/>
      <c r="E972" s="60"/>
      <c r="F972" s="60"/>
      <c r="G972" s="60"/>
      <c r="H972" s="60"/>
      <c r="I972" s="60"/>
    </row>
    <row r="973" customFormat="false" ht="15" hidden="false" customHeight="true" outlineLevel="0" collapsed="false">
      <c r="A973" s="58"/>
      <c r="B973" s="58"/>
      <c r="C973" s="59"/>
      <c r="D973" s="60"/>
      <c r="E973" s="60"/>
      <c r="F973" s="60"/>
      <c r="G973" s="60"/>
      <c r="H973" s="60"/>
      <c r="I973" s="60"/>
    </row>
    <row r="974" customFormat="false" ht="15" hidden="false" customHeight="true" outlineLevel="0" collapsed="false">
      <c r="A974" s="58"/>
      <c r="B974" s="58"/>
      <c r="C974" s="59"/>
      <c r="D974" s="60"/>
      <c r="E974" s="60"/>
      <c r="F974" s="60"/>
      <c r="G974" s="60"/>
      <c r="H974" s="60"/>
      <c r="I974" s="60"/>
    </row>
    <row r="975" customFormat="false" ht="15" hidden="false" customHeight="true" outlineLevel="0" collapsed="false">
      <c r="A975" s="58"/>
      <c r="B975" s="58"/>
      <c r="C975" s="59"/>
      <c r="D975" s="60"/>
      <c r="E975" s="60"/>
      <c r="F975" s="60"/>
      <c r="G975" s="60"/>
      <c r="H975" s="60"/>
      <c r="I975" s="60"/>
    </row>
    <row r="976" customFormat="false" ht="15" hidden="false" customHeight="true" outlineLevel="0" collapsed="false">
      <c r="A976" s="58"/>
      <c r="B976" s="58"/>
      <c r="C976" s="59"/>
      <c r="D976" s="60"/>
      <c r="E976" s="60"/>
      <c r="F976" s="60"/>
      <c r="G976" s="60"/>
      <c r="H976" s="60"/>
      <c r="I976" s="60"/>
    </row>
    <row r="977" customFormat="false" ht="15" hidden="false" customHeight="true" outlineLevel="0" collapsed="false">
      <c r="A977" s="58"/>
      <c r="B977" s="58"/>
      <c r="C977" s="59"/>
      <c r="D977" s="60"/>
      <c r="E977" s="60"/>
      <c r="F977" s="60"/>
      <c r="G977" s="60"/>
      <c r="H977" s="60"/>
      <c r="I977" s="60"/>
    </row>
    <row r="978" customFormat="false" ht="15" hidden="false" customHeight="true" outlineLevel="0" collapsed="false">
      <c r="A978" s="58"/>
      <c r="B978" s="58"/>
      <c r="C978" s="59"/>
      <c r="D978" s="60"/>
      <c r="E978" s="60"/>
      <c r="F978" s="60"/>
      <c r="G978" s="60"/>
      <c r="H978" s="60"/>
      <c r="I978" s="60"/>
    </row>
    <row r="979" customFormat="false" ht="15" hidden="false" customHeight="true" outlineLevel="0" collapsed="false">
      <c r="A979" s="58"/>
      <c r="B979" s="58"/>
      <c r="C979" s="59"/>
      <c r="D979" s="60"/>
      <c r="E979" s="60"/>
      <c r="F979" s="60"/>
      <c r="G979" s="60"/>
      <c r="H979" s="60"/>
      <c r="I979" s="60"/>
    </row>
    <row r="980" customFormat="false" ht="15" hidden="false" customHeight="true" outlineLevel="0" collapsed="false">
      <c r="A980" s="58"/>
      <c r="B980" s="58"/>
      <c r="C980" s="59"/>
      <c r="D980" s="60"/>
      <c r="E980" s="60"/>
      <c r="F980" s="60"/>
      <c r="G980" s="60"/>
      <c r="H980" s="60"/>
      <c r="I980" s="60"/>
    </row>
    <row r="981" customFormat="false" ht="15" hidden="false" customHeight="true" outlineLevel="0" collapsed="false">
      <c r="A981" s="58"/>
      <c r="B981" s="58"/>
      <c r="C981" s="59"/>
      <c r="D981" s="60"/>
      <c r="E981" s="60"/>
      <c r="F981" s="60"/>
      <c r="G981" s="60"/>
      <c r="H981" s="60"/>
      <c r="I981" s="60"/>
    </row>
    <row r="982" customFormat="false" ht="15" hidden="false" customHeight="true" outlineLevel="0" collapsed="false">
      <c r="A982" s="58"/>
      <c r="B982" s="58"/>
      <c r="C982" s="59"/>
      <c r="D982" s="60"/>
      <c r="E982" s="60"/>
      <c r="F982" s="60"/>
      <c r="G982" s="60"/>
      <c r="H982" s="60"/>
      <c r="I982" s="60"/>
    </row>
    <row r="983" customFormat="false" ht="15" hidden="false" customHeight="true" outlineLevel="0" collapsed="false">
      <c r="A983" s="58"/>
      <c r="B983" s="58"/>
      <c r="C983" s="59"/>
      <c r="D983" s="60"/>
      <c r="E983" s="60"/>
      <c r="F983" s="60"/>
      <c r="G983" s="60"/>
      <c r="H983" s="60"/>
      <c r="I983" s="60"/>
    </row>
    <row r="984" customFormat="false" ht="15" hidden="false" customHeight="true" outlineLevel="0" collapsed="false">
      <c r="A984" s="58"/>
      <c r="B984" s="58"/>
      <c r="C984" s="59"/>
      <c r="D984" s="60"/>
      <c r="E984" s="60"/>
      <c r="F984" s="60"/>
      <c r="G984" s="60"/>
      <c r="H984" s="60"/>
      <c r="I984" s="60"/>
    </row>
    <row r="985" customFormat="false" ht="15" hidden="false" customHeight="true" outlineLevel="0" collapsed="false">
      <c r="A985" s="58"/>
      <c r="B985" s="58"/>
      <c r="C985" s="59"/>
      <c r="D985" s="60"/>
      <c r="E985" s="60"/>
      <c r="F985" s="60"/>
      <c r="G985" s="60"/>
      <c r="H985" s="60"/>
      <c r="I985" s="60"/>
    </row>
    <row r="986" customFormat="false" ht="15" hidden="false" customHeight="true" outlineLevel="0" collapsed="false">
      <c r="A986" s="58"/>
      <c r="B986" s="58"/>
      <c r="C986" s="59"/>
      <c r="D986" s="60"/>
      <c r="E986" s="60"/>
      <c r="F986" s="60"/>
      <c r="G986" s="60"/>
      <c r="H986" s="60"/>
      <c r="I986" s="60"/>
    </row>
    <row r="987" customFormat="false" ht="15" hidden="false" customHeight="true" outlineLevel="0" collapsed="false">
      <c r="A987" s="58"/>
      <c r="B987" s="58"/>
      <c r="C987" s="59"/>
      <c r="D987" s="60"/>
      <c r="E987" s="60"/>
      <c r="F987" s="60"/>
      <c r="G987" s="60"/>
      <c r="H987" s="60"/>
      <c r="I987" s="60"/>
    </row>
    <row r="988" customFormat="false" ht="15" hidden="false" customHeight="true" outlineLevel="0" collapsed="false">
      <c r="A988" s="58"/>
      <c r="B988" s="58"/>
      <c r="C988" s="59"/>
      <c r="D988" s="60"/>
      <c r="E988" s="60"/>
      <c r="F988" s="60"/>
      <c r="G988" s="60"/>
      <c r="H988" s="60"/>
      <c r="I988" s="60"/>
    </row>
    <row r="989" customFormat="false" ht="15" hidden="false" customHeight="true" outlineLevel="0" collapsed="false">
      <c r="A989" s="58"/>
      <c r="B989" s="58"/>
      <c r="C989" s="59"/>
      <c r="D989" s="60"/>
      <c r="E989" s="60"/>
      <c r="F989" s="60"/>
      <c r="G989" s="60"/>
      <c r="H989" s="60"/>
      <c r="I989" s="60"/>
    </row>
    <row r="990" customFormat="false" ht="15" hidden="false" customHeight="true" outlineLevel="0" collapsed="false">
      <c r="A990" s="58"/>
      <c r="B990" s="58"/>
      <c r="C990" s="59"/>
      <c r="D990" s="60"/>
      <c r="E990" s="60"/>
      <c r="F990" s="60"/>
      <c r="G990" s="60"/>
      <c r="H990" s="60"/>
      <c r="I990" s="60"/>
    </row>
    <row r="991" customFormat="false" ht="15" hidden="false" customHeight="true" outlineLevel="0" collapsed="false">
      <c r="A991" s="58"/>
      <c r="B991" s="58"/>
      <c r="C991" s="59"/>
      <c r="D991" s="60"/>
      <c r="E991" s="60"/>
      <c r="F991" s="60"/>
      <c r="G991" s="60"/>
      <c r="H991" s="60"/>
      <c r="I991" s="60"/>
    </row>
    <row r="992" customFormat="false" ht="15" hidden="false" customHeight="true" outlineLevel="0" collapsed="false">
      <c r="A992" s="58"/>
      <c r="B992" s="58"/>
      <c r="C992" s="59"/>
      <c r="D992" s="60"/>
      <c r="E992" s="60"/>
      <c r="F992" s="60"/>
      <c r="G992" s="60"/>
      <c r="H992" s="60"/>
      <c r="I992" s="60"/>
    </row>
    <row r="993" customFormat="false" ht="15" hidden="false" customHeight="true" outlineLevel="0" collapsed="false">
      <c r="A993" s="58"/>
      <c r="B993" s="58"/>
      <c r="C993" s="59"/>
      <c r="D993" s="60"/>
      <c r="E993" s="60"/>
      <c r="F993" s="60"/>
      <c r="G993" s="60"/>
      <c r="H993" s="60"/>
      <c r="I993" s="60"/>
    </row>
  </sheetData>
  <conditionalFormatting sqref="K3:DK3">
    <cfRule type="cellIs" priority="2" operator="equal" aboveAverage="0" equalAverage="0" bottom="0" percent="0" rank="0" text="" dxfId="15">
      <formula>"Post-forecast"</formula>
    </cfRule>
  </conditionalFormatting>
  <conditionalFormatting sqref="K3:DK3">
    <cfRule type="cellIs" priority="3" operator="equal" aboveAverage="0" equalAverage="0" bottom="0" percent="0" rank="0" text="" dxfId="16">
      <formula>"Forecast"</formula>
    </cfRule>
  </conditionalFormatting>
  <conditionalFormatting sqref="K3:DK3">
    <cfRule type="cellIs" priority="4" operator="equal" aboveAverage="0" equalAverage="0" bottom="0" percent="0" rank="0" text="" dxfId="17">
      <formula>"Pre-forecast"</formula>
    </cfRule>
  </conditionalFormatting>
  <conditionalFormatting sqref="J3:DK3">
    <cfRule type="cellIs" priority="5" operator="equal" aboveAverage="0" equalAverage="0" bottom="0" percent="0" rank="0" text="" dxfId="18">
      <formula>"Post-forecast"</formula>
    </cfRule>
  </conditionalFormatting>
  <conditionalFormatting sqref="J3:DK3">
    <cfRule type="cellIs" priority="6" operator="equal" aboveAverage="0" equalAverage="0" bottom="0" percent="0" rank="0" text="" dxfId="19">
      <formula>"Forecast"</formula>
    </cfRule>
  </conditionalFormatting>
  <conditionalFormatting sqref="J3:DK3">
    <cfRule type="cellIs" priority="7" operator="equal" aboveAverage="0" equalAverage="0" bottom="0" percent="0" rank="0" text="" dxfId="20">
      <formula>"Pre-forecast"</formula>
    </cfRule>
  </conditionalFormatting>
  <conditionalFormatting sqref="F2">
    <cfRule type="cellIs" priority="8" operator="notEqual" aboveAverage="0" equalAverage="0" bottom="0" percent="0" rank="0" text="" dxfId="21">
      <formula>0</formula>
    </cfRule>
    <cfRule type="cellIs" priority="9" operator="equal" aboveAverage="0" equalAverage="0" bottom="0" percent="0" rank="0" text="" dxfId="22">
      <formula>""</formula>
    </cfRule>
  </conditionalFormatting>
  <conditionalFormatting sqref="F3">
    <cfRule type="cellIs" priority="10" operator="notEqual" aboveAverage="0" equalAverage="0" bottom="0" percent="0" rank="0" text="" dxfId="23">
      <formula>0</formula>
    </cfRule>
    <cfRule type="cellIs" priority="11" operator="equal" aboveAverage="0" equalAverage="0" bottom="0" percent="0" rank="0" text="" dxfId="24">
      <formula>""</formula>
    </cfRule>
  </conditionalFormatting>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DK68"/>
  <sheetViews>
    <sheetView showFormulas="false" showGridLines="true" showRowColHeaders="true" showZeros="true" rightToLeft="false" tabSelected="false" showOutlineSymbols="true" defaultGridColor="true" view="normal" topLeftCell="A1" colorId="64" zoomScale="100" zoomScaleNormal="100" zoomScalePageLayoutView="60" workbookViewId="0">
      <selection pane="topLeft" activeCell="A1" activeCellId="0" sqref="A1"/>
    </sheetView>
  </sheetViews>
  <sheetFormatPr defaultColWidth="9.15625" defaultRowHeight="15" zeroHeight="false" outlineLevelRow="0" outlineLevelCol="0"/>
  <cols>
    <col collapsed="false" customWidth="true" hidden="false" outlineLevel="0" max="2" min="1" style="53" width="2.71"/>
    <col collapsed="false" customWidth="true" hidden="false" outlineLevel="0" max="3" min="3" style="54" width="2.71"/>
    <col collapsed="false" customWidth="true" hidden="false" outlineLevel="0" max="4" min="4" style="55" width="2.71"/>
    <col collapsed="false" customWidth="true" hidden="false" outlineLevel="0" max="5" min="5" style="55" width="90.7"/>
    <col collapsed="false" customWidth="true" hidden="false" outlineLevel="0" max="7" min="6" style="55" width="15.71"/>
    <col collapsed="false" customWidth="true" hidden="false" outlineLevel="0" max="8" min="8" style="55" width="20.99"/>
    <col collapsed="false" customWidth="true" hidden="false" outlineLevel="0" max="9" min="9" style="55" width="3.71"/>
    <col collapsed="false" customWidth="true" hidden="false" outlineLevel="0" max="17" min="10" style="55" width="14.7"/>
    <col collapsed="false" customWidth="true" hidden="false" outlineLevel="0" max="19" min="18" style="55" width="16.29"/>
    <col collapsed="false" customWidth="true" hidden="false" outlineLevel="0" max="115" min="20" style="55" width="14.7"/>
    <col collapsed="false" customWidth="false" hidden="true" outlineLevel="0" max="1024" min="116" style="55" width="9.14"/>
  </cols>
  <sheetData>
    <row r="1" customFormat="false" ht="26.25" hidden="false" customHeight="false" outlineLevel="0" collapsed="false">
      <c r="A1" s="57" t="s">
        <v>258</v>
      </c>
      <c r="B1" s="58"/>
      <c r="C1" s="59"/>
      <c r="D1" s="60"/>
      <c r="E1" s="60"/>
      <c r="F1" s="61" t="str">
        <f aca="false">InpC!$F$9</f>
        <v>Base Case</v>
      </c>
      <c r="G1" s="60"/>
      <c r="H1" s="60"/>
      <c r="I1" s="60"/>
    </row>
    <row r="2" customFormat="false" ht="15" hidden="false" customHeight="true" outlineLevel="0" collapsed="false">
      <c r="A2" s="58"/>
      <c r="B2" s="58"/>
      <c r="C2" s="59"/>
      <c r="D2" s="60"/>
      <c r="E2" s="53" t="s">
        <v>200</v>
      </c>
      <c r="F2" s="63" t="n">
        <f aca="false">Check_Alert!F$2</f>
        <v>0</v>
      </c>
      <c r="G2" s="64" t="str">
        <f aca="false">Check_Alert!G$2</f>
        <v>Error Checks</v>
      </c>
      <c r="H2" s="60"/>
      <c r="I2" s="60"/>
      <c r="J2" s="149" t="n">
        <f aca="false">Time!J$2</f>
        <v>42369</v>
      </c>
      <c r="K2" s="149" t="n">
        <f aca="false">Time!K$2</f>
        <v>42735</v>
      </c>
      <c r="L2" s="149" t="n">
        <f aca="false">Time!L$2</f>
        <v>43100</v>
      </c>
      <c r="M2" s="149" t="n">
        <f aca="false">Time!M$2</f>
        <v>43465</v>
      </c>
      <c r="N2" s="149" t="n">
        <f aca="false">Time!N$2</f>
        <v>43830</v>
      </c>
      <c r="O2" s="149" t="n">
        <f aca="false">Time!O$2</f>
        <v>44196</v>
      </c>
      <c r="P2" s="149" t="n">
        <f aca="false">Time!P$2</f>
        <v>44561</v>
      </c>
      <c r="Q2" s="149" t="n">
        <f aca="false">Time!Q$2</f>
        <v>44926</v>
      </c>
      <c r="R2" s="149" t="n">
        <f aca="false">Time!R$2</f>
        <v>45291</v>
      </c>
      <c r="S2" s="149" t="n">
        <f aca="false">Time!S$2</f>
        <v>45657</v>
      </c>
      <c r="T2" s="149" t="n">
        <f aca="false">Time!T$2</f>
        <v>46022</v>
      </c>
      <c r="U2" s="149" t="n">
        <f aca="false">Time!U$2</f>
        <v>46387</v>
      </c>
      <c r="V2" s="149" t="n">
        <f aca="false">Time!V$2</f>
        <v>46752</v>
      </c>
      <c r="W2" s="149" t="n">
        <f aca="false">Time!W$2</f>
        <v>47118</v>
      </c>
      <c r="X2" s="149" t="n">
        <f aca="false">Time!X$2</f>
        <v>47483</v>
      </c>
      <c r="Y2" s="149" t="n">
        <f aca="false">Time!Y$2</f>
        <v>47848</v>
      </c>
      <c r="Z2" s="149" t="n">
        <f aca="false">Time!Z$2</f>
        <v>48213</v>
      </c>
      <c r="AA2" s="149" t="n">
        <f aca="false">Time!AA$2</f>
        <v>48579</v>
      </c>
      <c r="AB2" s="149" t="n">
        <f aca="false">Time!AB$2</f>
        <v>48944</v>
      </c>
      <c r="AC2" s="149" t="n">
        <f aca="false">Time!AC$2</f>
        <v>49309</v>
      </c>
      <c r="AD2" s="149" t="n">
        <f aca="false">Time!AD$2</f>
        <v>49674</v>
      </c>
      <c r="AE2" s="149" t="n">
        <f aca="false">Time!AE$2</f>
        <v>50040</v>
      </c>
      <c r="AF2" s="149" t="n">
        <f aca="false">Time!AF$2</f>
        <v>50405</v>
      </c>
      <c r="AG2" s="149" t="n">
        <f aca="false">Time!AG$2</f>
        <v>50770</v>
      </c>
      <c r="AH2" s="149" t="n">
        <f aca="false">Time!AH$2</f>
        <v>51135</v>
      </c>
      <c r="AI2" s="149" t="n">
        <f aca="false">Time!AI$2</f>
        <v>51501</v>
      </c>
      <c r="AJ2" s="149" t="n">
        <f aca="false">Time!AJ$2</f>
        <v>51866</v>
      </c>
      <c r="AK2" s="149" t="n">
        <f aca="false">Time!AK$2</f>
        <v>52231</v>
      </c>
      <c r="AL2" s="149" t="n">
        <f aca="false">Time!AL$2</f>
        <v>52596</v>
      </c>
      <c r="AM2" s="149" t="n">
        <f aca="false">Time!AM$2</f>
        <v>52962</v>
      </c>
      <c r="AN2" s="149" t="n">
        <f aca="false">Time!AN$2</f>
        <v>53327</v>
      </c>
      <c r="AO2" s="149" t="n">
        <f aca="false">Time!AO$2</f>
        <v>53692</v>
      </c>
      <c r="AP2" s="149" t="n">
        <f aca="false">Time!AP$2</f>
        <v>54057</v>
      </c>
      <c r="AQ2" s="149" t="n">
        <f aca="false">Time!AQ$2</f>
        <v>54423</v>
      </c>
      <c r="AR2" s="149" t="n">
        <f aca="false">Time!AR$2</f>
        <v>54788</v>
      </c>
      <c r="AS2" s="149" t="n">
        <f aca="false">Time!AS$2</f>
        <v>55153</v>
      </c>
      <c r="AT2" s="149" t="n">
        <f aca="false">Time!AT$2</f>
        <v>55518</v>
      </c>
      <c r="AU2" s="149" t="n">
        <f aca="false">Time!AU$2</f>
        <v>55884</v>
      </c>
      <c r="AV2" s="149" t="n">
        <f aca="false">Time!AV$2</f>
        <v>56249</v>
      </c>
      <c r="AW2" s="149" t="n">
        <f aca="false">Time!AW$2</f>
        <v>56614</v>
      </c>
      <c r="AX2" s="149" t="n">
        <f aca="false">Time!AX$2</f>
        <v>56979</v>
      </c>
      <c r="AY2" s="149" t="n">
        <f aca="false">Time!AY$2</f>
        <v>57345</v>
      </c>
      <c r="AZ2" s="149" t="n">
        <f aca="false">Time!AZ$2</f>
        <v>57710</v>
      </c>
      <c r="BA2" s="149" t="n">
        <f aca="false">Time!BA$2</f>
        <v>58075</v>
      </c>
      <c r="BB2" s="149" t="n">
        <f aca="false">Time!BB$2</f>
        <v>58440</v>
      </c>
      <c r="BC2" s="149" t="n">
        <f aca="false">Time!BC$2</f>
        <v>58806</v>
      </c>
      <c r="BD2" s="149" t="n">
        <f aca="false">Time!BD$2</f>
        <v>59171</v>
      </c>
      <c r="BE2" s="149" t="n">
        <f aca="false">Time!BE$2</f>
        <v>59536</v>
      </c>
      <c r="BF2" s="149" t="n">
        <f aca="false">Time!BF$2</f>
        <v>59901</v>
      </c>
      <c r="BG2" s="149" t="n">
        <f aca="false">Time!BG$2</f>
        <v>60267</v>
      </c>
      <c r="BH2" s="149" t="n">
        <f aca="false">Time!BH$2</f>
        <v>60632</v>
      </c>
      <c r="BI2" s="149" t="n">
        <f aca="false">Time!BI$2</f>
        <v>60997</v>
      </c>
      <c r="BJ2" s="149" t="n">
        <f aca="false">Time!BJ$2</f>
        <v>61362</v>
      </c>
      <c r="BK2" s="149" t="n">
        <f aca="false">Time!BK$2</f>
        <v>61728</v>
      </c>
      <c r="BL2" s="149" t="n">
        <f aca="false">Time!BL$2</f>
        <v>62093</v>
      </c>
      <c r="BM2" s="149" t="n">
        <f aca="false">Time!BM$2</f>
        <v>62458</v>
      </c>
      <c r="BN2" s="149" t="n">
        <f aca="false">Time!BN$2</f>
        <v>62823</v>
      </c>
      <c r="BO2" s="149" t="n">
        <f aca="false">Time!BO$2</f>
        <v>63189</v>
      </c>
      <c r="BP2" s="149" t="n">
        <f aca="false">Time!BP$2</f>
        <v>63554</v>
      </c>
      <c r="BQ2" s="149" t="n">
        <f aca="false">Time!BQ$2</f>
        <v>63919</v>
      </c>
      <c r="BR2" s="149" t="n">
        <f aca="false">Time!BR$2</f>
        <v>64284</v>
      </c>
      <c r="BS2" s="149" t="n">
        <f aca="false">Time!BS$2</f>
        <v>64650</v>
      </c>
      <c r="BT2" s="149" t="n">
        <f aca="false">Time!BT$2</f>
        <v>65015</v>
      </c>
      <c r="BU2" s="149" t="n">
        <f aca="false">Time!BU$2</f>
        <v>65380</v>
      </c>
      <c r="BV2" s="149" t="n">
        <f aca="false">Time!BV$2</f>
        <v>65745</v>
      </c>
      <c r="BW2" s="149" t="n">
        <f aca="false">Time!BW$2</f>
        <v>66111</v>
      </c>
      <c r="BX2" s="149" t="n">
        <f aca="false">Time!BX$2</f>
        <v>66476</v>
      </c>
      <c r="BY2" s="149" t="n">
        <f aca="false">Time!BY$2</f>
        <v>66841</v>
      </c>
      <c r="BZ2" s="149" t="n">
        <f aca="false">Time!BZ$2</f>
        <v>67206</v>
      </c>
      <c r="CA2" s="149" t="n">
        <f aca="false">Time!CA$2</f>
        <v>67572</v>
      </c>
      <c r="CB2" s="149" t="n">
        <f aca="false">Time!CB$2</f>
        <v>67937</v>
      </c>
      <c r="CC2" s="149" t="n">
        <f aca="false">Time!CC$2</f>
        <v>68302</v>
      </c>
      <c r="CD2" s="149" t="n">
        <f aca="false">Time!CD$2</f>
        <v>68667</v>
      </c>
      <c r="CE2" s="149" t="n">
        <f aca="false">Time!CE$2</f>
        <v>69033</v>
      </c>
      <c r="CF2" s="149" t="n">
        <f aca="false">Time!CF$2</f>
        <v>69398</v>
      </c>
      <c r="CG2" s="149" t="n">
        <f aca="false">Time!CG$2</f>
        <v>69763</v>
      </c>
      <c r="CH2" s="149" t="n">
        <f aca="false">Time!CH$2</f>
        <v>70128</v>
      </c>
      <c r="CI2" s="149" t="n">
        <f aca="false">Time!CI$2</f>
        <v>70494</v>
      </c>
      <c r="CJ2" s="149" t="n">
        <f aca="false">Time!CJ$2</f>
        <v>70859</v>
      </c>
      <c r="CK2" s="149" t="n">
        <f aca="false">Time!CK$2</f>
        <v>71224</v>
      </c>
      <c r="CL2" s="149" t="n">
        <f aca="false">Time!CL$2</f>
        <v>71589</v>
      </c>
      <c r="CM2" s="149" t="n">
        <f aca="false">Time!CM$2</f>
        <v>71955</v>
      </c>
      <c r="CN2" s="149" t="n">
        <f aca="false">Time!CN$2</f>
        <v>72320</v>
      </c>
      <c r="CO2" s="149" t="n">
        <f aca="false">Time!CO$2</f>
        <v>72685</v>
      </c>
      <c r="CP2" s="149" t="n">
        <f aca="false">Time!CP$2</f>
        <v>73050</v>
      </c>
      <c r="CQ2" s="149" t="n">
        <f aca="false">Time!CQ$2</f>
        <v>73415</v>
      </c>
      <c r="CR2" s="149" t="n">
        <f aca="false">Time!CR$2</f>
        <v>73780</v>
      </c>
      <c r="CS2" s="149" t="n">
        <f aca="false">Time!CS$2</f>
        <v>74145</v>
      </c>
      <c r="CT2" s="149" t="n">
        <f aca="false">Time!CT$2</f>
        <v>74510</v>
      </c>
      <c r="CU2" s="149" t="n">
        <f aca="false">Time!CU$2</f>
        <v>74876</v>
      </c>
      <c r="CV2" s="149" t="n">
        <f aca="false">Time!CV$2</f>
        <v>75241</v>
      </c>
      <c r="CW2" s="149" t="n">
        <f aca="false">Time!CW$2</f>
        <v>75606</v>
      </c>
      <c r="CX2" s="149" t="n">
        <f aca="false">Time!CX$2</f>
        <v>75971</v>
      </c>
      <c r="CY2" s="149" t="n">
        <f aca="false">Time!CY$2</f>
        <v>76337</v>
      </c>
      <c r="CZ2" s="149" t="n">
        <f aca="false">Time!CZ$2</f>
        <v>76702</v>
      </c>
      <c r="DA2" s="149" t="n">
        <f aca="false">Time!DA$2</f>
        <v>77067</v>
      </c>
      <c r="DB2" s="149" t="n">
        <f aca="false">Time!DB$2</f>
        <v>77432</v>
      </c>
      <c r="DC2" s="149" t="n">
        <f aca="false">Time!DC$2</f>
        <v>77798</v>
      </c>
      <c r="DD2" s="149" t="n">
        <f aca="false">Time!DD$2</f>
        <v>78163</v>
      </c>
      <c r="DE2" s="149" t="n">
        <f aca="false">Time!DE$2</f>
        <v>78528</v>
      </c>
      <c r="DF2" s="149" t="n">
        <f aca="false">Time!DF$2</f>
        <v>78893</v>
      </c>
      <c r="DG2" s="149" t="n">
        <f aca="false">Time!DG$2</f>
        <v>79259</v>
      </c>
      <c r="DH2" s="149" t="n">
        <f aca="false">Time!DH$2</f>
        <v>79624</v>
      </c>
      <c r="DI2" s="149" t="n">
        <f aca="false">Time!DI$2</f>
        <v>79989</v>
      </c>
      <c r="DJ2" s="149" t="n">
        <f aca="false">Time!DJ$2</f>
        <v>80354</v>
      </c>
      <c r="DK2" s="149" t="n">
        <f aca="false">Time!DK$2</f>
        <v>80720</v>
      </c>
    </row>
    <row r="3" customFormat="false" ht="15" hidden="false" customHeight="true" outlineLevel="0" collapsed="false">
      <c r="A3" s="58"/>
      <c r="B3" s="58"/>
      <c r="C3" s="59"/>
      <c r="D3" s="60"/>
      <c r="E3" s="55" t="s">
        <v>201</v>
      </c>
      <c r="F3" s="63" t="n">
        <f aca="false">Check_Alert!F$3</f>
        <v>0</v>
      </c>
      <c r="G3" s="64" t="str">
        <f aca="false">Check_Alert!G$3</f>
        <v>Alerts</v>
      </c>
      <c r="H3" s="60"/>
      <c r="I3" s="60"/>
      <c r="J3" s="55" t="str">
        <f aca="false">Time!J$3</f>
        <v>Pre-forecast</v>
      </c>
      <c r="K3" s="55" t="str">
        <f aca="false">Time!K$3</f>
        <v>Pre-forecast</v>
      </c>
      <c r="L3" s="55" t="str">
        <f aca="false">Time!L$3</f>
        <v>Pre-forecast</v>
      </c>
      <c r="M3" s="55" t="str">
        <f aca="false">Time!M$3</f>
        <v>Pre-forecast</v>
      </c>
      <c r="N3" s="55" t="str">
        <f aca="false">Time!N$3</f>
        <v>Pre-forecast</v>
      </c>
      <c r="O3" s="55" t="str">
        <f aca="false">Time!O$3</f>
        <v>Pre-forecast</v>
      </c>
      <c r="P3" s="55" t="str">
        <f aca="false">Time!P$3</f>
        <v>Pre-forecast</v>
      </c>
      <c r="Q3" s="55" t="str">
        <f aca="false">Time!Q$3</f>
        <v>Pre-forecast</v>
      </c>
      <c r="R3" s="55" t="str">
        <f aca="false">Time!R$3</f>
        <v>Forecast</v>
      </c>
      <c r="S3" s="55" t="str">
        <f aca="false">Time!S$3</f>
        <v>Forecast</v>
      </c>
      <c r="T3" s="55" t="str">
        <f aca="false">Time!T$3</f>
        <v>Forecast</v>
      </c>
      <c r="U3" s="55" t="str">
        <f aca="false">Time!U$3</f>
        <v>Forecast</v>
      </c>
      <c r="V3" s="55" t="str">
        <f aca="false">Time!V$3</f>
        <v>Forecast</v>
      </c>
      <c r="W3" s="55" t="str">
        <f aca="false">Time!W$3</f>
        <v>Forecast</v>
      </c>
      <c r="X3" s="55" t="str">
        <f aca="false">Time!X$3</f>
        <v>Forecast</v>
      </c>
      <c r="Y3" s="55" t="str">
        <f aca="false">Time!Y$3</f>
        <v>Forecast</v>
      </c>
      <c r="Z3" s="55" t="str">
        <f aca="false">Time!Z$3</f>
        <v>Forecast</v>
      </c>
      <c r="AA3" s="55" t="str">
        <f aca="false">Time!AA$3</f>
        <v>Forecast</v>
      </c>
      <c r="AB3" s="55" t="str">
        <f aca="false">Time!AB$3</f>
        <v>Forecast</v>
      </c>
      <c r="AC3" s="55" t="str">
        <f aca="false">Time!AC$3</f>
        <v>Forecast</v>
      </c>
      <c r="AD3" s="55" t="str">
        <f aca="false">Time!AD$3</f>
        <v>Forecast</v>
      </c>
      <c r="AE3" s="55" t="str">
        <f aca="false">Time!AE$3</f>
        <v>Forecast</v>
      </c>
      <c r="AF3" s="55" t="str">
        <f aca="false">Time!AF$3</f>
        <v>Forecast</v>
      </c>
      <c r="AG3" s="55" t="str">
        <f aca="false">Time!AG$3</f>
        <v>Forecast</v>
      </c>
      <c r="AH3" s="55" t="str">
        <f aca="false">Time!AH$3</f>
        <v>Forecast</v>
      </c>
      <c r="AI3" s="55" t="str">
        <f aca="false">Time!AI$3</f>
        <v>Forecast</v>
      </c>
      <c r="AJ3" s="55" t="str">
        <f aca="false">Time!AJ$3</f>
        <v>Forecast</v>
      </c>
      <c r="AK3" s="55" t="str">
        <f aca="false">Time!AK$3</f>
        <v>Forecast</v>
      </c>
      <c r="AL3" s="55" t="str">
        <f aca="false">Time!AL$3</f>
        <v>Forecast</v>
      </c>
      <c r="AM3" s="55" t="str">
        <f aca="false">Time!AM$3</f>
        <v>Forecast</v>
      </c>
      <c r="AN3" s="55" t="str">
        <f aca="false">Time!AN$3</f>
        <v>Post-forecast</v>
      </c>
      <c r="AO3" s="55" t="str">
        <f aca="false">Time!AO$3</f>
        <v>Post-forecast</v>
      </c>
      <c r="AP3" s="55" t="str">
        <f aca="false">Time!AP$3</f>
        <v>Post-forecast</v>
      </c>
      <c r="AQ3" s="55" t="str">
        <f aca="false">Time!AQ$3</f>
        <v>Post-forecast</v>
      </c>
      <c r="AR3" s="55" t="str">
        <f aca="false">Time!AR$3</f>
        <v>Post-forecast</v>
      </c>
      <c r="AS3" s="55" t="str">
        <f aca="false">Time!AS$3</f>
        <v>Post-forecast</v>
      </c>
      <c r="AT3" s="55" t="str">
        <f aca="false">Time!AT$3</f>
        <v>Post-forecast</v>
      </c>
      <c r="AU3" s="55" t="str">
        <f aca="false">Time!AU$3</f>
        <v>Post-forecast</v>
      </c>
      <c r="AV3" s="55" t="str">
        <f aca="false">Time!AV$3</f>
        <v>Post-forecast</v>
      </c>
      <c r="AW3" s="55" t="str">
        <f aca="false">Time!AW$3</f>
        <v>Post-forecast</v>
      </c>
      <c r="AX3" s="55" t="str">
        <f aca="false">Time!AX$3</f>
        <v>Post-forecast</v>
      </c>
      <c r="AY3" s="55" t="str">
        <f aca="false">Time!AY$3</f>
        <v>Post-forecast</v>
      </c>
      <c r="AZ3" s="55" t="str">
        <f aca="false">Time!AZ$3</f>
        <v>Post-forecast</v>
      </c>
      <c r="BA3" s="55" t="str">
        <f aca="false">Time!BA$3</f>
        <v>Post-forecast</v>
      </c>
      <c r="BB3" s="55" t="str">
        <f aca="false">Time!BB$3</f>
        <v>Post-forecast</v>
      </c>
      <c r="BC3" s="55" t="str">
        <f aca="false">Time!BC$3</f>
        <v>Post-forecast</v>
      </c>
      <c r="BD3" s="55" t="str">
        <f aca="false">Time!BD$3</f>
        <v>Post-forecast</v>
      </c>
      <c r="BE3" s="55" t="str">
        <f aca="false">Time!BE$3</f>
        <v>Post-forecast</v>
      </c>
      <c r="BF3" s="55" t="str">
        <f aca="false">Time!BF$3</f>
        <v>Post-forecast</v>
      </c>
      <c r="BG3" s="55" t="str">
        <f aca="false">Time!BG$3</f>
        <v>Post-forecast</v>
      </c>
      <c r="BH3" s="55" t="str">
        <f aca="false">Time!BH$3</f>
        <v>Post-forecast</v>
      </c>
      <c r="BI3" s="55" t="str">
        <f aca="false">Time!BI$3</f>
        <v>Post-forecast</v>
      </c>
      <c r="BJ3" s="55" t="str">
        <f aca="false">Time!BJ$3</f>
        <v>Post-forecast</v>
      </c>
      <c r="BK3" s="55" t="str">
        <f aca="false">Time!BK$3</f>
        <v>Post-forecast</v>
      </c>
      <c r="BL3" s="55" t="str">
        <f aca="false">Time!BL$3</f>
        <v>Post-forecast</v>
      </c>
      <c r="BM3" s="55" t="str">
        <f aca="false">Time!BM$3</f>
        <v>Post-forecast</v>
      </c>
      <c r="BN3" s="55" t="str">
        <f aca="false">Time!BN$3</f>
        <v>Post-forecast</v>
      </c>
      <c r="BO3" s="55" t="str">
        <f aca="false">Time!BO$3</f>
        <v>Post-forecast</v>
      </c>
      <c r="BP3" s="55" t="str">
        <f aca="false">Time!BP$3</f>
        <v>Post-forecast</v>
      </c>
      <c r="BQ3" s="55" t="str">
        <f aca="false">Time!BQ$3</f>
        <v>Post-forecast</v>
      </c>
      <c r="BR3" s="55" t="str">
        <f aca="false">Time!BR$3</f>
        <v>Post-forecast</v>
      </c>
      <c r="BS3" s="55" t="str">
        <f aca="false">Time!BS$3</f>
        <v>Post-forecast</v>
      </c>
      <c r="BT3" s="55" t="str">
        <f aca="false">Time!BT$3</f>
        <v>Post-forecast</v>
      </c>
      <c r="BU3" s="55" t="str">
        <f aca="false">Time!BU$3</f>
        <v>Post-forecast</v>
      </c>
      <c r="BV3" s="55" t="str">
        <f aca="false">Time!BV$3</f>
        <v>Post-forecast</v>
      </c>
      <c r="BW3" s="55" t="str">
        <f aca="false">Time!BW$3</f>
        <v>Post-forecast</v>
      </c>
      <c r="BX3" s="55" t="str">
        <f aca="false">Time!BX$3</f>
        <v>Post-forecast</v>
      </c>
      <c r="BY3" s="55" t="str">
        <f aca="false">Time!BY$3</f>
        <v>Post-forecast</v>
      </c>
      <c r="BZ3" s="55" t="str">
        <f aca="false">Time!BZ$3</f>
        <v>Post-forecast</v>
      </c>
      <c r="CA3" s="55" t="str">
        <f aca="false">Time!CA$3</f>
        <v>Post-forecast</v>
      </c>
      <c r="CB3" s="55" t="str">
        <f aca="false">Time!CB$3</f>
        <v>Post-forecast</v>
      </c>
      <c r="CC3" s="55" t="str">
        <f aca="false">Time!CC$3</f>
        <v>Post-forecast</v>
      </c>
      <c r="CD3" s="55" t="str">
        <f aca="false">Time!CD$3</f>
        <v>Post-forecast</v>
      </c>
      <c r="CE3" s="55" t="str">
        <f aca="false">Time!CE$3</f>
        <v>Post-forecast</v>
      </c>
      <c r="CF3" s="55" t="str">
        <f aca="false">Time!CF$3</f>
        <v>Post-forecast</v>
      </c>
      <c r="CG3" s="55" t="str">
        <f aca="false">Time!CG$3</f>
        <v>Post-forecast</v>
      </c>
      <c r="CH3" s="55" t="str">
        <f aca="false">Time!CH$3</f>
        <v>Post-forecast</v>
      </c>
      <c r="CI3" s="55" t="str">
        <f aca="false">Time!CI$3</f>
        <v>Post-forecast</v>
      </c>
      <c r="CJ3" s="55" t="str">
        <f aca="false">Time!CJ$3</f>
        <v>Post-forecast</v>
      </c>
      <c r="CK3" s="55" t="str">
        <f aca="false">Time!CK$3</f>
        <v>Post-forecast</v>
      </c>
      <c r="CL3" s="55" t="str">
        <f aca="false">Time!CL$3</f>
        <v>Post-forecast</v>
      </c>
      <c r="CM3" s="55" t="str">
        <f aca="false">Time!CM$3</f>
        <v>Post-forecast</v>
      </c>
      <c r="CN3" s="55" t="str">
        <f aca="false">Time!CN$3</f>
        <v>Post-forecast</v>
      </c>
      <c r="CO3" s="55" t="str">
        <f aca="false">Time!CO$3</f>
        <v>Post-forecast</v>
      </c>
      <c r="CP3" s="55" t="str">
        <f aca="false">Time!CP$3</f>
        <v>Post-forecast</v>
      </c>
      <c r="CQ3" s="55" t="str">
        <f aca="false">Time!CQ$3</f>
        <v>Post-forecast</v>
      </c>
      <c r="CR3" s="55" t="str">
        <f aca="false">Time!CR$3</f>
        <v>Post-forecast</v>
      </c>
      <c r="CS3" s="55" t="str">
        <f aca="false">Time!CS$3</f>
        <v>Post-forecast</v>
      </c>
      <c r="CT3" s="55" t="str">
        <f aca="false">Time!CT$3</f>
        <v>Post-forecast</v>
      </c>
      <c r="CU3" s="55" t="str">
        <f aca="false">Time!CU$3</f>
        <v>Post-forecast</v>
      </c>
      <c r="CV3" s="55" t="str">
        <f aca="false">Time!CV$3</f>
        <v>Post-forecast</v>
      </c>
      <c r="CW3" s="55" t="str">
        <f aca="false">Time!CW$3</f>
        <v>Post-forecast</v>
      </c>
      <c r="CX3" s="55" t="str">
        <f aca="false">Time!CX$3</f>
        <v>Post-forecast</v>
      </c>
      <c r="CY3" s="55" t="str">
        <f aca="false">Time!CY$3</f>
        <v>Post-forecast</v>
      </c>
      <c r="CZ3" s="55" t="str">
        <f aca="false">Time!CZ$3</f>
        <v>Post-forecast</v>
      </c>
      <c r="DA3" s="55" t="str">
        <f aca="false">Time!DA$3</f>
        <v>Post-forecast</v>
      </c>
      <c r="DB3" s="55" t="str">
        <f aca="false">Time!DB$3</f>
        <v>Post-forecast</v>
      </c>
      <c r="DC3" s="55" t="str">
        <f aca="false">Time!DC$3</f>
        <v>Post-forecast</v>
      </c>
      <c r="DD3" s="55" t="str">
        <f aca="false">Time!DD$3</f>
        <v>Post-forecast</v>
      </c>
      <c r="DE3" s="55" t="str">
        <f aca="false">Time!DE$3</f>
        <v>Post-forecast</v>
      </c>
      <c r="DF3" s="55" t="str">
        <f aca="false">Time!DF$3</f>
        <v>Post-forecast</v>
      </c>
      <c r="DG3" s="55" t="str">
        <f aca="false">Time!DG$3</f>
        <v>Post-forecast</v>
      </c>
      <c r="DH3" s="55" t="str">
        <f aca="false">Time!DH$3</f>
        <v>Post-forecast</v>
      </c>
      <c r="DI3" s="55" t="str">
        <f aca="false">Time!DI$3</f>
        <v>Post-forecast</v>
      </c>
      <c r="DJ3" s="55" t="str">
        <f aca="false">Time!DJ$3</f>
        <v>Post-forecast</v>
      </c>
      <c r="DK3" s="55" t="str">
        <f aca="false">Time!DK$3</f>
        <v>Post-forecast</v>
      </c>
    </row>
    <row r="4" customFormat="false" ht="15" hidden="false" customHeight="true" outlineLevel="0" collapsed="false">
      <c r="A4" s="58"/>
      <c r="B4" s="58"/>
      <c r="C4" s="59"/>
      <c r="D4" s="60"/>
      <c r="E4" s="55" t="s">
        <v>202</v>
      </c>
      <c r="F4" s="65"/>
      <c r="G4" s="64"/>
      <c r="H4" s="60"/>
      <c r="I4" s="60"/>
      <c r="J4" s="82" t="n">
        <f aca="false">Time!J$4</f>
        <v>2015</v>
      </c>
      <c r="K4" s="82" t="n">
        <f aca="false">Time!K$4</f>
        <v>2016</v>
      </c>
      <c r="L4" s="82" t="n">
        <f aca="false">Time!L$4</f>
        <v>2017</v>
      </c>
      <c r="M4" s="82" t="n">
        <f aca="false">Time!M$4</f>
        <v>2018</v>
      </c>
      <c r="N4" s="82" t="n">
        <f aca="false">Time!N$4</f>
        <v>2019</v>
      </c>
      <c r="O4" s="82" t="n">
        <f aca="false">Time!O$4</f>
        <v>2020</v>
      </c>
      <c r="P4" s="82" t="n">
        <f aca="false">Time!P$4</f>
        <v>2021</v>
      </c>
      <c r="Q4" s="82" t="n">
        <f aca="false">Time!Q$4</f>
        <v>2022</v>
      </c>
      <c r="R4" s="82" t="n">
        <f aca="false">Time!R$4</f>
        <v>2023</v>
      </c>
      <c r="S4" s="82" t="n">
        <f aca="false">Time!S$4</f>
        <v>2024</v>
      </c>
      <c r="T4" s="82" t="n">
        <f aca="false">Time!T$4</f>
        <v>2025</v>
      </c>
      <c r="U4" s="82" t="n">
        <f aca="false">Time!U$4</f>
        <v>2026</v>
      </c>
      <c r="V4" s="82" t="n">
        <f aca="false">Time!V$4</f>
        <v>2027</v>
      </c>
      <c r="W4" s="82" t="n">
        <f aca="false">Time!W$4</f>
        <v>2028</v>
      </c>
      <c r="X4" s="82" t="n">
        <f aca="false">Time!X$4</f>
        <v>2029</v>
      </c>
      <c r="Y4" s="82" t="n">
        <f aca="false">Time!Y$4</f>
        <v>2030</v>
      </c>
      <c r="Z4" s="82" t="n">
        <f aca="false">Time!Z$4</f>
        <v>2031</v>
      </c>
      <c r="AA4" s="82" t="n">
        <f aca="false">Time!AA$4</f>
        <v>2032</v>
      </c>
      <c r="AB4" s="82" t="n">
        <f aca="false">Time!AB$4</f>
        <v>2033</v>
      </c>
      <c r="AC4" s="82" t="n">
        <f aca="false">Time!AC$4</f>
        <v>2034</v>
      </c>
      <c r="AD4" s="82" t="n">
        <f aca="false">Time!AD$4</f>
        <v>2035</v>
      </c>
      <c r="AE4" s="82" t="n">
        <f aca="false">Time!AE$4</f>
        <v>2036</v>
      </c>
      <c r="AF4" s="82" t="n">
        <f aca="false">Time!AF$4</f>
        <v>2037</v>
      </c>
      <c r="AG4" s="82" t="n">
        <f aca="false">Time!AG$4</f>
        <v>2038</v>
      </c>
      <c r="AH4" s="82" t="n">
        <f aca="false">Time!AH$4</f>
        <v>2039</v>
      </c>
      <c r="AI4" s="82" t="n">
        <f aca="false">Time!AI$4</f>
        <v>2040</v>
      </c>
      <c r="AJ4" s="82" t="n">
        <f aca="false">Time!AJ$4</f>
        <v>2041</v>
      </c>
      <c r="AK4" s="82" t="n">
        <f aca="false">Time!AK$4</f>
        <v>2042</v>
      </c>
      <c r="AL4" s="82" t="n">
        <f aca="false">Time!AL$4</f>
        <v>2043</v>
      </c>
      <c r="AM4" s="82" t="n">
        <f aca="false">Time!AM$4</f>
        <v>2044</v>
      </c>
      <c r="AN4" s="82" t="n">
        <f aca="false">Time!AN$4</f>
        <v>2045</v>
      </c>
      <c r="AO4" s="82" t="n">
        <f aca="false">Time!AO$4</f>
        <v>2046</v>
      </c>
      <c r="AP4" s="82" t="n">
        <f aca="false">Time!AP$4</f>
        <v>2047</v>
      </c>
      <c r="AQ4" s="82" t="n">
        <f aca="false">Time!AQ$4</f>
        <v>2048</v>
      </c>
      <c r="AR4" s="82" t="n">
        <f aca="false">Time!AR$4</f>
        <v>2049</v>
      </c>
      <c r="AS4" s="82" t="n">
        <f aca="false">Time!AS$4</f>
        <v>2050</v>
      </c>
      <c r="AT4" s="82" t="n">
        <f aca="false">Time!AT$4</f>
        <v>2051</v>
      </c>
      <c r="AU4" s="82" t="n">
        <f aca="false">Time!AU$4</f>
        <v>2052</v>
      </c>
      <c r="AV4" s="82" t="n">
        <f aca="false">Time!AV$4</f>
        <v>2053</v>
      </c>
      <c r="AW4" s="82" t="n">
        <f aca="false">Time!AW$4</f>
        <v>2054</v>
      </c>
      <c r="AX4" s="82" t="n">
        <f aca="false">Time!AX$4</f>
        <v>2055</v>
      </c>
      <c r="AY4" s="82" t="n">
        <f aca="false">Time!AY$4</f>
        <v>2056</v>
      </c>
      <c r="AZ4" s="82" t="n">
        <f aca="false">Time!AZ$4</f>
        <v>2057</v>
      </c>
      <c r="BA4" s="82" t="n">
        <f aca="false">Time!BA$4</f>
        <v>2058</v>
      </c>
      <c r="BB4" s="82" t="n">
        <f aca="false">Time!BB$4</f>
        <v>2059</v>
      </c>
      <c r="BC4" s="82" t="n">
        <f aca="false">Time!BC$4</f>
        <v>2060</v>
      </c>
      <c r="BD4" s="82" t="n">
        <f aca="false">Time!BD$4</f>
        <v>2061</v>
      </c>
      <c r="BE4" s="82" t="n">
        <f aca="false">Time!BE$4</f>
        <v>2062</v>
      </c>
      <c r="BF4" s="82" t="n">
        <f aca="false">Time!BF$4</f>
        <v>2063</v>
      </c>
      <c r="BG4" s="82" t="n">
        <f aca="false">Time!BG$4</f>
        <v>2064</v>
      </c>
      <c r="BH4" s="82" t="n">
        <f aca="false">Time!BH$4</f>
        <v>2065</v>
      </c>
      <c r="BI4" s="82" t="n">
        <f aca="false">Time!BI$4</f>
        <v>2066</v>
      </c>
      <c r="BJ4" s="82" t="n">
        <f aca="false">Time!BJ$4</f>
        <v>2067</v>
      </c>
      <c r="BK4" s="82" t="n">
        <f aca="false">Time!BK$4</f>
        <v>2068</v>
      </c>
      <c r="BL4" s="82" t="n">
        <f aca="false">Time!BL$4</f>
        <v>2069</v>
      </c>
      <c r="BM4" s="82" t="n">
        <f aca="false">Time!BM$4</f>
        <v>2070</v>
      </c>
      <c r="BN4" s="82" t="n">
        <f aca="false">Time!BN$4</f>
        <v>2071</v>
      </c>
      <c r="BO4" s="82" t="n">
        <f aca="false">Time!BO$4</f>
        <v>2072</v>
      </c>
      <c r="BP4" s="82" t="n">
        <f aca="false">Time!BP$4</f>
        <v>2073</v>
      </c>
      <c r="BQ4" s="82" t="n">
        <f aca="false">Time!BQ$4</f>
        <v>2074</v>
      </c>
      <c r="BR4" s="82" t="n">
        <f aca="false">Time!BR$4</f>
        <v>2075</v>
      </c>
      <c r="BS4" s="82" t="n">
        <f aca="false">Time!BS$4</f>
        <v>2076</v>
      </c>
      <c r="BT4" s="82" t="n">
        <f aca="false">Time!BT$4</f>
        <v>2077</v>
      </c>
      <c r="BU4" s="82" t="n">
        <f aca="false">Time!BU$4</f>
        <v>2078</v>
      </c>
      <c r="BV4" s="82" t="n">
        <f aca="false">Time!BV$4</f>
        <v>2079</v>
      </c>
      <c r="BW4" s="82" t="n">
        <f aca="false">Time!BW$4</f>
        <v>2080</v>
      </c>
      <c r="BX4" s="82" t="n">
        <f aca="false">Time!BX$4</f>
        <v>2081</v>
      </c>
      <c r="BY4" s="82" t="n">
        <f aca="false">Time!BY$4</f>
        <v>2082</v>
      </c>
      <c r="BZ4" s="82" t="n">
        <f aca="false">Time!BZ$4</f>
        <v>2083</v>
      </c>
      <c r="CA4" s="82" t="n">
        <f aca="false">Time!CA$4</f>
        <v>2084</v>
      </c>
      <c r="CB4" s="82" t="n">
        <f aca="false">Time!CB$4</f>
        <v>2085</v>
      </c>
      <c r="CC4" s="82" t="n">
        <f aca="false">Time!CC$4</f>
        <v>2086</v>
      </c>
      <c r="CD4" s="82" t="n">
        <f aca="false">Time!CD$4</f>
        <v>2087</v>
      </c>
      <c r="CE4" s="82" t="n">
        <f aca="false">Time!CE$4</f>
        <v>2088</v>
      </c>
      <c r="CF4" s="82" t="n">
        <f aca="false">Time!CF$4</f>
        <v>2089</v>
      </c>
      <c r="CG4" s="82" t="n">
        <f aca="false">Time!CG$4</f>
        <v>2090</v>
      </c>
      <c r="CH4" s="82" t="n">
        <f aca="false">Time!CH$4</f>
        <v>2091</v>
      </c>
      <c r="CI4" s="82" t="n">
        <f aca="false">Time!CI$4</f>
        <v>2092</v>
      </c>
      <c r="CJ4" s="82" t="n">
        <f aca="false">Time!CJ$4</f>
        <v>2093</v>
      </c>
      <c r="CK4" s="82" t="n">
        <f aca="false">Time!CK$4</f>
        <v>2094</v>
      </c>
      <c r="CL4" s="82" t="n">
        <f aca="false">Time!CL$4</f>
        <v>2095</v>
      </c>
      <c r="CM4" s="82" t="n">
        <f aca="false">Time!CM$4</f>
        <v>2096</v>
      </c>
      <c r="CN4" s="82" t="n">
        <f aca="false">Time!CN$4</f>
        <v>2097</v>
      </c>
      <c r="CO4" s="82" t="n">
        <f aca="false">Time!CO$4</f>
        <v>2098</v>
      </c>
      <c r="CP4" s="82" t="n">
        <f aca="false">Time!CP$4</f>
        <v>2099</v>
      </c>
      <c r="CQ4" s="82" t="n">
        <f aca="false">Time!CQ$4</f>
        <v>2100</v>
      </c>
      <c r="CR4" s="82" t="n">
        <f aca="false">Time!CR$4</f>
        <v>2101</v>
      </c>
      <c r="CS4" s="82" t="n">
        <f aca="false">Time!CS$4</f>
        <v>2102</v>
      </c>
      <c r="CT4" s="82" t="n">
        <f aca="false">Time!CT$4</f>
        <v>2103</v>
      </c>
      <c r="CU4" s="82" t="n">
        <f aca="false">Time!CU$4</f>
        <v>2104</v>
      </c>
      <c r="CV4" s="82" t="n">
        <f aca="false">Time!CV$4</f>
        <v>2105</v>
      </c>
      <c r="CW4" s="82" t="n">
        <f aca="false">Time!CW$4</f>
        <v>2106</v>
      </c>
      <c r="CX4" s="82" t="n">
        <f aca="false">Time!CX$4</f>
        <v>2107</v>
      </c>
      <c r="CY4" s="82" t="n">
        <f aca="false">Time!CY$4</f>
        <v>2108</v>
      </c>
      <c r="CZ4" s="82" t="n">
        <f aca="false">Time!CZ$4</f>
        <v>2109</v>
      </c>
      <c r="DA4" s="82" t="n">
        <f aca="false">Time!DA$4</f>
        <v>2110</v>
      </c>
      <c r="DB4" s="82" t="n">
        <f aca="false">Time!DB$4</f>
        <v>2111</v>
      </c>
      <c r="DC4" s="82" t="n">
        <f aca="false">Time!DC$4</f>
        <v>2112</v>
      </c>
      <c r="DD4" s="82" t="n">
        <f aca="false">Time!DD$4</f>
        <v>2113</v>
      </c>
      <c r="DE4" s="82" t="n">
        <f aca="false">Time!DE$4</f>
        <v>2114</v>
      </c>
      <c r="DF4" s="82" t="n">
        <f aca="false">Time!DF$4</f>
        <v>2115</v>
      </c>
      <c r="DG4" s="82" t="n">
        <f aca="false">Time!DG$4</f>
        <v>2116</v>
      </c>
      <c r="DH4" s="82" t="n">
        <f aca="false">Time!DH$4</f>
        <v>2117</v>
      </c>
      <c r="DI4" s="82" t="n">
        <f aca="false">Time!DI$4</f>
        <v>2118</v>
      </c>
      <c r="DJ4" s="82" t="n">
        <f aca="false">Time!DJ$4</f>
        <v>2119</v>
      </c>
      <c r="DK4" s="82" t="n">
        <f aca="false">Time!DK$4</f>
        <v>2120</v>
      </c>
    </row>
    <row r="5" customFormat="false" ht="15" hidden="false" customHeight="true" outlineLevel="0" collapsed="false">
      <c r="A5" s="58"/>
      <c r="B5" s="58"/>
      <c r="C5" s="59"/>
      <c r="D5" s="60"/>
      <c r="E5" s="55" t="s">
        <v>203</v>
      </c>
      <c r="F5" s="66" t="s">
        <v>65</v>
      </c>
      <c r="G5" s="66" t="s">
        <v>43</v>
      </c>
      <c r="H5" s="66" t="s">
        <v>1</v>
      </c>
      <c r="I5" s="60"/>
      <c r="J5" s="82" t="n">
        <f aca="false">Time!J$5</f>
        <v>1</v>
      </c>
      <c r="K5" s="82" t="n">
        <f aca="false">Time!K$5</f>
        <v>2</v>
      </c>
      <c r="L5" s="82" t="n">
        <f aca="false">Time!L$5</f>
        <v>3</v>
      </c>
      <c r="M5" s="82" t="n">
        <f aca="false">Time!M$5</f>
        <v>4</v>
      </c>
      <c r="N5" s="82" t="n">
        <f aca="false">Time!N$5</f>
        <v>5</v>
      </c>
      <c r="O5" s="82" t="n">
        <f aca="false">Time!O$5</f>
        <v>6</v>
      </c>
      <c r="P5" s="82" t="n">
        <f aca="false">Time!P$5</f>
        <v>7</v>
      </c>
      <c r="Q5" s="82" t="n">
        <f aca="false">Time!Q$5</f>
        <v>8</v>
      </c>
      <c r="R5" s="82" t="n">
        <f aca="false">Time!R$5</f>
        <v>9</v>
      </c>
      <c r="S5" s="82" t="n">
        <f aca="false">Time!S$5</f>
        <v>10</v>
      </c>
      <c r="T5" s="82" t="n">
        <f aca="false">Time!T$5</f>
        <v>11</v>
      </c>
      <c r="U5" s="82" t="n">
        <f aca="false">Time!U$5</f>
        <v>12</v>
      </c>
      <c r="V5" s="82" t="n">
        <f aca="false">Time!V$5</f>
        <v>13</v>
      </c>
      <c r="W5" s="82" t="n">
        <f aca="false">Time!W$5</f>
        <v>14</v>
      </c>
      <c r="X5" s="82" t="n">
        <f aca="false">Time!X$5</f>
        <v>15</v>
      </c>
      <c r="Y5" s="82" t="n">
        <f aca="false">Time!Y$5</f>
        <v>16</v>
      </c>
      <c r="Z5" s="82" t="n">
        <f aca="false">Time!Z$5</f>
        <v>17</v>
      </c>
      <c r="AA5" s="82" t="n">
        <f aca="false">Time!AA$5</f>
        <v>18</v>
      </c>
      <c r="AB5" s="82" t="n">
        <f aca="false">Time!AB$5</f>
        <v>19</v>
      </c>
      <c r="AC5" s="82" t="n">
        <f aca="false">Time!AC$5</f>
        <v>20</v>
      </c>
      <c r="AD5" s="82" t="n">
        <f aca="false">Time!AD$5</f>
        <v>21</v>
      </c>
      <c r="AE5" s="82" t="n">
        <f aca="false">Time!AE$5</f>
        <v>22</v>
      </c>
      <c r="AF5" s="82" t="n">
        <f aca="false">Time!AF$5</f>
        <v>23</v>
      </c>
      <c r="AG5" s="82" t="n">
        <f aca="false">Time!AG$5</f>
        <v>24</v>
      </c>
      <c r="AH5" s="82" t="n">
        <f aca="false">Time!AH$5</f>
        <v>25</v>
      </c>
      <c r="AI5" s="82" t="n">
        <f aca="false">Time!AI$5</f>
        <v>26</v>
      </c>
      <c r="AJ5" s="82" t="n">
        <f aca="false">Time!AJ$5</f>
        <v>27</v>
      </c>
      <c r="AK5" s="82" t="n">
        <f aca="false">Time!AK$5</f>
        <v>28</v>
      </c>
      <c r="AL5" s="82" t="n">
        <f aca="false">Time!AL$5</f>
        <v>29</v>
      </c>
      <c r="AM5" s="82" t="n">
        <f aca="false">Time!AM$5</f>
        <v>30</v>
      </c>
      <c r="AN5" s="82" t="n">
        <f aca="false">Time!AN$5</f>
        <v>31</v>
      </c>
      <c r="AO5" s="82" t="n">
        <f aca="false">Time!AO$5</f>
        <v>32</v>
      </c>
      <c r="AP5" s="82" t="n">
        <f aca="false">Time!AP$5</f>
        <v>33</v>
      </c>
      <c r="AQ5" s="82" t="n">
        <f aca="false">Time!AQ$5</f>
        <v>34</v>
      </c>
      <c r="AR5" s="82" t="n">
        <f aca="false">Time!AR$5</f>
        <v>35</v>
      </c>
      <c r="AS5" s="82" t="n">
        <f aca="false">Time!AS$5</f>
        <v>36</v>
      </c>
      <c r="AT5" s="82" t="n">
        <f aca="false">Time!AT$5</f>
        <v>37</v>
      </c>
      <c r="AU5" s="82" t="n">
        <f aca="false">Time!AU$5</f>
        <v>38</v>
      </c>
      <c r="AV5" s="82" t="n">
        <f aca="false">Time!AV$5</f>
        <v>39</v>
      </c>
      <c r="AW5" s="82" t="n">
        <f aca="false">Time!AW$5</f>
        <v>40</v>
      </c>
      <c r="AX5" s="82" t="n">
        <f aca="false">Time!AX$5</f>
        <v>41</v>
      </c>
      <c r="AY5" s="82" t="n">
        <f aca="false">Time!AY$5</f>
        <v>42</v>
      </c>
      <c r="AZ5" s="82" t="n">
        <f aca="false">Time!AZ$5</f>
        <v>43</v>
      </c>
      <c r="BA5" s="82" t="n">
        <f aca="false">Time!BA$5</f>
        <v>44</v>
      </c>
      <c r="BB5" s="82" t="n">
        <f aca="false">Time!BB$5</f>
        <v>45</v>
      </c>
      <c r="BC5" s="82" t="n">
        <f aca="false">Time!BC$5</f>
        <v>46</v>
      </c>
      <c r="BD5" s="82" t="n">
        <f aca="false">Time!BD$5</f>
        <v>47</v>
      </c>
      <c r="BE5" s="82" t="n">
        <f aca="false">Time!BE$5</f>
        <v>48</v>
      </c>
      <c r="BF5" s="82" t="n">
        <f aca="false">Time!BF$5</f>
        <v>49</v>
      </c>
      <c r="BG5" s="82" t="n">
        <f aca="false">Time!BG$5</f>
        <v>50</v>
      </c>
      <c r="BH5" s="82" t="n">
        <f aca="false">Time!BH$5</f>
        <v>51</v>
      </c>
      <c r="BI5" s="82" t="n">
        <f aca="false">Time!BI$5</f>
        <v>52</v>
      </c>
      <c r="BJ5" s="82" t="n">
        <f aca="false">Time!BJ$5</f>
        <v>53</v>
      </c>
      <c r="BK5" s="82" t="n">
        <f aca="false">Time!BK$5</f>
        <v>54</v>
      </c>
      <c r="BL5" s="82" t="n">
        <f aca="false">Time!BL$5</f>
        <v>55</v>
      </c>
      <c r="BM5" s="82" t="n">
        <f aca="false">Time!BM$5</f>
        <v>56</v>
      </c>
      <c r="BN5" s="82" t="n">
        <f aca="false">Time!BN$5</f>
        <v>57</v>
      </c>
      <c r="BO5" s="82" t="n">
        <f aca="false">Time!BO$5</f>
        <v>58</v>
      </c>
      <c r="BP5" s="82" t="n">
        <f aca="false">Time!BP$5</f>
        <v>59</v>
      </c>
      <c r="BQ5" s="82" t="n">
        <f aca="false">Time!BQ$5</f>
        <v>60</v>
      </c>
      <c r="BR5" s="82" t="n">
        <f aca="false">Time!BR$5</f>
        <v>61</v>
      </c>
      <c r="BS5" s="82" t="n">
        <f aca="false">Time!BS$5</f>
        <v>62</v>
      </c>
      <c r="BT5" s="82" t="n">
        <f aca="false">Time!BT$5</f>
        <v>63</v>
      </c>
      <c r="BU5" s="82" t="n">
        <f aca="false">Time!BU$5</f>
        <v>64</v>
      </c>
      <c r="BV5" s="82" t="n">
        <f aca="false">Time!BV$5</f>
        <v>65</v>
      </c>
      <c r="BW5" s="82" t="n">
        <f aca="false">Time!BW$5</f>
        <v>66</v>
      </c>
      <c r="BX5" s="82" t="n">
        <f aca="false">Time!BX$5</f>
        <v>67</v>
      </c>
      <c r="BY5" s="82" t="n">
        <f aca="false">Time!BY$5</f>
        <v>68</v>
      </c>
      <c r="BZ5" s="82" t="n">
        <f aca="false">Time!BZ$5</f>
        <v>69</v>
      </c>
      <c r="CA5" s="82" t="n">
        <f aca="false">Time!CA$5</f>
        <v>70</v>
      </c>
      <c r="CB5" s="82" t="n">
        <f aca="false">Time!CB$5</f>
        <v>71</v>
      </c>
      <c r="CC5" s="82" t="n">
        <f aca="false">Time!CC$5</f>
        <v>72</v>
      </c>
      <c r="CD5" s="82" t="n">
        <f aca="false">Time!CD$5</f>
        <v>73</v>
      </c>
      <c r="CE5" s="82" t="n">
        <f aca="false">Time!CE$5</f>
        <v>74</v>
      </c>
      <c r="CF5" s="82" t="n">
        <f aca="false">Time!CF$5</f>
        <v>75</v>
      </c>
      <c r="CG5" s="82" t="n">
        <f aca="false">Time!CG$5</f>
        <v>76</v>
      </c>
      <c r="CH5" s="82" t="n">
        <f aca="false">Time!CH$5</f>
        <v>77</v>
      </c>
      <c r="CI5" s="82" t="n">
        <f aca="false">Time!CI$5</f>
        <v>78</v>
      </c>
      <c r="CJ5" s="82" t="n">
        <f aca="false">Time!CJ$5</f>
        <v>79</v>
      </c>
      <c r="CK5" s="82" t="n">
        <f aca="false">Time!CK$5</f>
        <v>80</v>
      </c>
      <c r="CL5" s="82" t="n">
        <f aca="false">Time!CL$5</f>
        <v>81</v>
      </c>
      <c r="CM5" s="82" t="n">
        <f aca="false">Time!CM$5</f>
        <v>82</v>
      </c>
      <c r="CN5" s="82" t="n">
        <f aca="false">Time!CN$5</f>
        <v>83</v>
      </c>
      <c r="CO5" s="82" t="n">
        <f aca="false">Time!CO$5</f>
        <v>84</v>
      </c>
      <c r="CP5" s="82" t="n">
        <f aca="false">Time!CP$5</f>
        <v>85</v>
      </c>
      <c r="CQ5" s="82" t="n">
        <f aca="false">Time!CQ$5</f>
        <v>86</v>
      </c>
      <c r="CR5" s="82" t="n">
        <f aca="false">Time!CR$5</f>
        <v>87</v>
      </c>
      <c r="CS5" s="82" t="n">
        <f aca="false">Time!CS$5</f>
        <v>88</v>
      </c>
      <c r="CT5" s="82" t="n">
        <f aca="false">Time!CT$5</f>
        <v>89</v>
      </c>
      <c r="CU5" s="82" t="n">
        <f aca="false">Time!CU$5</f>
        <v>90</v>
      </c>
      <c r="CV5" s="82" t="n">
        <f aca="false">Time!CV$5</f>
        <v>91</v>
      </c>
      <c r="CW5" s="82" t="n">
        <f aca="false">Time!CW$5</f>
        <v>92</v>
      </c>
      <c r="CX5" s="82" t="n">
        <f aca="false">Time!CX$5</f>
        <v>93</v>
      </c>
      <c r="CY5" s="82" t="n">
        <f aca="false">Time!CY$5</f>
        <v>94</v>
      </c>
      <c r="CZ5" s="82" t="n">
        <f aca="false">Time!CZ$5</f>
        <v>95</v>
      </c>
      <c r="DA5" s="82" t="n">
        <f aca="false">Time!DA$5</f>
        <v>96</v>
      </c>
      <c r="DB5" s="82" t="n">
        <f aca="false">Time!DB$5</f>
        <v>97</v>
      </c>
      <c r="DC5" s="82" t="n">
        <f aca="false">Time!DC$5</f>
        <v>98</v>
      </c>
      <c r="DD5" s="82" t="n">
        <f aca="false">Time!DD$5</f>
        <v>99</v>
      </c>
      <c r="DE5" s="82" t="n">
        <f aca="false">Time!DE$5</f>
        <v>100</v>
      </c>
      <c r="DF5" s="82" t="n">
        <f aca="false">Time!DF$5</f>
        <v>101</v>
      </c>
      <c r="DG5" s="82" t="n">
        <f aca="false">Time!DG$5</f>
        <v>102</v>
      </c>
      <c r="DH5" s="82" t="n">
        <f aca="false">Time!DH$5</f>
        <v>103</v>
      </c>
      <c r="DI5" s="82" t="n">
        <f aca="false">Time!DI$5</f>
        <v>104</v>
      </c>
      <c r="DJ5" s="82" t="n">
        <f aca="false">Time!DJ$5</f>
        <v>105</v>
      </c>
      <c r="DK5" s="82" t="n">
        <f aca="false">Time!DK$5</f>
        <v>106</v>
      </c>
    </row>
    <row r="6" customFormat="false" ht="15" hidden="false" customHeight="true" outlineLevel="0" collapsed="false">
      <c r="A6" s="58"/>
      <c r="B6" s="58"/>
      <c r="C6" s="59"/>
      <c r="D6" s="60"/>
      <c r="E6" s="60"/>
      <c r="F6" s="66"/>
      <c r="G6" s="66"/>
      <c r="H6" s="66"/>
      <c r="I6" s="60"/>
    </row>
    <row r="7" customFormat="false" ht="15" hidden="false" customHeight="true" outlineLevel="0" collapsed="false">
      <c r="A7" s="67" t="s">
        <v>215</v>
      </c>
      <c r="B7" s="67"/>
      <c r="C7" s="150"/>
      <c r="D7" s="67"/>
      <c r="E7" s="67"/>
      <c r="F7" s="67"/>
      <c r="G7" s="67"/>
      <c r="H7" s="67"/>
      <c r="I7" s="67"/>
      <c r="J7" s="67"/>
      <c r="K7" s="67"/>
      <c r="L7" s="67"/>
      <c r="M7" s="67"/>
      <c r="N7" s="67"/>
      <c r="O7" s="67"/>
      <c r="P7" s="67"/>
      <c r="Q7" s="67"/>
      <c r="R7" s="67"/>
      <c r="S7" s="67"/>
      <c r="T7" s="67"/>
      <c r="U7" s="67"/>
      <c r="V7" s="67"/>
      <c r="W7" s="67"/>
      <c r="X7" s="67"/>
      <c r="Y7" s="67"/>
      <c r="Z7" s="67"/>
      <c r="AA7" s="67"/>
      <c r="AB7" s="67"/>
      <c r="AC7" s="67"/>
      <c r="AD7" s="67"/>
      <c r="AE7" s="67"/>
      <c r="AF7" s="67"/>
      <c r="AG7" s="67"/>
      <c r="AH7" s="67"/>
      <c r="AI7" s="67"/>
      <c r="AJ7" s="67"/>
      <c r="AK7" s="67"/>
      <c r="AL7" s="67"/>
      <c r="AM7" s="67"/>
      <c r="AN7" s="67"/>
      <c r="AO7" s="67"/>
      <c r="AP7" s="67"/>
      <c r="AQ7" s="67"/>
      <c r="AR7" s="67"/>
      <c r="AS7" s="67"/>
      <c r="AT7" s="67"/>
      <c r="AU7" s="67"/>
      <c r="AV7" s="67"/>
      <c r="AW7" s="67"/>
      <c r="AX7" s="67"/>
      <c r="AY7" s="67"/>
      <c r="AZ7" s="67"/>
      <c r="BA7" s="67"/>
      <c r="BB7" s="67"/>
      <c r="BC7" s="67"/>
      <c r="BD7" s="67"/>
      <c r="BE7" s="67"/>
      <c r="BF7" s="67"/>
      <c r="BG7" s="67"/>
      <c r="BH7" s="67"/>
      <c r="BI7" s="67"/>
      <c r="BJ7" s="67"/>
      <c r="BK7" s="67"/>
      <c r="BL7" s="67"/>
      <c r="BM7" s="67"/>
      <c r="BN7" s="67"/>
      <c r="BO7" s="67"/>
      <c r="BP7" s="67"/>
      <c r="BQ7" s="67"/>
      <c r="BR7" s="67"/>
      <c r="BS7" s="67"/>
      <c r="BT7" s="67"/>
      <c r="BU7" s="67"/>
      <c r="BV7" s="67"/>
      <c r="BW7" s="67"/>
      <c r="BX7" s="67"/>
      <c r="BY7" s="67"/>
      <c r="BZ7" s="67"/>
      <c r="CA7" s="67"/>
      <c r="CB7" s="67"/>
      <c r="CC7" s="67"/>
      <c r="CD7" s="67"/>
      <c r="CE7" s="67"/>
      <c r="CF7" s="67"/>
      <c r="CG7" s="67"/>
      <c r="CH7" s="67"/>
      <c r="CI7" s="67"/>
      <c r="CJ7" s="67"/>
      <c r="CK7" s="67"/>
      <c r="CL7" s="67"/>
      <c r="CM7" s="67"/>
      <c r="CN7" s="67"/>
      <c r="CO7" s="67"/>
      <c r="CP7" s="67"/>
      <c r="CQ7" s="67"/>
      <c r="CR7" s="67"/>
      <c r="CS7" s="67"/>
      <c r="CT7" s="67"/>
      <c r="CU7" s="67"/>
      <c r="CV7" s="67"/>
      <c r="CW7" s="67"/>
      <c r="CX7" s="67"/>
      <c r="CY7" s="67"/>
      <c r="CZ7" s="67"/>
      <c r="DA7" s="67"/>
      <c r="DB7" s="67"/>
      <c r="DC7" s="67"/>
      <c r="DD7" s="67"/>
      <c r="DE7" s="67"/>
      <c r="DF7" s="67"/>
      <c r="DG7" s="67"/>
      <c r="DH7" s="67"/>
      <c r="DI7" s="67"/>
      <c r="DJ7" s="67"/>
      <c r="DK7" s="67"/>
    </row>
    <row r="8" customFormat="false" ht="15" hidden="false" customHeight="true" outlineLevel="0" collapsed="false">
      <c r="A8" s="163"/>
      <c r="B8" s="163"/>
      <c r="C8" s="164"/>
      <c r="D8" s="163"/>
      <c r="E8" s="163"/>
      <c r="F8" s="163"/>
      <c r="G8" s="163"/>
      <c r="H8" s="163"/>
      <c r="I8" s="163"/>
      <c r="J8" s="163"/>
      <c r="K8" s="163"/>
      <c r="L8" s="163"/>
      <c r="M8" s="163"/>
      <c r="N8" s="163"/>
      <c r="O8" s="163"/>
      <c r="P8" s="163"/>
      <c r="Q8" s="163"/>
      <c r="R8" s="163"/>
      <c r="S8" s="163"/>
      <c r="T8" s="163"/>
      <c r="U8" s="163"/>
      <c r="V8" s="163"/>
      <c r="W8" s="163"/>
      <c r="X8" s="163"/>
      <c r="Y8" s="163"/>
      <c r="Z8" s="163"/>
      <c r="AA8" s="163"/>
      <c r="AB8" s="163"/>
      <c r="AC8" s="163"/>
      <c r="AD8" s="163"/>
      <c r="AE8" s="163"/>
      <c r="AF8" s="163"/>
      <c r="AG8" s="163"/>
      <c r="AH8" s="163"/>
      <c r="AI8" s="163"/>
      <c r="AJ8" s="163"/>
      <c r="AK8" s="163"/>
      <c r="AL8" s="163"/>
      <c r="AM8" s="163"/>
      <c r="AN8" s="163"/>
      <c r="AO8" s="163"/>
      <c r="AP8" s="163"/>
      <c r="AQ8" s="163"/>
      <c r="AR8" s="163"/>
      <c r="AS8" s="163"/>
      <c r="AT8" s="163"/>
      <c r="AU8" s="163"/>
      <c r="AV8" s="163"/>
      <c r="AW8" s="163"/>
      <c r="AX8" s="163"/>
      <c r="AY8" s="163"/>
      <c r="AZ8" s="163"/>
      <c r="BA8" s="163"/>
      <c r="BB8" s="163"/>
      <c r="BC8" s="163"/>
      <c r="BD8" s="163"/>
      <c r="BE8" s="163"/>
      <c r="BF8" s="163"/>
      <c r="BG8" s="163"/>
      <c r="BH8" s="163"/>
      <c r="BI8" s="163"/>
      <c r="BJ8" s="163"/>
      <c r="BK8" s="163"/>
      <c r="BL8" s="163"/>
      <c r="BM8" s="163"/>
      <c r="BN8" s="163"/>
      <c r="BO8" s="163"/>
      <c r="BP8" s="163"/>
      <c r="BQ8" s="163"/>
      <c r="BR8" s="163"/>
      <c r="BS8" s="163"/>
      <c r="BT8" s="163"/>
      <c r="BU8" s="163"/>
      <c r="BV8" s="163"/>
      <c r="BW8" s="163"/>
      <c r="BX8" s="163"/>
      <c r="BY8" s="163"/>
      <c r="BZ8" s="163"/>
      <c r="CA8" s="163"/>
      <c r="CB8" s="163"/>
      <c r="CC8" s="163"/>
      <c r="CD8" s="163"/>
      <c r="CE8" s="163"/>
      <c r="CF8" s="163"/>
      <c r="CG8" s="163"/>
      <c r="CH8" s="163"/>
      <c r="CI8" s="163"/>
      <c r="CJ8" s="163"/>
      <c r="CK8" s="163"/>
      <c r="CL8" s="163"/>
      <c r="CM8" s="163"/>
      <c r="CN8" s="163"/>
      <c r="CO8" s="163"/>
      <c r="CP8" s="163"/>
      <c r="CQ8" s="163"/>
      <c r="CR8" s="163"/>
      <c r="CS8" s="163"/>
      <c r="CT8" s="163"/>
      <c r="CU8" s="163"/>
      <c r="CV8" s="163"/>
      <c r="CW8" s="163"/>
      <c r="CX8" s="163"/>
      <c r="CY8" s="163"/>
      <c r="CZ8" s="163"/>
      <c r="DA8" s="163"/>
      <c r="DB8" s="163"/>
      <c r="DC8" s="163"/>
      <c r="DD8" s="163"/>
      <c r="DE8" s="163"/>
      <c r="DF8" s="163"/>
      <c r="DG8" s="163"/>
      <c r="DH8" s="163"/>
      <c r="DI8" s="163"/>
      <c r="DJ8" s="163"/>
      <c r="DK8" s="163"/>
    </row>
    <row r="9" customFormat="false" ht="15" hidden="false" customHeight="true" outlineLevel="0" collapsed="false">
      <c r="E9" s="194" t="str">
        <f aca="false">InpC!E$45</f>
        <v>TEU per box</v>
      </c>
      <c r="F9" s="194" t="n">
        <f aca="false">InpC!F$45</f>
        <v>1.8</v>
      </c>
      <c r="G9" s="194" t="str">
        <f aca="false">InpC!G$45</f>
        <v>TEU / box</v>
      </c>
    </row>
    <row r="10" customFormat="false" ht="15" hidden="false" customHeight="true" outlineLevel="0" collapsed="false">
      <c r="E10" s="172" t="str">
        <f aca="false">InpV!E$26</f>
        <v>Terminal 5 exports - Forecast</v>
      </c>
      <c r="F10" s="172" t="n">
        <f aca="false">InpV!F$26</f>
        <v>0</v>
      </c>
      <c r="G10" s="172" t="str">
        <f aca="false">InpV!G$26</f>
        <v>TEU</v>
      </c>
      <c r="H10" s="172" t="n">
        <f aca="false">InpV!H$26</f>
        <v>11454085.7874319</v>
      </c>
      <c r="I10" s="172" t="n">
        <f aca="false">InpV!I$26</f>
        <v>0</v>
      </c>
      <c r="J10" s="172" t="n">
        <f aca="false">InpV!J$26</f>
        <v>0</v>
      </c>
      <c r="K10" s="172" t="n">
        <f aca="false">InpV!K$26</f>
        <v>0</v>
      </c>
      <c r="L10" s="172" t="n">
        <f aca="false">InpV!L$26</f>
        <v>0</v>
      </c>
      <c r="M10" s="172" t="n">
        <f aca="false">InpV!M$26</f>
        <v>0</v>
      </c>
      <c r="N10" s="172" t="n">
        <f aca="false">InpV!N$26</f>
        <v>0</v>
      </c>
      <c r="O10" s="172" t="n">
        <f aca="false">InpV!O$26</f>
        <v>0</v>
      </c>
      <c r="P10" s="172" t="n">
        <f aca="false">InpV!P$26</f>
        <v>0</v>
      </c>
      <c r="Q10" s="172" t="n">
        <f aca="false">InpV!Q$26</f>
        <v>171821.0969034</v>
      </c>
      <c r="R10" s="172" t="n">
        <f aca="false">InpV!R$26</f>
        <v>313431.891054554</v>
      </c>
      <c r="S10" s="172" t="n">
        <f aca="false">InpV!S$26</f>
        <v>319073.665093536</v>
      </c>
      <c r="T10" s="172" t="n">
        <f aca="false">InpV!T$26</f>
        <v>324816.99106522</v>
      </c>
      <c r="U10" s="172" t="n">
        <f aca="false">InpV!U$26</f>
        <v>330663.696904394</v>
      </c>
      <c r="V10" s="172" t="n">
        <f aca="false">InpV!V$26</f>
        <v>336615.643448673</v>
      </c>
      <c r="W10" s="172" t="n">
        <f aca="false">InpV!W$26</f>
        <v>342674.725030749</v>
      </c>
      <c r="X10" s="172" t="n">
        <f aca="false">InpV!X$26</f>
        <v>348842.870081302</v>
      </c>
      <c r="Y10" s="172" t="n">
        <f aca="false">InpV!Y$26</f>
        <v>355122.041742766</v>
      </c>
      <c r="Z10" s="172" t="n">
        <f aca="false">InpV!Z$26</f>
        <v>361514.238494136</v>
      </c>
      <c r="AA10" s="172" t="n">
        <f aca="false">InpV!AA$26</f>
        <v>368021.49478703</v>
      </c>
      <c r="AB10" s="172" t="n">
        <f aca="false">InpV!AB$26</f>
        <v>374645.881693197</v>
      </c>
      <c r="AC10" s="172" t="n">
        <f aca="false">InpV!AC$26</f>
        <v>381389.507563674</v>
      </c>
      <c r="AD10" s="172" t="n">
        <f aca="false">InpV!AD$26</f>
        <v>388254.51869982</v>
      </c>
      <c r="AE10" s="172" t="n">
        <f aca="false">InpV!AE$26</f>
        <v>395243.100036417</v>
      </c>
      <c r="AF10" s="172" t="n">
        <f aca="false">InpV!AF$26</f>
        <v>402357.475837073</v>
      </c>
      <c r="AG10" s="172" t="n">
        <f aca="false">InpV!AG$26</f>
        <v>409599.91040214</v>
      </c>
      <c r="AH10" s="172" t="n">
        <f aca="false">InpV!AH$26</f>
        <v>416972.708789378</v>
      </c>
      <c r="AI10" s="172" t="n">
        <f aca="false">InpV!AI$26</f>
        <v>424478.217547587</v>
      </c>
      <c r="AJ10" s="172" t="n">
        <f aca="false">InpV!AJ$26</f>
        <v>432118.825463444</v>
      </c>
      <c r="AK10" s="172" t="n">
        <f aca="false">InpV!AK$26</f>
        <v>439896.964321786</v>
      </c>
      <c r="AL10" s="172" t="n">
        <f aca="false">InpV!AL$26</f>
        <v>447815.109679578</v>
      </c>
      <c r="AM10" s="172" t="n">
        <f aca="false">InpV!AM$26</f>
        <v>455875.78165381</v>
      </c>
      <c r="AN10" s="172" t="n">
        <f aca="false">InpV!AN$26</f>
        <v>464081.545723579</v>
      </c>
      <c r="AO10" s="172" t="n">
        <f aca="false">InpV!AO$26</f>
        <v>472435.013546603</v>
      </c>
      <c r="AP10" s="172" t="n">
        <f aca="false">InpV!AP$26</f>
        <v>480938.843790442</v>
      </c>
      <c r="AQ10" s="172" t="n">
        <f aca="false">InpV!AQ$26</f>
        <v>489595.74297867</v>
      </c>
      <c r="AR10" s="172" t="n">
        <f aca="false">InpV!AR$26</f>
        <v>498408.466352286</v>
      </c>
      <c r="AS10" s="172" t="n">
        <f aca="false">InpV!AS$26</f>
        <v>507379.818746627</v>
      </c>
      <c r="AT10" s="172" t="n">
        <f aca="false">InpV!AT$26</f>
        <v>0</v>
      </c>
      <c r="AU10" s="172" t="n">
        <f aca="false">InpV!AU$26</f>
        <v>0</v>
      </c>
      <c r="AV10" s="172" t="n">
        <f aca="false">InpV!AV$26</f>
        <v>0</v>
      </c>
      <c r="AW10" s="172" t="n">
        <f aca="false">InpV!AW$26</f>
        <v>0</v>
      </c>
      <c r="AX10" s="172" t="n">
        <f aca="false">InpV!AX$26</f>
        <v>0</v>
      </c>
      <c r="AY10" s="172" t="n">
        <f aca="false">InpV!AY$26</f>
        <v>0</v>
      </c>
      <c r="AZ10" s="172" t="n">
        <f aca="false">InpV!AZ$26</f>
        <v>0</v>
      </c>
      <c r="BA10" s="172" t="n">
        <f aca="false">InpV!BA$26</f>
        <v>0</v>
      </c>
      <c r="BB10" s="172" t="n">
        <f aca="false">InpV!BB$26</f>
        <v>0</v>
      </c>
      <c r="BC10" s="172" t="n">
        <f aca="false">InpV!BC$26</f>
        <v>0</v>
      </c>
      <c r="BD10" s="172" t="n">
        <f aca="false">InpV!BD$26</f>
        <v>0</v>
      </c>
      <c r="BE10" s="172" t="n">
        <f aca="false">InpV!BE$26</f>
        <v>0</v>
      </c>
      <c r="BF10" s="172" t="n">
        <f aca="false">InpV!BF$26</f>
        <v>0</v>
      </c>
      <c r="BG10" s="172" t="n">
        <f aca="false">InpV!BG$26</f>
        <v>0</v>
      </c>
      <c r="BH10" s="172" t="n">
        <f aca="false">InpV!BH$26</f>
        <v>0</v>
      </c>
      <c r="BI10" s="172" t="n">
        <f aca="false">InpV!BI$26</f>
        <v>0</v>
      </c>
      <c r="BJ10" s="172" t="n">
        <f aca="false">InpV!BJ$26</f>
        <v>0</v>
      </c>
      <c r="BK10" s="172" t="n">
        <f aca="false">InpV!BK$26</f>
        <v>0</v>
      </c>
      <c r="BL10" s="172" t="n">
        <f aca="false">InpV!BL$26</f>
        <v>0</v>
      </c>
      <c r="BM10" s="172" t="n">
        <f aca="false">InpV!BM$26</f>
        <v>0</v>
      </c>
      <c r="BN10" s="172" t="n">
        <f aca="false">InpV!BN$26</f>
        <v>0</v>
      </c>
      <c r="BO10" s="172" t="n">
        <f aca="false">InpV!BO$26</f>
        <v>0</v>
      </c>
      <c r="BP10" s="172" t="n">
        <f aca="false">InpV!BP$26</f>
        <v>0</v>
      </c>
      <c r="BQ10" s="172" t="n">
        <f aca="false">InpV!BQ$26</f>
        <v>0</v>
      </c>
      <c r="BR10" s="172" t="n">
        <f aca="false">InpV!BR$26</f>
        <v>0</v>
      </c>
      <c r="BS10" s="172" t="n">
        <f aca="false">InpV!BS$26</f>
        <v>0</v>
      </c>
      <c r="BT10" s="172" t="n">
        <f aca="false">InpV!BT$26</f>
        <v>0</v>
      </c>
      <c r="BU10" s="172" t="n">
        <f aca="false">InpV!BU$26</f>
        <v>0</v>
      </c>
      <c r="BV10" s="172" t="n">
        <f aca="false">InpV!BV$26</f>
        <v>0</v>
      </c>
      <c r="BW10" s="172" t="n">
        <f aca="false">InpV!BW$26</f>
        <v>0</v>
      </c>
      <c r="BX10" s="172" t="n">
        <f aca="false">InpV!BX$26</f>
        <v>0</v>
      </c>
      <c r="BY10" s="172" t="n">
        <f aca="false">InpV!BY$26</f>
        <v>0</v>
      </c>
      <c r="BZ10" s="172" t="n">
        <f aca="false">InpV!BZ$26</f>
        <v>0</v>
      </c>
      <c r="CA10" s="172" t="n">
        <f aca="false">InpV!CA$26</f>
        <v>0</v>
      </c>
      <c r="CB10" s="172" t="n">
        <f aca="false">InpV!CB$26</f>
        <v>0</v>
      </c>
      <c r="CC10" s="172" t="n">
        <f aca="false">InpV!CC$26</f>
        <v>0</v>
      </c>
      <c r="CD10" s="172" t="n">
        <f aca="false">InpV!CD$26</f>
        <v>0</v>
      </c>
      <c r="CE10" s="172" t="n">
        <f aca="false">InpV!CE$26</f>
        <v>0</v>
      </c>
      <c r="CF10" s="172" t="n">
        <f aca="false">InpV!CF$26</f>
        <v>0</v>
      </c>
      <c r="CG10" s="172" t="n">
        <f aca="false">InpV!CG$26</f>
        <v>0</v>
      </c>
      <c r="CH10" s="172" t="n">
        <f aca="false">InpV!CH$26</f>
        <v>0</v>
      </c>
      <c r="CI10" s="172" t="n">
        <f aca="false">InpV!CI$26</f>
        <v>0</v>
      </c>
      <c r="CJ10" s="172" t="n">
        <f aca="false">InpV!CJ$26</f>
        <v>0</v>
      </c>
      <c r="CK10" s="172" t="n">
        <f aca="false">InpV!CK$26</f>
        <v>0</v>
      </c>
      <c r="CL10" s="172" t="n">
        <f aca="false">InpV!CL$26</f>
        <v>0</v>
      </c>
      <c r="CM10" s="172" t="n">
        <f aca="false">InpV!CM$26</f>
        <v>0</v>
      </c>
      <c r="CN10" s="172" t="n">
        <f aca="false">InpV!CN$26</f>
        <v>0</v>
      </c>
      <c r="CO10" s="172" t="n">
        <f aca="false">InpV!CO$26</f>
        <v>0</v>
      </c>
      <c r="CP10" s="172" t="n">
        <f aca="false">InpV!CP$26</f>
        <v>0</v>
      </c>
      <c r="CQ10" s="172" t="n">
        <f aca="false">InpV!CQ$26</f>
        <v>0</v>
      </c>
      <c r="CR10" s="172" t="n">
        <f aca="false">InpV!CR$26</f>
        <v>0</v>
      </c>
      <c r="CS10" s="172" t="n">
        <f aca="false">InpV!CS$26</f>
        <v>0</v>
      </c>
      <c r="CT10" s="172" t="n">
        <f aca="false">InpV!CT$26</f>
        <v>0</v>
      </c>
      <c r="CU10" s="172" t="n">
        <f aca="false">InpV!CU$26</f>
        <v>0</v>
      </c>
      <c r="CV10" s="172" t="n">
        <f aca="false">InpV!CV$26</f>
        <v>0</v>
      </c>
      <c r="CW10" s="172" t="n">
        <f aca="false">InpV!CW$26</f>
        <v>0</v>
      </c>
      <c r="CX10" s="172" t="n">
        <f aca="false">InpV!CX$26</f>
        <v>0</v>
      </c>
      <c r="CY10" s="172" t="n">
        <f aca="false">InpV!CY$26</f>
        <v>0</v>
      </c>
      <c r="CZ10" s="172" t="n">
        <f aca="false">InpV!CZ$26</f>
        <v>0</v>
      </c>
      <c r="DA10" s="172" t="n">
        <f aca="false">InpV!DA$26</f>
        <v>0</v>
      </c>
      <c r="DB10" s="172" t="n">
        <f aca="false">InpV!DB$26</f>
        <v>0</v>
      </c>
      <c r="DC10" s="172" t="n">
        <f aca="false">InpV!DC$26</f>
        <v>0</v>
      </c>
      <c r="DD10" s="172" t="n">
        <f aca="false">InpV!DD$26</f>
        <v>0</v>
      </c>
      <c r="DE10" s="172" t="n">
        <f aca="false">InpV!DE$26</f>
        <v>0</v>
      </c>
      <c r="DF10" s="172" t="n">
        <f aca="false">InpV!DF$26</f>
        <v>0</v>
      </c>
      <c r="DG10" s="172" t="n">
        <f aca="false">InpV!DG$26</f>
        <v>0</v>
      </c>
      <c r="DH10" s="172" t="n">
        <f aca="false">InpV!DH$26</f>
        <v>0</v>
      </c>
      <c r="DI10" s="172" t="n">
        <f aca="false">InpV!DI$26</f>
        <v>0</v>
      </c>
      <c r="DJ10" s="172" t="n">
        <f aca="false">InpV!DJ$26</f>
        <v>0</v>
      </c>
      <c r="DK10" s="172" t="n">
        <f aca="false">InpV!DK$26</f>
        <v>0</v>
      </c>
    </row>
    <row r="11" s="107" customFormat="true" ht="15" hidden="false" customHeight="true" outlineLevel="0" collapsed="false">
      <c r="A11" s="116"/>
      <c r="B11" s="116"/>
      <c r="C11" s="117"/>
      <c r="E11" s="200" t="str">
        <f aca="false">Time!E$46</f>
        <v>Forecast period flag</v>
      </c>
      <c r="F11" s="200" t="n">
        <f aca="false">Time!F$46</f>
        <v>0</v>
      </c>
      <c r="G11" s="200" t="str">
        <f aca="false">Time!G$46</f>
        <v>flag</v>
      </c>
      <c r="H11" s="200" t="n">
        <f aca="false">Time!H$46</f>
        <v>22</v>
      </c>
      <c r="I11" s="200" t="n">
        <f aca="false">Time!I$46</f>
        <v>0</v>
      </c>
      <c r="J11" s="200" t="n">
        <f aca="false">Time!J$46</f>
        <v>0</v>
      </c>
      <c r="K11" s="200" t="n">
        <f aca="false">Time!K$46</f>
        <v>0</v>
      </c>
      <c r="L11" s="200" t="n">
        <f aca="false">Time!L$46</f>
        <v>0</v>
      </c>
      <c r="M11" s="200" t="n">
        <f aca="false">Time!M$46</f>
        <v>0</v>
      </c>
      <c r="N11" s="200" t="n">
        <f aca="false">Time!N$46</f>
        <v>0</v>
      </c>
      <c r="O11" s="200" t="n">
        <f aca="false">Time!O$46</f>
        <v>0</v>
      </c>
      <c r="P11" s="200" t="n">
        <f aca="false">Time!P$46</f>
        <v>0</v>
      </c>
      <c r="Q11" s="201" t="n">
        <v>1</v>
      </c>
      <c r="R11" s="200" t="n">
        <f aca="false">Time!R$46</f>
        <v>1</v>
      </c>
      <c r="S11" s="200" t="n">
        <f aca="false">Time!S$46</f>
        <v>1</v>
      </c>
      <c r="T11" s="200" t="n">
        <f aca="false">Time!T$46</f>
        <v>1</v>
      </c>
      <c r="U11" s="200" t="n">
        <f aca="false">Time!U$46</f>
        <v>1</v>
      </c>
      <c r="V11" s="200" t="n">
        <f aca="false">Time!V$46</f>
        <v>1</v>
      </c>
      <c r="W11" s="200" t="n">
        <f aca="false">Time!W$46</f>
        <v>1</v>
      </c>
      <c r="X11" s="200" t="n">
        <f aca="false">Time!X$46</f>
        <v>1</v>
      </c>
      <c r="Y11" s="200" t="n">
        <f aca="false">Time!Y$46</f>
        <v>1</v>
      </c>
      <c r="Z11" s="200" t="n">
        <f aca="false">Time!Z$46</f>
        <v>1</v>
      </c>
      <c r="AA11" s="200" t="n">
        <f aca="false">Time!AA$46</f>
        <v>1</v>
      </c>
      <c r="AB11" s="200" t="n">
        <f aca="false">Time!AB$46</f>
        <v>1</v>
      </c>
      <c r="AC11" s="200" t="n">
        <f aca="false">Time!AC$46</f>
        <v>1</v>
      </c>
      <c r="AD11" s="200" t="n">
        <f aca="false">Time!AD$46</f>
        <v>1</v>
      </c>
      <c r="AE11" s="200" t="n">
        <f aca="false">Time!AE$46</f>
        <v>1</v>
      </c>
      <c r="AF11" s="200" t="n">
        <f aca="false">Time!AF$46</f>
        <v>1</v>
      </c>
      <c r="AG11" s="200" t="n">
        <f aca="false">Time!AG$46</f>
        <v>1</v>
      </c>
      <c r="AH11" s="200" t="n">
        <f aca="false">Time!AH$46</f>
        <v>1</v>
      </c>
      <c r="AI11" s="200" t="n">
        <f aca="false">Time!AI$46</f>
        <v>1</v>
      </c>
      <c r="AJ11" s="200" t="n">
        <f aca="false">Time!AJ$46</f>
        <v>1</v>
      </c>
      <c r="AK11" s="200" t="n">
        <f aca="false">Time!AK$46</f>
        <v>1</v>
      </c>
      <c r="AL11" s="200" t="n">
        <f aca="false">Time!AL$46</f>
        <v>1</v>
      </c>
      <c r="AM11" s="200" t="n">
        <f aca="false">Time!AM$46</f>
        <v>1</v>
      </c>
      <c r="AN11" s="200" t="n">
        <f aca="false">Time!AN$46</f>
        <v>0</v>
      </c>
      <c r="AO11" s="200" t="n">
        <f aca="false">Time!AO$46</f>
        <v>0</v>
      </c>
      <c r="AP11" s="200" t="n">
        <f aca="false">Time!AP$46</f>
        <v>0</v>
      </c>
      <c r="AQ11" s="200" t="n">
        <f aca="false">Time!AQ$46</f>
        <v>0</v>
      </c>
      <c r="AR11" s="200" t="n">
        <f aca="false">Time!AR$46</f>
        <v>0</v>
      </c>
      <c r="AS11" s="200" t="n">
        <f aca="false">Time!AS$46</f>
        <v>0</v>
      </c>
      <c r="AT11" s="200" t="n">
        <f aca="false">Time!AT$46</f>
        <v>0</v>
      </c>
      <c r="AU11" s="200" t="n">
        <f aca="false">Time!AU$46</f>
        <v>0</v>
      </c>
      <c r="AV11" s="200" t="n">
        <f aca="false">Time!AV$46</f>
        <v>0</v>
      </c>
      <c r="AW11" s="200" t="n">
        <f aca="false">Time!AW$46</f>
        <v>0</v>
      </c>
      <c r="AX11" s="200" t="n">
        <f aca="false">Time!AX$46</f>
        <v>0</v>
      </c>
      <c r="AY11" s="200" t="n">
        <f aca="false">Time!AY$46</f>
        <v>0</v>
      </c>
      <c r="AZ11" s="200" t="n">
        <f aca="false">Time!AZ$46</f>
        <v>0</v>
      </c>
      <c r="BA11" s="200" t="n">
        <f aca="false">Time!BA$46</f>
        <v>0</v>
      </c>
      <c r="BB11" s="200" t="n">
        <f aca="false">Time!BB$46</f>
        <v>0</v>
      </c>
      <c r="BC11" s="200" t="n">
        <f aca="false">Time!BC$46</f>
        <v>0</v>
      </c>
      <c r="BD11" s="200" t="n">
        <f aca="false">Time!BD$46</f>
        <v>0</v>
      </c>
      <c r="BE11" s="200" t="n">
        <f aca="false">Time!BE$46</f>
        <v>0</v>
      </c>
      <c r="BF11" s="200" t="n">
        <f aca="false">Time!BF$46</f>
        <v>0</v>
      </c>
      <c r="BG11" s="200" t="n">
        <f aca="false">Time!BG$46</f>
        <v>0</v>
      </c>
      <c r="BH11" s="200" t="n">
        <f aca="false">Time!BH$46</f>
        <v>0</v>
      </c>
      <c r="BI11" s="200" t="n">
        <f aca="false">Time!BI$46</f>
        <v>0</v>
      </c>
      <c r="BJ11" s="200" t="n">
        <f aca="false">Time!BJ$46</f>
        <v>0</v>
      </c>
      <c r="BK11" s="200" t="n">
        <f aca="false">Time!BK$46</f>
        <v>0</v>
      </c>
      <c r="BL11" s="200" t="n">
        <f aca="false">Time!BL$46</f>
        <v>0</v>
      </c>
      <c r="BM11" s="200" t="n">
        <f aca="false">Time!BM$46</f>
        <v>0</v>
      </c>
      <c r="BN11" s="200" t="n">
        <f aca="false">Time!BN$46</f>
        <v>0</v>
      </c>
      <c r="BO11" s="200" t="n">
        <f aca="false">Time!BO$46</f>
        <v>0</v>
      </c>
      <c r="BP11" s="200" t="n">
        <f aca="false">Time!BP$46</f>
        <v>0</v>
      </c>
      <c r="BQ11" s="200" t="n">
        <f aca="false">Time!BQ$46</f>
        <v>0</v>
      </c>
      <c r="BR11" s="200" t="n">
        <f aca="false">Time!BR$46</f>
        <v>0</v>
      </c>
      <c r="BS11" s="200" t="n">
        <f aca="false">Time!BS$46</f>
        <v>0</v>
      </c>
      <c r="BT11" s="200" t="n">
        <f aca="false">Time!BT$46</f>
        <v>0</v>
      </c>
      <c r="BU11" s="200" t="n">
        <f aca="false">Time!BU$46</f>
        <v>0</v>
      </c>
      <c r="BV11" s="200" t="n">
        <f aca="false">Time!BV$46</f>
        <v>0</v>
      </c>
      <c r="BW11" s="200" t="n">
        <f aca="false">Time!BW$46</f>
        <v>0</v>
      </c>
      <c r="BX11" s="200" t="n">
        <f aca="false">Time!BX$46</f>
        <v>0</v>
      </c>
      <c r="BY11" s="200" t="n">
        <f aca="false">Time!BY$46</f>
        <v>0</v>
      </c>
      <c r="BZ11" s="200" t="n">
        <f aca="false">Time!BZ$46</f>
        <v>0</v>
      </c>
      <c r="CA11" s="200" t="n">
        <f aca="false">Time!CA$46</f>
        <v>0</v>
      </c>
      <c r="CB11" s="200" t="n">
        <f aca="false">Time!CB$46</f>
        <v>0</v>
      </c>
      <c r="CC11" s="200" t="n">
        <f aca="false">Time!CC$46</f>
        <v>0</v>
      </c>
      <c r="CD11" s="200" t="n">
        <f aca="false">Time!CD$46</f>
        <v>0</v>
      </c>
      <c r="CE11" s="200" t="n">
        <f aca="false">Time!CE$46</f>
        <v>0</v>
      </c>
      <c r="CF11" s="200" t="n">
        <f aca="false">Time!CF$46</f>
        <v>0</v>
      </c>
      <c r="CG11" s="200" t="n">
        <f aca="false">Time!CG$46</f>
        <v>0</v>
      </c>
      <c r="CH11" s="200" t="n">
        <f aca="false">Time!CH$46</f>
        <v>0</v>
      </c>
      <c r="CI11" s="200" t="n">
        <f aca="false">Time!CI$46</f>
        <v>0</v>
      </c>
      <c r="CJ11" s="200" t="n">
        <f aca="false">Time!CJ$46</f>
        <v>0</v>
      </c>
      <c r="CK11" s="200" t="n">
        <f aca="false">Time!CK$46</f>
        <v>0</v>
      </c>
      <c r="CL11" s="200" t="n">
        <f aca="false">Time!CL$46</f>
        <v>0</v>
      </c>
      <c r="CM11" s="200" t="n">
        <f aca="false">Time!CM$46</f>
        <v>0</v>
      </c>
      <c r="CN11" s="200" t="n">
        <f aca="false">Time!CN$46</f>
        <v>0</v>
      </c>
      <c r="CO11" s="200" t="n">
        <f aca="false">Time!CO$46</f>
        <v>0</v>
      </c>
      <c r="CP11" s="200" t="n">
        <f aca="false">Time!CP$46</f>
        <v>0</v>
      </c>
      <c r="CQ11" s="200" t="n">
        <f aca="false">Time!CQ$46</f>
        <v>0</v>
      </c>
      <c r="CR11" s="200" t="n">
        <f aca="false">Time!CR$46</f>
        <v>0</v>
      </c>
      <c r="CS11" s="200" t="n">
        <f aca="false">Time!CS$46</f>
        <v>0</v>
      </c>
      <c r="CT11" s="200" t="n">
        <f aca="false">Time!CT$46</f>
        <v>0</v>
      </c>
      <c r="CU11" s="200" t="n">
        <f aca="false">Time!CU$46</f>
        <v>0</v>
      </c>
      <c r="CV11" s="200" t="n">
        <f aca="false">Time!CV$46</f>
        <v>0</v>
      </c>
      <c r="CW11" s="200" t="n">
        <f aca="false">Time!CW$46</f>
        <v>0</v>
      </c>
      <c r="CX11" s="200" t="n">
        <f aca="false">Time!CX$46</f>
        <v>0</v>
      </c>
      <c r="CY11" s="200" t="n">
        <f aca="false">Time!CY$46</f>
        <v>0</v>
      </c>
      <c r="CZ11" s="200" t="n">
        <f aca="false">Time!CZ$46</f>
        <v>0</v>
      </c>
      <c r="DA11" s="200" t="n">
        <f aca="false">Time!DA$46</f>
        <v>0</v>
      </c>
      <c r="DB11" s="200" t="n">
        <f aca="false">Time!DB$46</f>
        <v>0</v>
      </c>
      <c r="DC11" s="200" t="n">
        <f aca="false">Time!DC$46</f>
        <v>0</v>
      </c>
      <c r="DD11" s="200" t="n">
        <f aca="false">Time!DD$46</f>
        <v>0</v>
      </c>
      <c r="DE11" s="200" t="n">
        <f aca="false">Time!DE$46</f>
        <v>0</v>
      </c>
      <c r="DF11" s="200" t="n">
        <f aca="false">Time!DF$46</f>
        <v>0</v>
      </c>
      <c r="DG11" s="200" t="n">
        <f aca="false">Time!DG$46</f>
        <v>0</v>
      </c>
      <c r="DH11" s="200" t="n">
        <f aca="false">Time!DH$46</f>
        <v>0</v>
      </c>
      <c r="DI11" s="200" t="n">
        <f aca="false">Time!DI$46</f>
        <v>0</v>
      </c>
      <c r="DJ11" s="200" t="n">
        <f aca="false">Time!DJ$46</f>
        <v>0</v>
      </c>
      <c r="DK11" s="200" t="n">
        <f aca="false">Time!DK$46</f>
        <v>0</v>
      </c>
    </row>
    <row r="12" customFormat="false" ht="15" hidden="false" customHeight="true" outlineLevel="0" collapsed="false">
      <c r="E12" s="202" t="s">
        <v>217</v>
      </c>
      <c r="F12" s="202"/>
      <c r="G12" s="202" t="s">
        <v>24</v>
      </c>
      <c r="H12" s="202" t="n">
        <f aca="false">SUM(J12:DK12)</f>
        <v>4745136.86460759</v>
      </c>
      <c r="I12" s="202"/>
      <c r="J12" s="202" t="n">
        <f aca="false">J10 / $F9 * J11</f>
        <v>0</v>
      </c>
      <c r="K12" s="202" t="n">
        <f aca="false">K10 / $F9 * K11</f>
        <v>0</v>
      </c>
      <c r="L12" s="202" t="n">
        <f aca="false">L10 / $F9 * L11</f>
        <v>0</v>
      </c>
      <c r="M12" s="202" t="n">
        <f aca="false">M10 / $F9 * M11</f>
        <v>0</v>
      </c>
      <c r="N12" s="202" t="n">
        <f aca="false">N10 / $F9 * N11</f>
        <v>0</v>
      </c>
      <c r="O12" s="202" t="n">
        <f aca="false">O10 / $F9 * O11</f>
        <v>0</v>
      </c>
      <c r="P12" s="202" t="n">
        <f aca="false">P10 / $F9 * P11</f>
        <v>0</v>
      </c>
      <c r="Q12" s="202" t="n">
        <f aca="false">Q10 / $F9 * Q11</f>
        <v>95456.1649463334</v>
      </c>
      <c r="R12" s="202" t="n">
        <f aca="false">R10 / $F9 * R11</f>
        <v>174128.828363641</v>
      </c>
      <c r="S12" s="202" t="n">
        <f aca="false">S10 / $F9 * S11</f>
        <v>177263.147274187</v>
      </c>
      <c r="T12" s="202" t="n">
        <f aca="false">T10 / $F9 * T11</f>
        <v>180453.883925122</v>
      </c>
      <c r="U12" s="202" t="n">
        <f aca="false">U10 / $F9 * U11</f>
        <v>183702.053835774</v>
      </c>
      <c r="V12" s="202" t="n">
        <f aca="false">V10 / $F9 * V11</f>
        <v>187008.690804818</v>
      </c>
      <c r="W12" s="202" t="n">
        <f aca="false">W10 / $F9 * W11</f>
        <v>190374.847239305</v>
      </c>
      <c r="X12" s="202" t="n">
        <f aca="false">X10 / $F9 * X11</f>
        <v>193801.594489612</v>
      </c>
      <c r="Y12" s="202" t="n">
        <f aca="false">Y10 / $F9 * Y11</f>
        <v>197290.023190425</v>
      </c>
      <c r="Z12" s="202" t="n">
        <f aca="false">Z10 / $F9 * Z11</f>
        <v>200841.243607853</v>
      </c>
      <c r="AA12" s="202" t="n">
        <f aca="false">AA10 / $F9 * AA11</f>
        <v>204456.385992794</v>
      </c>
      <c r="AB12" s="202" t="n">
        <f aca="false">AB10 / $F9 * AB11</f>
        <v>208136.600940665</v>
      </c>
      <c r="AC12" s="202" t="n">
        <f aca="false">AC10 / $F9 * AC11</f>
        <v>211883.059757597</v>
      </c>
      <c r="AD12" s="202" t="n">
        <f aca="false">AD10 / $F9 * AD11</f>
        <v>215696.954833233</v>
      </c>
      <c r="AE12" s="202" t="n">
        <f aca="false">AE10 / $F9 * AE11</f>
        <v>219579.500020232</v>
      </c>
      <c r="AF12" s="202" t="n">
        <f aca="false">AF10 / $F9 * AF11</f>
        <v>223531.931020596</v>
      </c>
      <c r="AG12" s="202" t="n">
        <f aca="false">AG10 / $F9 * AG11</f>
        <v>227555.505778967</v>
      </c>
      <c r="AH12" s="202" t="n">
        <f aca="false">AH10 / $F9 * AH11</f>
        <v>231651.504882988</v>
      </c>
      <c r="AI12" s="202" t="n">
        <f aca="false">AI10 / $F9 * AI11</f>
        <v>235821.231970882</v>
      </c>
      <c r="AJ12" s="202" t="n">
        <f aca="false">AJ10 / $F9 * AJ11</f>
        <v>240066.014146358</v>
      </c>
      <c r="AK12" s="202" t="n">
        <f aca="false">AK10 / $F9 * AK11</f>
        <v>244387.202400992</v>
      </c>
      <c r="AL12" s="202" t="n">
        <f aca="false">AL10 / $F9 * AL11</f>
        <v>248786.17204421</v>
      </c>
      <c r="AM12" s="202" t="n">
        <f aca="false">AM10 / $F9 * AM11</f>
        <v>253264.323141006</v>
      </c>
      <c r="AN12" s="202" t="n">
        <f aca="false">AN10 / $F9 * AN11</f>
        <v>0</v>
      </c>
      <c r="AO12" s="202" t="n">
        <f aca="false">AO10 / $F9 * AO11</f>
        <v>0</v>
      </c>
      <c r="AP12" s="202" t="n">
        <f aca="false">AP10 / $F9 * AP11</f>
        <v>0</v>
      </c>
      <c r="AQ12" s="202" t="n">
        <f aca="false">AQ10 / $F9 * AQ11</f>
        <v>0</v>
      </c>
      <c r="AR12" s="202" t="n">
        <f aca="false">AR10 / $F9 * AR11</f>
        <v>0</v>
      </c>
      <c r="AS12" s="202" t="n">
        <f aca="false">AS10 / $F9 * AS11</f>
        <v>0</v>
      </c>
      <c r="AT12" s="202" t="n">
        <f aca="false">AT10 / $F9 * AT11</f>
        <v>0</v>
      </c>
      <c r="AU12" s="202" t="n">
        <f aca="false">AU10 / $F9 * AU11</f>
        <v>0</v>
      </c>
      <c r="AV12" s="202" t="n">
        <f aca="false">AV10 / $F9 * AV11</f>
        <v>0</v>
      </c>
      <c r="AW12" s="202" t="n">
        <f aca="false">AW10 / $F9 * AW11</f>
        <v>0</v>
      </c>
      <c r="AX12" s="202" t="n">
        <f aca="false">AX10 / $F9 * AX11</f>
        <v>0</v>
      </c>
      <c r="AY12" s="202" t="n">
        <f aca="false">AY10 / $F9 * AY11</f>
        <v>0</v>
      </c>
      <c r="AZ12" s="202" t="n">
        <f aca="false">AZ10 / $F9 * AZ11</f>
        <v>0</v>
      </c>
      <c r="BA12" s="202" t="n">
        <f aca="false">BA10 / $F9 * BA11</f>
        <v>0</v>
      </c>
      <c r="BB12" s="202" t="n">
        <f aca="false">BB10 / $F9 * BB11</f>
        <v>0</v>
      </c>
      <c r="BC12" s="202" t="n">
        <f aca="false">BC10 / $F9 * BC11</f>
        <v>0</v>
      </c>
      <c r="BD12" s="202" t="n">
        <f aca="false">BD10 / $F9 * BD11</f>
        <v>0</v>
      </c>
      <c r="BE12" s="202" t="n">
        <f aca="false">BE10 / $F9 * BE11</f>
        <v>0</v>
      </c>
      <c r="BF12" s="202" t="n">
        <f aca="false">BF10 / $F9 * BF11</f>
        <v>0</v>
      </c>
      <c r="BG12" s="202" t="n">
        <f aca="false">BG10 / $F9 * BG11</f>
        <v>0</v>
      </c>
      <c r="BH12" s="202" t="n">
        <f aca="false">BH10 / $F9 * BH11</f>
        <v>0</v>
      </c>
      <c r="BI12" s="202" t="n">
        <f aca="false">BI10 / $F9 * BI11</f>
        <v>0</v>
      </c>
      <c r="BJ12" s="202" t="n">
        <f aca="false">BJ10 / $F9 * BJ11</f>
        <v>0</v>
      </c>
      <c r="BK12" s="202" t="n">
        <f aca="false">BK10 / $F9 * BK11</f>
        <v>0</v>
      </c>
      <c r="BL12" s="202" t="n">
        <f aca="false">BL10 / $F9 * BL11</f>
        <v>0</v>
      </c>
      <c r="BM12" s="202" t="n">
        <f aca="false">BM10 / $F9 * BM11</f>
        <v>0</v>
      </c>
      <c r="BN12" s="202" t="n">
        <f aca="false">BN10 / $F9 * BN11</f>
        <v>0</v>
      </c>
      <c r="BO12" s="202" t="n">
        <f aca="false">BO10 / $F9 * BO11</f>
        <v>0</v>
      </c>
      <c r="BP12" s="202" t="n">
        <f aca="false">BP10 / $F9 * BP11</f>
        <v>0</v>
      </c>
      <c r="BQ12" s="202" t="n">
        <f aca="false">BQ10 / $F9 * BQ11</f>
        <v>0</v>
      </c>
      <c r="BR12" s="202" t="n">
        <f aca="false">BR10 / $F9 * BR11</f>
        <v>0</v>
      </c>
      <c r="BS12" s="202" t="n">
        <f aca="false">BS10 / $F9 * BS11</f>
        <v>0</v>
      </c>
      <c r="BT12" s="202" t="n">
        <f aca="false">BT10 / $F9 * BT11</f>
        <v>0</v>
      </c>
      <c r="BU12" s="202" t="n">
        <f aca="false">BU10 / $F9 * BU11</f>
        <v>0</v>
      </c>
      <c r="BV12" s="202" t="n">
        <f aca="false">BV10 / $F9 * BV11</f>
        <v>0</v>
      </c>
      <c r="BW12" s="202" t="n">
        <f aca="false">BW10 / $F9 * BW11</f>
        <v>0</v>
      </c>
      <c r="BX12" s="202" t="n">
        <f aca="false">BX10 / $F9 * BX11</f>
        <v>0</v>
      </c>
      <c r="BY12" s="202" t="n">
        <f aca="false">BY10 / $F9 * BY11</f>
        <v>0</v>
      </c>
      <c r="BZ12" s="202" t="n">
        <f aca="false">BZ10 / $F9 * BZ11</f>
        <v>0</v>
      </c>
      <c r="CA12" s="202" t="n">
        <f aca="false">CA10 / $F9 * CA11</f>
        <v>0</v>
      </c>
      <c r="CB12" s="202" t="n">
        <f aca="false">CB10 / $F9 * CB11</f>
        <v>0</v>
      </c>
      <c r="CC12" s="202" t="n">
        <f aca="false">CC10 / $F9 * CC11</f>
        <v>0</v>
      </c>
      <c r="CD12" s="202" t="n">
        <f aca="false">CD10 / $F9 * CD11</f>
        <v>0</v>
      </c>
      <c r="CE12" s="202" t="n">
        <f aca="false">CE10 / $F9 * CE11</f>
        <v>0</v>
      </c>
      <c r="CF12" s="202" t="n">
        <f aca="false">CF10 / $F9 * CF11</f>
        <v>0</v>
      </c>
      <c r="CG12" s="202" t="n">
        <f aca="false">CG10 / $F9 * CG11</f>
        <v>0</v>
      </c>
      <c r="CH12" s="202" t="n">
        <f aca="false">CH10 / $F9 * CH11</f>
        <v>0</v>
      </c>
      <c r="CI12" s="202" t="n">
        <f aca="false">CI10 / $F9 * CI11</f>
        <v>0</v>
      </c>
      <c r="CJ12" s="202" t="n">
        <f aca="false">CJ10 / $F9 * CJ11</f>
        <v>0</v>
      </c>
      <c r="CK12" s="202" t="n">
        <f aca="false">CK10 / $F9 * CK11</f>
        <v>0</v>
      </c>
      <c r="CL12" s="202" t="n">
        <f aca="false">CL10 / $F9 * CL11</f>
        <v>0</v>
      </c>
      <c r="CM12" s="202" t="n">
        <f aca="false">CM10 / $F9 * CM11</f>
        <v>0</v>
      </c>
      <c r="CN12" s="202" t="n">
        <f aca="false">CN10 / $F9 * CN11</f>
        <v>0</v>
      </c>
      <c r="CO12" s="202" t="n">
        <f aca="false">CO10 / $F9 * CO11</f>
        <v>0</v>
      </c>
      <c r="CP12" s="202" t="n">
        <f aca="false">CP10 / $F9 * CP11</f>
        <v>0</v>
      </c>
      <c r="CQ12" s="202" t="n">
        <f aca="false">CQ10 / $F9 * CQ11</f>
        <v>0</v>
      </c>
      <c r="CR12" s="202" t="n">
        <f aca="false">CR10 / $F9 * CR11</f>
        <v>0</v>
      </c>
      <c r="CS12" s="202" t="n">
        <f aca="false">CS10 / $F9 * CS11</f>
        <v>0</v>
      </c>
      <c r="CT12" s="202" t="n">
        <f aca="false">CT10 / $F9 * CT11</f>
        <v>0</v>
      </c>
      <c r="CU12" s="202" t="n">
        <f aca="false">CU10 / $F9 * CU11</f>
        <v>0</v>
      </c>
      <c r="CV12" s="202" t="n">
        <f aca="false">CV10 / $F9 * CV11</f>
        <v>0</v>
      </c>
      <c r="CW12" s="202" t="n">
        <f aca="false">CW10 / $F9 * CW11</f>
        <v>0</v>
      </c>
      <c r="CX12" s="202" t="n">
        <f aca="false">CX10 / $F9 * CX11</f>
        <v>0</v>
      </c>
      <c r="CY12" s="202" t="n">
        <f aca="false">CY10 / $F9 * CY11</f>
        <v>0</v>
      </c>
      <c r="CZ12" s="202" t="n">
        <f aca="false">CZ10 / $F9 * CZ11</f>
        <v>0</v>
      </c>
      <c r="DA12" s="202" t="n">
        <f aca="false">DA10 / $F9 * DA11</f>
        <v>0</v>
      </c>
      <c r="DB12" s="202" t="n">
        <f aca="false">DB10 / $F9 * DB11</f>
        <v>0</v>
      </c>
      <c r="DC12" s="202" t="n">
        <f aca="false">DC10 / $F9 * DC11</f>
        <v>0</v>
      </c>
      <c r="DD12" s="202" t="n">
        <f aca="false">DD10 / $F9 * DD11</f>
        <v>0</v>
      </c>
      <c r="DE12" s="202" t="n">
        <f aca="false">DE10 / $F9 * DE11</f>
        <v>0</v>
      </c>
      <c r="DF12" s="202" t="n">
        <f aca="false">DF10 / $F9 * DF11</f>
        <v>0</v>
      </c>
      <c r="DG12" s="202" t="n">
        <f aca="false">DG10 / $F9 * DG11</f>
        <v>0</v>
      </c>
      <c r="DH12" s="202" t="n">
        <f aca="false">DH10 / $F9 * DH11</f>
        <v>0</v>
      </c>
      <c r="DI12" s="202" t="n">
        <f aca="false">DI10 / $F9 * DI11</f>
        <v>0</v>
      </c>
      <c r="DJ12" s="202" t="n">
        <f aca="false">DJ10 / $F9 * DJ11</f>
        <v>0</v>
      </c>
      <c r="DK12" s="202" t="n">
        <f aca="false">DK10 / $F9 * DK11</f>
        <v>0</v>
      </c>
    </row>
    <row r="14" customFormat="false" ht="15" hidden="false" customHeight="true" outlineLevel="0" collapsed="false">
      <c r="E14" s="194" t="str">
        <f aca="false">InpC!E$45</f>
        <v>TEU per box</v>
      </c>
      <c r="F14" s="194" t="n">
        <f aca="false">InpC!F$45</f>
        <v>1.8</v>
      </c>
      <c r="G14" s="194" t="str">
        <f aca="false">InpC!G$45</f>
        <v>TEU / box</v>
      </c>
    </row>
    <row r="15" customFormat="false" ht="15" hidden="false" customHeight="true" outlineLevel="0" collapsed="false">
      <c r="E15" s="172" t="str">
        <f aca="false">InpV!E$25</f>
        <v>Terminal 5 imports - Forecast</v>
      </c>
      <c r="F15" s="172" t="n">
        <f aca="false">InpV!F$25</f>
        <v>0</v>
      </c>
      <c r="G15" s="172" t="str">
        <f aca="false">InpV!G$25</f>
        <v>TEU</v>
      </c>
      <c r="H15" s="172" t="n">
        <f aca="false">InpV!H$25</f>
        <v>12811195.3786477</v>
      </c>
      <c r="I15" s="172" t="n">
        <f aca="false">InpV!I$25</f>
        <v>0</v>
      </c>
      <c r="J15" s="172" t="n">
        <f aca="false">InpV!J$25</f>
        <v>0</v>
      </c>
      <c r="K15" s="172" t="n">
        <f aca="false">InpV!K$25</f>
        <v>0</v>
      </c>
      <c r="L15" s="172" t="n">
        <f aca="false">InpV!L$25</f>
        <v>0</v>
      </c>
      <c r="M15" s="172" t="n">
        <f aca="false">InpV!M$25</f>
        <v>0</v>
      </c>
      <c r="N15" s="172" t="n">
        <f aca="false">InpV!N$25</f>
        <v>0</v>
      </c>
      <c r="O15" s="172" t="n">
        <f aca="false">InpV!O$25</f>
        <v>0</v>
      </c>
      <c r="P15" s="172" t="n">
        <f aca="false">InpV!P$25</f>
        <v>0</v>
      </c>
      <c r="Q15" s="172" t="n">
        <f aca="false">InpV!Q$25</f>
        <v>192178.9030966</v>
      </c>
      <c r="R15" s="172" t="n">
        <f aca="false">InpV!R$25</f>
        <v>350568.108945446</v>
      </c>
      <c r="S15" s="172" t="n">
        <f aca="false">InpV!S$25</f>
        <v>356878.334906464</v>
      </c>
      <c r="T15" s="172" t="n">
        <f aca="false">InpV!T$25</f>
        <v>363302.14493478</v>
      </c>
      <c r="U15" s="172" t="n">
        <f aca="false">InpV!U$25</f>
        <v>369841.583543606</v>
      </c>
      <c r="V15" s="172" t="n">
        <f aca="false">InpV!V$25</f>
        <v>376498.732047391</v>
      </c>
      <c r="W15" s="172" t="n">
        <f aca="false">InpV!W$25</f>
        <v>383275.709224244</v>
      </c>
      <c r="X15" s="172" t="n">
        <f aca="false">InpV!X$25</f>
        <v>390174.671990281</v>
      </c>
      <c r="Y15" s="172" t="n">
        <f aca="false">InpV!Y$25</f>
        <v>397197.816086106</v>
      </c>
      <c r="Z15" s="172" t="n">
        <f aca="false">InpV!Z$25</f>
        <v>404347.376775656</v>
      </c>
      <c r="AA15" s="172" t="n">
        <f aca="false">InpV!AA$25</f>
        <v>411625.629557618</v>
      </c>
      <c r="AB15" s="172" t="n">
        <f aca="false">InpV!AB$25</f>
        <v>419034.890889655</v>
      </c>
      <c r="AC15" s="172" t="n">
        <f aca="false">InpV!AC$25</f>
        <v>426577.518925669</v>
      </c>
      <c r="AD15" s="172" t="n">
        <f aca="false">InpV!AD$25</f>
        <v>434255.914266331</v>
      </c>
      <c r="AE15" s="172" t="n">
        <f aca="false">InpV!AE$25</f>
        <v>442072.520723124</v>
      </c>
      <c r="AF15" s="172" t="n">
        <f aca="false">InpV!AF$25</f>
        <v>450029.826096141</v>
      </c>
      <c r="AG15" s="172" t="n">
        <f aca="false">InpV!AG$25</f>
        <v>458130.362965871</v>
      </c>
      <c r="AH15" s="172" t="n">
        <f aca="false">InpV!AH$25</f>
        <v>466376.709499257</v>
      </c>
      <c r="AI15" s="172" t="n">
        <f aca="false">InpV!AI$25</f>
        <v>474771.490270244</v>
      </c>
      <c r="AJ15" s="172" t="n">
        <f aca="false">InpV!AJ$25</f>
        <v>483317.377095108</v>
      </c>
      <c r="AK15" s="172" t="n">
        <f aca="false">InpV!AK$25</f>
        <v>492017.08988282</v>
      </c>
      <c r="AL15" s="172" t="n">
        <f aca="false">InpV!AL$25</f>
        <v>500873.397500711</v>
      </c>
      <c r="AM15" s="172" t="n">
        <f aca="false">InpV!AM$25</f>
        <v>509889.118655724</v>
      </c>
      <c r="AN15" s="172" t="n">
        <f aca="false">InpV!AN$25</f>
        <v>519067.122791527</v>
      </c>
      <c r="AO15" s="172" t="n">
        <f aca="false">InpV!AO$25</f>
        <v>528410.331001774</v>
      </c>
      <c r="AP15" s="172" t="n">
        <f aca="false">InpV!AP$25</f>
        <v>537921.716959806</v>
      </c>
      <c r="AQ15" s="172" t="n">
        <f aca="false">InpV!AQ$25</f>
        <v>547604.307865082</v>
      </c>
      <c r="AR15" s="172" t="n">
        <f aca="false">InpV!AR$25</f>
        <v>557461.185406654</v>
      </c>
      <c r="AS15" s="172" t="n">
        <f aca="false">InpV!AS$25</f>
        <v>567495.486743974</v>
      </c>
      <c r="AT15" s="172" t="n">
        <f aca="false">InpV!AT$25</f>
        <v>0</v>
      </c>
      <c r="AU15" s="172" t="n">
        <f aca="false">InpV!AU$25</f>
        <v>0</v>
      </c>
      <c r="AV15" s="172" t="n">
        <f aca="false">InpV!AV$25</f>
        <v>0</v>
      </c>
      <c r="AW15" s="172" t="n">
        <f aca="false">InpV!AW$25</f>
        <v>0</v>
      </c>
      <c r="AX15" s="172" t="n">
        <f aca="false">InpV!AX$25</f>
        <v>0</v>
      </c>
      <c r="AY15" s="172" t="n">
        <f aca="false">InpV!AY$25</f>
        <v>0</v>
      </c>
      <c r="AZ15" s="172" t="n">
        <f aca="false">InpV!AZ$25</f>
        <v>0</v>
      </c>
      <c r="BA15" s="172" t="n">
        <f aca="false">InpV!BA$25</f>
        <v>0</v>
      </c>
      <c r="BB15" s="172" t="n">
        <f aca="false">InpV!BB$25</f>
        <v>0</v>
      </c>
      <c r="BC15" s="172" t="n">
        <f aca="false">InpV!BC$25</f>
        <v>0</v>
      </c>
      <c r="BD15" s="172" t="n">
        <f aca="false">InpV!BD$25</f>
        <v>0</v>
      </c>
      <c r="BE15" s="172" t="n">
        <f aca="false">InpV!BE$25</f>
        <v>0</v>
      </c>
      <c r="BF15" s="172" t="n">
        <f aca="false">InpV!BF$25</f>
        <v>0</v>
      </c>
      <c r="BG15" s="172" t="n">
        <f aca="false">InpV!BG$25</f>
        <v>0</v>
      </c>
      <c r="BH15" s="172" t="n">
        <f aca="false">InpV!BH$25</f>
        <v>0</v>
      </c>
      <c r="BI15" s="172" t="n">
        <f aca="false">InpV!BI$25</f>
        <v>0</v>
      </c>
      <c r="BJ15" s="172" t="n">
        <f aca="false">InpV!BJ$25</f>
        <v>0</v>
      </c>
      <c r="BK15" s="172" t="n">
        <f aca="false">InpV!BK$25</f>
        <v>0</v>
      </c>
      <c r="BL15" s="172" t="n">
        <f aca="false">InpV!BL$25</f>
        <v>0</v>
      </c>
      <c r="BM15" s="172" t="n">
        <f aca="false">InpV!BM$25</f>
        <v>0</v>
      </c>
      <c r="BN15" s="172" t="n">
        <f aca="false">InpV!BN$25</f>
        <v>0</v>
      </c>
      <c r="BO15" s="172" t="n">
        <f aca="false">InpV!BO$25</f>
        <v>0</v>
      </c>
      <c r="BP15" s="172" t="n">
        <f aca="false">InpV!BP$25</f>
        <v>0</v>
      </c>
      <c r="BQ15" s="172" t="n">
        <f aca="false">InpV!BQ$25</f>
        <v>0</v>
      </c>
      <c r="BR15" s="172" t="n">
        <f aca="false">InpV!BR$25</f>
        <v>0</v>
      </c>
      <c r="BS15" s="172" t="n">
        <f aca="false">InpV!BS$25</f>
        <v>0</v>
      </c>
      <c r="BT15" s="172" t="n">
        <f aca="false">InpV!BT$25</f>
        <v>0</v>
      </c>
      <c r="BU15" s="172" t="n">
        <f aca="false">InpV!BU$25</f>
        <v>0</v>
      </c>
      <c r="BV15" s="172" t="n">
        <f aca="false">InpV!BV$25</f>
        <v>0</v>
      </c>
      <c r="BW15" s="172" t="n">
        <f aca="false">InpV!BW$25</f>
        <v>0</v>
      </c>
      <c r="BX15" s="172" t="n">
        <f aca="false">InpV!BX$25</f>
        <v>0</v>
      </c>
      <c r="BY15" s="172" t="n">
        <f aca="false">InpV!BY$25</f>
        <v>0</v>
      </c>
      <c r="BZ15" s="172" t="n">
        <f aca="false">InpV!BZ$25</f>
        <v>0</v>
      </c>
      <c r="CA15" s="172" t="n">
        <f aca="false">InpV!CA$25</f>
        <v>0</v>
      </c>
      <c r="CB15" s="172" t="n">
        <f aca="false">InpV!CB$25</f>
        <v>0</v>
      </c>
      <c r="CC15" s="172" t="n">
        <f aca="false">InpV!CC$25</f>
        <v>0</v>
      </c>
      <c r="CD15" s="172" t="n">
        <f aca="false">InpV!CD$25</f>
        <v>0</v>
      </c>
      <c r="CE15" s="172" t="n">
        <f aca="false">InpV!CE$25</f>
        <v>0</v>
      </c>
      <c r="CF15" s="172" t="n">
        <f aca="false">InpV!CF$25</f>
        <v>0</v>
      </c>
      <c r="CG15" s="172" t="n">
        <f aca="false">InpV!CG$25</f>
        <v>0</v>
      </c>
      <c r="CH15" s="172" t="n">
        <f aca="false">InpV!CH$25</f>
        <v>0</v>
      </c>
      <c r="CI15" s="172" t="n">
        <f aca="false">InpV!CI$25</f>
        <v>0</v>
      </c>
      <c r="CJ15" s="172" t="n">
        <f aca="false">InpV!CJ$25</f>
        <v>0</v>
      </c>
      <c r="CK15" s="172" t="n">
        <f aca="false">InpV!CK$25</f>
        <v>0</v>
      </c>
      <c r="CL15" s="172" t="n">
        <f aca="false">InpV!CL$25</f>
        <v>0</v>
      </c>
      <c r="CM15" s="172" t="n">
        <f aca="false">InpV!CM$25</f>
        <v>0</v>
      </c>
      <c r="CN15" s="172" t="n">
        <f aca="false">InpV!CN$25</f>
        <v>0</v>
      </c>
      <c r="CO15" s="172" t="n">
        <f aca="false">InpV!CO$25</f>
        <v>0</v>
      </c>
      <c r="CP15" s="172" t="n">
        <f aca="false">InpV!CP$25</f>
        <v>0</v>
      </c>
      <c r="CQ15" s="172" t="n">
        <f aca="false">InpV!CQ$25</f>
        <v>0</v>
      </c>
      <c r="CR15" s="172" t="n">
        <f aca="false">InpV!CR$25</f>
        <v>0</v>
      </c>
      <c r="CS15" s="172" t="n">
        <f aca="false">InpV!CS$25</f>
        <v>0</v>
      </c>
      <c r="CT15" s="172" t="n">
        <f aca="false">InpV!CT$25</f>
        <v>0</v>
      </c>
      <c r="CU15" s="172" t="n">
        <f aca="false">InpV!CU$25</f>
        <v>0</v>
      </c>
      <c r="CV15" s="172" t="n">
        <f aca="false">InpV!CV$25</f>
        <v>0</v>
      </c>
      <c r="CW15" s="172" t="n">
        <f aca="false">InpV!CW$25</f>
        <v>0</v>
      </c>
      <c r="CX15" s="172" t="n">
        <f aca="false">InpV!CX$25</f>
        <v>0</v>
      </c>
      <c r="CY15" s="172" t="n">
        <f aca="false">InpV!CY$25</f>
        <v>0</v>
      </c>
      <c r="CZ15" s="172" t="n">
        <f aca="false">InpV!CZ$25</f>
        <v>0</v>
      </c>
      <c r="DA15" s="172" t="n">
        <f aca="false">InpV!DA$25</f>
        <v>0</v>
      </c>
      <c r="DB15" s="172" t="n">
        <f aca="false">InpV!DB$25</f>
        <v>0</v>
      </c>
      <c r="DC15" s="172" t="n">
        <f aca="false">InpV!DC$25</f>
        <v>0</v>
      </c>
      <c r="DD15" s="172" t="n">
        <f aca="false">InpV!DD$25</f>
        <v>0</v>
      </c>
      <c r="DE15" s="172" t="n">
        <f aca="false">InpV!DE$25</f>
        <v>0</v>
      </c>
      <c r="DF15" s="172" t="n">
        <f aca="false">InpV!DF$25</f>
        <v>0</v>
      </c>
      <c r="DG15" s="172" t="n">
        <f aca="false">InpV!DG$25</f>
        <v>0</v>
      </c>
      <c r="DH15" s="172" t="n">
        <f aca="false">InpV!DH$25</f>
        <v>0</v>
      </c>
      <c r="DI15" s="172" t="n">
        <f aca="false">InpV!DI$25</f>
        <v>0</v>
      </c>
      <c r="DJ15" s="172" t="n">
        <f aca="false">InpV!DJ$25</f>
        <v>0</v>
      </c>
      <c r="DK15" s="172" t="n">
        <f aca="false">InpV!DK$25</f>
        <v>0</v>
      </c>
    </row>
    <row r="16" s="107" customFormat="true" ht="15" hidden="false" customHeight="true" outlineLevel="0" collapsed="false">
      <c r="A16" s="116"/>
      <c r="B16" s="116"/>
      <c r="C16" s="117"/>
      <c r="E16" s="200" t="str">
        <f aca="false">Time!E$46</f>
        <v>Forecast period flag</v>
      </c>
      <c r="F16" s="200" t="n">
        <f aca="false">Time!F$46</f>
        <v>0</v>
      </c>
      <c r="G16" s="200" t="str">
        <f aca="false">Time!G$46</f>
        <v>flag</v>
      </c>
      <c r="H16" s="200" t="n">
        <f aca="false">Time!H$46</f>
        <v>22</v>
      </c>
      <c r="I16" s="200" t="n">
        <f aca="false">Time!I$46</f>
        <v>0</v>
      </c>
      <c r="J16" s="200" t="n">
        <f aca="false">Time!J$46</f>
        <v>0</v>
      </c>
      <c r="K16" s="200" t="n">
        <f aca="false">Time!K$46</f>
        <v>0</v>
      </c>
      <c r="L16" s="200" t="n">
        <f aca="false">Time!L$46</f>
        <v>0</v>
      </c>
      <c r="M16" s="200" t="n">
        <f aca="false">Time!M$46</f>
        <v>0</v>
      </c>
      <c r="N16" s="200" t="n">
        <f aca="false">Time!N$46</f>
        <v>0</v>
      </c>
      <c r="O16" s="200" t="n">
        <f aca="false">Time!O$46</f>
        <v>0</v>
      </c>
      <c r="P16" s="200" t="n">
        <f aca="false">Time!P$46</f>
        <v>0</v>
      </c>
      <c r="Q16" s="201" t="n">
        <v>1</v>
      </c>
      <c r="R16" s="200" t="n">
        <f aca="false">Time!R$46</f>
        <v>1</v>
      </c>
      <c r="S16" s="200" t="n">
        <f aca="false">Time!S$46</f>
        <v>1</v>
      </c>
      <c r="T16" s="200" t="n">
        <f aca="false">Time!T$46</f>
        <v>1</v>
      </c>
      <c r="U16" s="200" t="n">
        <f aca="false">Time!U$46</f>
        <v>1</v>
      </c>
      <c r="V16" s="200" t="n">
        <f aca="false">Time!V$46</f>
        <v>1</v>
      </c>
      <c r="W16" s="200" t="n">
        <f aca="false">Time!W$46</f>
        <v>1</v>
      </c>
      <c r="X16" s="200" t="n">
        <f aca="false">Time!X$46</f>
        <v>1</v>
      </c>
      <c r="Y16" s="200" t="n">
        <f aca="false">Time!Y$46</f>
        <v>1</v>
      </c>
      <c r="Z16" s="200" t="n">
        <f aca="false">Time!Z$46</f>
        <v>1</v>
      </c>
      <c r="AA16" s="200" t="n">
        <f aca="false">Time!AA$46</f>
        <v>1</v>
      </c>
      <c r="AB16" s="200" t="n">
        <f aca="false">Time!AB$46</f>
        <v>1</v>
      </c>
      <c r="AC16" s="200" t="n">
        <f aca="false">Time!AC$46</f>
        <v>1</v>
      </c>
      <c r="AD16" s="200" t="n">
        <f aca="false">Time!AD$46</f>
        <v>1</v>
      </c>
      <c r="AE16" s="200" t="n">
        <f aca="false">Time!AE$46</f>
        <v>1</v>
      </c>
      <c r="AF16" s="200" t="n">
        <f aca="false">Time!AF$46</f>
        <v>1</v>
      </c>
      <c r="AG16" s="200" t="n">
        <f aca="false">Time!AG$46</f>
        <v>1</v>
      </c>
      <c r="AH16" s="200" t="n">
        <f aca="false">Time!AH$46</f>
        <v>1</v>
      </c>
      <c r="AI16" s="200" t="n">
        <f aca="false">Time!AI$46</f>
        <v>1</v>
      </c>
      <c r="AJ16" s="200" t="n">
        <f aca="false">Time!AJ$46</f>
        <v>1</v>
      </c>
      <c r="AK16" s="200" t="n">
        <f aca="false">Time!AK$46</f>
        <v>1</v>
      </c>
      <c r="AL16" s="200" t="n">
        <f aca="false">Time!AL$46</f>
        <v>1</v>
      </c>
      <c r="AM16" s="200" t="n">
        <f aca="false">Time!AM$46</f>
        <v>1</v>
      </c>
      <c r="AN16" s="200" t="n">
        <f aca="false">Time!AN$46</f>
        <v>0</v>
      </c>
      <c r="AO16" s="200" t="n">
        <f aca="false">Time!AO$46</f>
        <v>0</v>
      </c>
      <c r="AP16" s="200" t="n">
        <f aca="false">Time!AP$46</f>
        <v>0</v>
      </c>
      <c r="AQ16" s="200" t="n">
        <f aca="false">Time!AQ$46</f>
        <v>0</v>
      </c>
      <c r="AR16" s="200" t="n">
        <f aca="false">Time!AR$46</f>
        <v>0</v>
      </c>
      <c r="AS16" s="200" t="n">
        <f aca="false">Time!AS$46</f>
        <v>0</v>
      </c>
      <c r="AT16" s="200" t="n">
        <f aca="false">Time!AT$46</f>
        <v>0</v>
      </c>
      <c r="AU16" s="200" t="n">
        <f aca="false">Time!AU$46</f>
        <v>0</v>
      </c>
      <c r="AV16" s="200" t="n">
        <f aca="false">Time!AV$46</f>
        <v>0</v>
      </c>
      <c r="AW16" s="200" t="n">
        <f aca="false">Time!AW$46</f>
        <v>0</v>
      </c>
      <c r="AX16" s="200" t="n">
        <f aca="false">Time!AX$46</f>
        <v>0</v>
      </c>
      <c r="AY16" s="200" t="n">
        <f aca="false">Time!AY$46</f>
        <v>0</v>
      </c>
      <c r="AZ16" s="200" t="n">
        <f aca="false">Time!AZ$46</f>
        <v>0</v>
      </c>
      <c r="BA16" s="200" t="n">
        <f aca="false">Time!BA$46</f>
        <v>0</v>
      </c>
      <c r="BB16" s="200" t="n">
        <f aca="false">Time!BB$46</f>
        <v>0</v>
      </c>
      <c r="BC16" s="200" t="n">
        <f aca="false">Time!BC$46</f>
        <v>0</v>
      </c>
      <c r="BD16" s="200" t="n">
        <f aca="false">Time!BD$46</f>
        <v>0</v>
      </c>
      <c r="BE16" s="200" t="n">
        <f aca="false">Time!BE$46</f>
        <v>0</v>
      </c>
      <c r="BF16" s="200" t="n">
        <f aca="false">Time!BF$46</f>
        <v>0</v>
      </c>
      <c r="BG16" s="200" t="n">
        <f aca="false">Time!BG$46</f>
        <v>0</v>
      </c>
      <c r="BH16" s="200" t="n">
        <f aca="false">Time!BH$46</f>
        <v>0</v>
      </c>
      <c r="BI16" s="200" t="n">
        <f aca="false">Time!BI$46</f>
        <v>0</v>
      </c>
      <c r="BJ16" s="200" t="n">
        <f aca="false">Time!BJ$46</f>
        <v>0</v>
      </c>
      <c r="BK16" s="200" t="n">
        <f aca="false">Time!BK$46</f>
        <v>0</v>
      </c>
      <c r="BL16" s="200" t="n">
        <f aca="false">Time!BL$46</f>
        <v>0</v>
      </c>
      <c r="BM16" s="200" t="n">
        <f aca="false">Time!BM$46</f>
        <v>0</v>
      </c>
      <c r="BN16" s="200" t="n">
        <f aca="false">Time!BN$46</f>
        <v>0</v>
      </c>
      <c r="BO16" s="200" t="n">
        <f aca="false">Time!BO$46</f>
        <v>0</v>
      </c>
      <c r="BP16" s="200" t="n">
        <f aca="false">Time!BP$46</f>
        <v>0</v>
      </c>
      <c r="BQ16" s="200" t="n">
        <f aca="false">Time!BQ$46</f>
        <v>0</v>
      </c>
      <c r="BR16" s="200" t="n">
        <f aca="false">Time!BR$46</f>
        <v>0</v>
      </c>
      <c r="BS16" s="200" t="n">
        <f aca="false">Time!BS$46</f>
        <v>0</v>
      </c>
      <c r="BT16" s="200" t="n">
        <f aca="false">Time!BT$46</f>
        <v>0</v>
      </c>
      <c r="BU16" s="200" t="n">
        <f aca="false">Time!BU$46</f>
        <v>0</v>
      </c>
      <c r="BV16" s="200" t="n">
        <f aca="false">Time!BV$46</f>
        <v>0</v>
      </c>
      <c r="BW16" s="200" t="n">
        <f aca="false">Time!BW$46</f>
        <v>0</v>
      </c>
      <c r="BX16" s="200" t="n">
        <f aca="false">Time!BX$46</f>
        <v>0</v>
      </c>
      <c r="BY16" s="200" t="n">
        <f aca="false">Time!BY$46</f>
        <v>0</v>
      </c>
      <c r="BZ16" s="200" t="n">
        <f aca="false">Time!BZ$46</f>
        <v>0</v>
      </c>
      <c r="CA16" s="200" t="n">
        <f aca="false">Time!CA$46</f>
        <v>0</v>
      </c>
      <c r="CB16" s="200" t="n">
        <f aca="false">Time!CB$46</f>
        <v>0</v>
      </c>
      <c r="CC16" s="200" t="n">
        <f aca="false">Time!CC$46</f>
        <v>0</v>
      </c>
      <c r="CD16" s="200" t="n">
        <f aca="false">Time!CD$46</f>
        <v>0</v>
      </c>
      <c r="CE16" s="200" t="n">
        <f aca="false">Time!CE$46</f>
        <v>0</v>
      </c>
      <c r="CF16" s="200" t="n">
        <f aca="false">Time!CF$46</f>
        <v>0</v>
      </c>
      <c r="CG16" s="200" t="n">
        <f aca="false">Time!CG$46</f>
        <v>0</v>
      </c>
      <c r="CH16" s="200" t="n">
        <f aca="false">Time!CH$46</f>
        <v>0</v>
      </c>
      <c r="CI16" s="200" t="n">
        <f aca="false">Time!CI$46</f>
        <v>0</v>
      </c>
      <c r="CJ16" s="200" t="n">
        <f aca="false">Time!CJ$46</f>
        <v>0</v>
      </c>
      <c r="CK16" s="200" t="n">
        <f aca="false">Time!CK$46</f>
        <v>0</v>
      </c>
      <c r="CL16" s="200" t="n">
        <f aca="false">Time!CL$46</f>
        <v>0</v>
      </c>
      <c r="CM16" s="200" t="n">
        <f aca="false">Time!CM$46</f>
        <v>0</v>
      </c>
      <c r="CN16" s="200" t="n">
        <f aca="false">Time!CN$46</f>
        <v>0</v>
      </c>
      <c r="CO16" s="200" t="n">
        <f aca="false">Time!CO$46</f>
        <v>0</v>
      </c>
      <c r="CP16" s="200" t="n">
        <f aca="false">Time!CP$46</f>
        <v>0</v>
      </c>
      <c r="CQ16" s="200" t="n">
        <f aca="false">Time!CQ$46</f>
        <v>0</v>
      </c>
      <c r="CR16" s="200" t="n">
        <f aca="false">Time!CR$46</f>
        <v>0</v>
      </c>
      <c r="CS16" s="200" t="n">
        <f aca="false">Time!CS$46</f>
        <v>0</v>
      </c>
      <c r="CT16" s="200" t="n">
        <f aca="false">Time!CT$46</f>
        <v>0</v>
      </c>
      <c r="CU16" s="200" t="n">
        <f aca="false">Time!CU$46</f>
        <v>0</v>
      </c>
      <c r="CV16" s="200" t="n">
        <f aca="false">Time!CV$46</f>
        <v>0</v>
      </c>
      <c r="CW16" s="200" t="n">
        <f aca="false">Time!CW$46</f>
        <v>0</v>
      </c>
      <c r="CX16" s="200" t="n">
        <f aca="false">Time!CX$46</f>
        <v>0</v>
      </c>
      <c r="CY16" s="200" t="n">
        <f aca="false">Time!CY$46</f>
        <v>0</v>
      </c>
      <c r="CZ16" s="200" t="n">
        <f aca="false">Time!CZ$46</f>
        <v>0</v>
      </c>
      <c r="DA16" s="200" t="n">
        <f aca="false">Time!DA$46</f>
        <v>0</v>
      </c>
      <c r="DB16" s="200" t="n">
        <f aca="false">Time!DB$46</f>
        <v>0</v>
      </c>
      <c r="DC16" s="200" t="n">
        <f aca="false">Time!DC$46</f>
        <v>0</v>
      </c>
      <c r="DD16" s="200" t="n">
        <f aca="false">Time!DD$46</f>
        <v>0</v>
      </c>
      <c r="DE16" s="200" t="n">
        <f aca="false">Time!DE$46</f>
        <v>0</v>
      </c>
      <c r="DF16" s="200" t="n">
        <f aca="false">Time!DF$46</f>
        <v>0</v>
      </c>
      <c r="DG16" s="200" t="n">
        <f aca="false">Time!DG$46</f>
        <v>0</v>
      </c>
      <c r="DH16" s="200" t="n">
        <f aca="false">Time!DH$46</f>
        <v>0</v>
      </c>
      <c r="DI16" s="200" t="n">
        <f aca="false">Time!DI$46</f>
        <v>0</v>
      </c>
      <c r="DJ16" s="200" t="n">
        <f aca="false">Time!DJ$46</f>
        <v>0</v>
      </c>
      <c r="DK16" s="200" t="n">
        <f aca="false">Time!DK$46</f>
        <v>0</v>
      </c>
    </row>
    <row r="17" customFormat="false" ht="15" hidden="false" customHeight="true" outlineLevel="0" collapsed="false">
      <c r="E17" s="202" t="s">
        <v>216</v>
      </c>
      <c r="F17" s="202"/>
      <c r="G17" s="202" t="s">
        <v>24</v>
      </c>
      <c r="H17" s="202" t="n">
        <f aca="false">SUM(J17:DK17)</f>
        <v>5307352.90437714</v>
      </c>
      <c r="I17" s="202"/>
      <c r="J17" s="202" t="n">
        <f aca="false">J15 / $F14 * J16</f>
        <v>0</v>
      </c>
      <c r="K17" s="202" t="n">
        <f aca="false">K15 / $F14 * K16</f>
        <v>0</v>
      </c>
      <c r="L17" s="202" t="n">
        <f aca="false">L15 / $F14 * L16</f>
        <v>0</v>
      </c>
      <c r="M17" s="202" t="n">
        <f aca="false">M15 / $F14 * M16</f>
        <v>0</v>
      </c>
      <c r="N17" s="202" t="n">
        <f aca="false">N15 / $F14 * N16</f>
        <v>0</v>
      </c>
      <c r="O17" s="202" t="n">
        <f aca="false">O15 / $F14 * O16</f>
        <v>0</v>
      </c>
      <c r="P17" s="202" t="n">
        <f aca="false">P15 / $F14 * P16</f>
        <v>0</v>
      </c>
      <c r="Q17" s="202" t="n">
        <f aca="false">Q15 / $F14 * Q16</f>
        <v>106766.057275889</v>
      </c>
      <c r="R17" s="202" t="n">
        <f aca="false">R15 / $F14 * R16</f>
        <v>194760.060525248</v>
      </c>
      <c r="S17" s="202" t="n">
        <f aca="false">S15 / $F14 * S16</f>
        <v>198265.741614702</v>
      </c>
      <c r="T17" s="202" t="n">
        <f aca="false">T15 / $F14 * T16</f>
        <v>201834.524963767</v>
      </c>
      <c r="U17" s="202" t="n">
        <f aca="false">U15 / $F14 * U16</f>
        <v>205467.546413115</v>
      </c>
      <c r="V17" s="202" t="n">
        <f aca="false">V15 / $F14 * V16</f>
        <v>209165.962248551</v>
      </c>
      <c r="W17" s="202" t="n">
        <f aca="false">W15 / $F14 * W16</f>
        <v>212930.949569025</v>
      </c>
      <c r="X17" s="202" t="n">
        <f aca="false">X15 / $F14 * X16</f>
        <v>216763.706661267</v>
      </c>
      <c r="Y17" s="202" t="n">
        <f aca="false">Y15 / $F14 * Y16</f>
        <v>220665.45338117</v>
      </c>
      <c r="Z17" s="202" t="n">
        <f aca="false">Z15 / $F14 * Z16</f>
        <v>224637.431542031</v>
      </c>
      <c r="AA17" s="202" t="n">
        <f aca="false">AA15 / $F14 * AA16</f>
        <v>228680.905309788</v>
      </c>
      <c r="AB17" s="202" t="n">
        <f aca="false">AB15 / $F14 * AB16</f>
        <v>232797.161605364</v>
      </c>
      <c r="AC17" s="202" t="n">
        <f aca="false">AC15 / $F14 * AC16</f>
        <v>236987.51051426</v>
      </c>
      <c r="AD17" s="202" t="n">
        <f aca="false">AD15 / $F14 * AD16</f>
        <v>241253.285703517</v>
      </c>
      <c r="AE17" s="202" t="n">
        <f aca="false">AE15 / $F14 * AE16</f>
        <v>245595.84484618</v>
      </c>
      <c r="AF17" s="202" t="n">
        <f aca="false">AF15 / $F14 * AF16</f>
        <v>250016.570053412</v>
      </c>
      <c r="AG17" s="202" t="n">
        <f aca="false">AG15 / $F14 * AG16</f>
        <v>254516.868314373</v>
      </c>
      <c r="AH17" s="202" t="n">
        <f aca="false">AH15 / $F14 * AH16</f>
        <v>259098.171944032</v>
      </c>
      <c r="AI17" s="202" t="n">
        <f aca="false">AI15 / $F14 * AI16</f>
        <v>263761.939039024</v>
      </c>
      <c r="AJ17" s="202" t="n">
        <f aca="false">AJ15 / $F14 * AJ16</f>
        <v>268509.653941727</v>
      </c>
      <c r="AK17" s="202" t="n">
        <f aca="false">AK15 / $F14 * AK16</f>
        <v>273342.827712678</v>
      </c>
      <c r="AL17" s="202" t="n">
        <f aca="false">AL15 / $F14 * AL16</f>
        <v>278262.998611506</v>
      </c>
      <c r="AM17" s="202" t="n">
        <f aca="false">AM15 / $F14 * AM16</f>
        <v>283271.732586513</v>
      </c>
      <c r="AN17" s="202" t="n">
        <f aca="false">AN15 / $F14 * AN16</f>
        <v>0</v>
      </c>
      <c r="AO17" s="202" t="n">
        <f aca="false">AO15 / $F14 * AO16</f>
        <v>0</v>
      </c>
      <c r="AP17" s="202" t="n">
        <f aca="false">AP15 / $F14 * AP16</f>
        <v>0</v>
      </c>
      <c r="AQ17" s="202" t="n">
        <f aca="false">AQ15 / $F14 * AQ16</f>
        <v>0</v>
      </c>
      <c r="AR17" s="202" t="n">
        <f aca="false">AR15 / $F14 * AR16</f>
        <v>0</v>
      </c>
      <c r="AS17" s="202" t="n">
        <f aca="false">AS15 / $F14 * AS16</f>
        <v>0</v>
      </c>
      <c r="AT17" s="202" t="n">
        <f aca="false">AT15 / $F14 * AT16</f>
        <v>0</v>
      </c>
      <c r="AU17" s="202" t="n">
        <f aca="false">AU15 / $F14 * AU16</f>
        <v>0</v>
      </c>
      <c r="AV17" s="202" t="n">
        <f aca="false">AV15 / $F14 * AV16</f>
        <v>0</v>
      </c>
      <c r="AW17" s="202" t="n">
        <f aca="false">AW15 / $F14 * AW16</f>
        <v>0</v>
      </c>
      <c r="AX17" s="202" t="n">
        <f aca="false">AX15 / $F14 * AX16</f>
        <v>0</v>
      </c>
      <c r="AY17" s="202" t="n">
        <f aca="false">AY15 / $F14 * AY16</f>
        <v>0</v>
      </c>
      <c r="AZ17" s="202" t="n">
        <f aca="false">AZ15 / $F14 * AZ16</f>
        <v>0</v>
      </c>
      <c r="BA17" s="202" t="n">
        <f aca="false">BA15 / $F14 * BA16</f>
        <v>0</v>
      </c>
      <c r="BB17" s="202" t="n">
        <f aca="false">BB15 / $F14 * BB16</f>
        <v>0</v>
      </c>
      <c r="BC17" s="202" t="n">
        <f aca="false">BC15 / $F14 * BC16</f>
        <v>0</v>
      </c>
      <c r="BD17" s="202" t="n">
        <f aca="false">BD15 / $F14 * BD16</f>
        <v>0</v>
      </c>
      <c r="BE17" s="202" t="n">
        <f aca="false">BE15 / $F14 * BE16</f>
        <v>0</v>
      </c>
      <c r="BF17" s="202" t="n">
        <f aca="false">BF15 / $F14 * BF16</f>
        <v>0</v>
      </c>
      <c r="BG17" s="202" t="n">
        <f aca="false">BG15 / $F14 * BG16</f>
        <v>0</v>
      </c>
      <c r="BH17" s="202" t="n">
        <f aca="false">BH15 / $F14 * BH16</f>
        <v>0</v>
      </c>
      <c r="BI17" s="202" t="n">
        <f aca="false">BI15 / $F14 * BI16</f>
        <v>0</v>
      </c>
      <c r="BJ17" s="202" t="n">
        <f aca="false">BJ15 / $F14 * BJ16</f>
        <v>0</v>
      </c>
      <c r="BK17" s="202" t="n">
        <f aca="false">BK15 / $F14 * BK16</f>
        <v>0</v>
      </c>
      <c r="BL17" s="202" t="n">
        <f aca="false">BL15 / $F14 * BL16</f>
        <v>0</v>
      </c>
      <c r="BM17" s="202" t="n">
        <f aca="false">BM15 / $F14 * BM16</f>
        <v>0</v>
      </c>
      <c r="BN17" s="202" t="n">
        <f aca="false">BN15 / $F14 * BN16</f>
        <v>0</v>
      </c>
      <c r="BO17" s="202" t="n">
        <f aca="false">BO15 / $F14 * BO16</f>
        <v>0</v>
      </c>
      <c r="BP17" s="202" t="n">
        <f aca="false">BP15 / $F14 * BP16</f>
        <v>0</v>
      </c>
      <c r="BQ17" s="202" t="n">
        <f aca="false">BQ15 / $F14 * BQ16</f>
        <v>0</v>
      </c>
      <c r="BR17" s="202" t="n">
        <f aca="false">BR15 / $F14 * BR16</f>
        <v>0</v>
      </c>
      <c r="BS17" s="202" t="n">
        <f aca="false">BS15 / $F14 * BS16</f>
        <v>0</v>
      </c>
      <c r="BT17" s="202" t="n">
        <f aca="false">BT15 / $F14 * BT16</f>
        <v>0</v>
      </c>
      <c r="BU17" s="202" t="n">
        <f aca="false">BU15 / $F14 * BU16</f>
        <v>0</v>
      </c>
      <c r="BV17" s="202" t="n">
        <f aca="false">BV15 / $F14 * BV16</f>
        <v>0</v>
      </c>
      <c r="BW17" s="202" t="n">
        <f aca="false">BW15 / $F14 * BW16</f>
        <v>0</v>
      </c>
      <c r="BX17" s="202" t="n">
        <f aca="false">BX15 / $F14 * BX16</f>
        <v>0</v>
      </c>
      <c r="BY17" s="202" t="n">
        <f aca="false">BY15 / $F14 * BY16</f>
        <v>0</v>
      </c>
      <c r="BZ17" s="202" t="n">
        <f aca="false">BZ15 / $F14 * BZ16</f>
        <v>0</v>
      </c>
      <c r="CA17" s="202" t="n">
        <f aca="false">CA15 / $F14 * CA16</f>
        <v>0</v>
      </c>
      <c r="CB17" s="202" t="n">
        <f aca="false">CB15 / $F14 * CB16</f>
        <v>0</v>
      </c>
      <c r="CC17" s="202" t="n">
        <f aca="false">CC15 / $F14 * CC16</f>
        <v>0</v>
      </c>
      <c r="CD17" s="202" t="n">
        <f aca="false">CD15 / $F14 * CD16</f>
        <v>0</v>
      </c>
      <c r="CE17" s="202" t="n">
        <f aca="false">CE15 / $F14 * CE16</f>
        <v>0</v>
      </c>
      <c r="CF17" s="202" t="n">
        <f aca="false">CF15 / $F14 * CF16</f>
        <v>0</v>
      </c>
      <c r="CG17" s="202" t="n">
        <f aca="false">CG15 / $F14 * CG16</f>
        <v>0</v>
      </c>
      <c r="CH17" s="202" t="n">
        <f aca="false">CH15 / $F14 * CH16</f>
        <v>0</v>
      </c>
      <c r="CI17" s="202" t="n">
        <f aca="false">CI15 / $F14 * CI16</f>
        <v>0</v>
      </c>
      <c r="CJ17" s="202" t="n">
        <f aca="false">CJ15 / $F14 * CJ16</f>
        <v>0</v>
      </c>
      <c r="CK17" s="202" t="n">
        <f aca="false">CK15 / $F14 * CK16</f>
        <v>0</v>
      </c>
      <c r="CL17" s="202" t="n">
        <f aca="false">CL15 / $F14 * CL16</f>
        <v>0</v>
      </c>
      <c r="CM17" s="202" t="n">
        <f aca="false">CM15 / $F14 * CM16</f>
        <v>0</v>
      </c>
      <c r="CN17" s="202" t="n">
        <f aca="false">CN15 / $F14 * CN16</f>
        <v>0</v>
      </c>
      <c r="CO17" s="202" t="n">
        <f aca="false">CO15 / $F14 * CO16</f>
        <v>0</v>
      </c>
      <c r="CP17" s="202" t="n">
        <f aca="false">CP15 / $F14 * CP16</f>
        <v>0</v>
      </c>
      <c r="CQ17" s="202" t="n">
        <f aca="false">CQ15 / $F14 * CQ16</f>
        <v>0</v>
      </c>
      <c r="CR17" s="202" t="n">
        <f aca="false">CR15 / $F14 * CR16</f>
        <v>0</v>
      </c>
      <c r="CS17" s="202" t="n">
        <f aca="false">CS15 / $F14 * CS16</f>
        <v>0</v>
      </c>
      <c r="CT17" s="202" t="n">
        <f aca="false">CT15 / $F14 * CT16</f>
        <v>0</v>
      </c>
      <c r="CU17" s="202" t="n">
        <f aca="false">CU15 / $F14 * CU16</f>
        <v>0</v>
      </c>
      <c r="CV17" s="202" t="n">
        <f aca="false">CV15 / $F14 * CV16</f>
        <v>0</v>
      </c>
      <c r="CW17" s="202" t="n">
        <f aca="false">CW15 / $F14 * CW16</f>
        <v>0</v>
      </c>
      <c r="CX17" s="202" t="n">
        <f aca="false">CX15 / $F14 * CX16</f>
        <v>0</v>
      </c>
      <c r="CY17" s="202" t="n">
        <f aca="false">CY15 / $F14 * CY16</f>
        <v>0</v>
      </c>
      <c r="CZ17" s="202" t="n">
        <f aca="false">CZ15 / $F14 * CZ16</f>
        <v>0</v>
      </c>
      <c r="DA17" s="202" t="n">
        <f aca="false">DA15 / $F14 * DA16</f>
        <v>0</v>
      </c>
      <c r="DB17" s="202" t="n">
        <f aca="false">DB15 / $F14 * DB16</f>
        <v>0</v>
      </c>
      <c r="DC17" s="202" t="n">
        <f aca="false">DC15 / $F14 * DC16</f>
        <v>0</v>
      </c>
      <c r="DD17" s="202" t="n">
        <f aca="false">DD15 / $F14 * DD16</f>
        <v>0</v>
      </c>
      <c r="DE17" s="202" t="n">
        <f aca="false">DE15 / $F14 * DE16</f>
        <v>0</v>
      </c>
      <c r="DF17" s="202" t="n">
        <f aca="false">DF15 / $F14 * DF16</f>
        <v>0</v>
      </c>
      <c r="DG17" s="202" t="n">
        <f aca="false">DG15 / $F14 * DG16</f>
        <v>0</v>
      </c>
      <c r="DH17" s="202" t="n">
        <f aca="false">DH15 / $F14 * DH16</f>
        <v>0</v>
      </c>
      <c r="DI17" s="202" t="n">
        <f aca="false">DI15 / $F14 * DI16</f>
        <v>0</v>
      </c>
      <c r="DJ17" s="202" t="n">
        <f aca="false">DJ15 / $F14 * DJ16</f>
        <v>0</v>
      </c>
      <c r="DK17" s="202" t="n">
        <f aca="false">DK15 / $F14 * DK16</f>
        <v>0</v>
      </c>
    </row>
    <row r="20" customFormat="false" ht="15" hidden="false" customHeight="true" outlineLevel="0" collapsed="false">
      <c r="A20" s="67" t="s">
        <v>259</v>
      </c>
      <c r="B20" s="67"/>
      <c r="C20" s="150"/>
      <c r="D20" s="67"/>
      <c r="E20" s="67"/>
      <c r="F20" s="67"/>
      <c r="G20" s="67"/>
      <c r="H20" s="67"/>
      <c r="I20" s="67"/>
      <c r="J20" s="67"/>
      <c r="K20" s="67"/>
      <c r="L20" s="67"/>
      <c r="M20" s="67"/>
      <c r="N20" s="67"/>
      <c r="O20" s="67"/>
      <c r="P20" s="67"/>
      <c r="Q20" s="67"/>
      <c r="R20" s="67"/>
      <c r="S20" s="67"/>
      <c r="T20" s="67"/>
      <c r="U20" s="67"/>
      <c r="V20" s="67"/>
      <c r="W20" s="67"/>
      <c r="X20" s="67"/>
      <c r="Y20" s="67"/>
      <c r="Z20" s="67"/>
      <c r="AA20" s="67"/>
      <c r="AB20" s="67"/>
      <c r="AC20" s="67"/>
      <c r="AD20" s="67"/>
      <c r="AE20" s="67"/>
      <c r="AF20" s="67"/>
      <c r="AG20" s="67"/>
      <c r="AH20" s="67"/>
      <c r="AI20" s="67"/>
      <c r="AJ20" s="67"/>
      <c r="AK20" s="67"/>
      <c r="AL20" s="67"/>
      <c r="AM20" s="67"/>
      <c r="AN20" s="67"/>
      <c r="AO20" s="67"/>
      <c r="AP20" s="67"/>
      <c r="AQ20" s="67"/>
      <c r="AR20" s="67"/>
      <c r="AS20" s="67"/>
      <c r="AT20" s="67"/>
      <c r="AU20" s="67"/>
      <c r="AV20" s="67"/>
      <c r="AW20" s="67"/>
      <c r="AX20" s="67"/>
      <c r="AY20" s="67"/>
      <c r="AZ20" s="67"/>
      <c r="BA20" s="67"/>
      <c r="BB20" s="67"/>
      <c r="BC20" s="67"/>
      <c r="BD20" s="67"/>
      <c r="BE20" s="67"/>
      <c r="BF20" s="67"/>
      <c r="BG20" s="67"/>
      <c r="BH20" s="67"/>
      <c r="BI20" s="67"/>
      <c r="BJ20" s="67"/>
      <c r="BK20" s="67"/>
      <c r="BL20" s="67"/>
      <c r="BM20" s="67"/>
      <c r="BN20" s="67"/>
      <c r="BO20" s="67"/>
      <c r="BP20" s="67"/>
      <c r="BQ20" s="67"/>
      <c r="BR20" s="67"/>
      <c r="BS20" s="67"/>
      <c r="BT20" s="67"/>
      <c r="BU20" s="67"/>
      <c r="BV20" s="67"/>
      <c r="BW20" s="67"/>
      <c r="BX20" s="67"/>
      <c r="BY20" s="67"/>
      <c r="BZ20" s="67"/>
      <c r="CA20" s="67"/>
      <c r="CB20" s="67"/>
      <c r="CC20" s="67"/>
      <c r="CD20" s="67"/>
      <c r="CE20" s="67"/>
      <c r="CF20" s="67"/>
      <c r="CG20" s="67"/>
      <c r="CH20" s="67"/>
      <c r="CI20" s="67"/>
      <c r="CJ20" s="67"/>
      <c r="CK20" s="67"/>
      <c r="CL20" s="67"/>
      <c r="CM20" s="67"/>
      <c r="CN20" s="67"/>
      <c r="CO20" s="67"/>
      <c r="CP20" s="67"/>
      <c r="CQ20" s="67"/>
      <c r="CR20" s="67"/>
      <c r="CS20" s="67"/>
      <c r="CT20" s="67"/>
      <c r="CU20" s="67"/>
      <c r="CV20" s="67"/>
      <c r="CW20" s="67"/>
      <c r="CX20" s="67"/>
      <c r="CY20" s="67"/>
      <c r="CZ20" s="67"/>
      <c r="DA20" s="67"/>
      <c r="DB20" s="67"/>
      <c r="DC20" s="67"/>
      <c r="DD20" s="67"/>
      <c r="DE20" s="67"/>
      <c r="DF20" s="67"/>
      <c r="DG20" s="67"/>
      <c r="DH20" s="67"/>
      <c r="DI20" s="67"/>
      <c r="DJ20" s="67"/>
      <c r="DK20" s="67"/>
    </row>
    <row r="22" s="93" customFormat="true" ht="15" hidden="false" customHeight="true" outlineLevel="0" collapsed="false">
      <c r="A22" s="135"/>
      <c r="B22" s="135"/>
      <c r="C22" s="136"/>
      <c r="E22" s="203" t="str">
        <f aca="false">InpC!E$35</f>
        <v>Share of export boxes that could pay two truck turns per shift - Build</v>
      </c>
      <c r="F22" s="203" t="n">
        <f aca="false">InpC!F$35</f>
        <v>0.025</v>
      </c>
      <c r="G22" s="203" t="str">
        <f aca="false">InpC!G$35</f>
        <v>percent</v>
      </c>
    </row>
    <row r="23" customFormat="false" ht="15" hidden="false" customHeight="true" outlineLevel="0" collapsed="false">
      <c r="E23" s="85" t="str">
        <f aca="false">E$12</f>
        <v>Terminal 5 exports - Forecast</v>
      </c>
      <c r="F23" s="85" t="n">
        <f aca="false">F$12</f>
        <v>0</v>
      </c>
      <c r="G23" s="85" t="str">
        <f aca="false">G$12</f>
        <v>boxes</v>
      </c>
      <c r="H23" s="85" t="n">
        <f aca="false">H$12</f>
        <v>4745136.86460759</v>
      </c>
      <c r="I23" s="85" t="n">
        <f aca="false">I$12</f>
        <v>0</v>
      </c>
      <c r="J23" s="85" t="n">
        <f aca="false">J$12</f>
        <v>0</v>
      </c>
      <c r="K23" s="85" t="n">
        <f aca="false">K$12</f>
        <v>0</v>
      </c>
      <c r="L23" s="85" t="n">
        <f aca="false">L$12</f>
        <v>0</v>
      </c>
      <c r="M23" s="85" t="n">
        <f aca="false">M$12</f>
        <v>0</v>
      </c>
      <c r="N23" s="85" t="n">
        <f aca="false">N$12</f>
        <v>0</v>
      </c>
      <c r="O23" s="85" t="n">
        <f aca="false">O$12</f>
        <v>0</v>
      </c>
      <c r="P23" s="85" t="n">
        <f aca="false">P$12</f>
        <v>0</v>
      </c>
      <c r="Q23" s="85" t="n">
        <f aca="false">Q$12</f>
        <v>95456.1649463334</v>
      </c>
      <c r="R23" s="85" t="n">
        <f aca="false">R$12</f>
        <v>174128.828363641</v>
      </c>
      <c r="S23" s="85" t="n">
        <f aca="false">S$12</f>
        <v>177263.147274187</v>
      </c>
      <c r="T23" s="85" t="n">
        <f aca="false">T$12</f>
        <v>180453.883925122</v>
      </c>
      <c r="U23" s="85" t="n">
        <f aca="false">U$12</f>
        <v>183702.053835774</v>
      </c>
      <c r="V23" s="85" t="n">
        <f aca="false">V$12</f>
        <v>187008.690804818</v>
      </c>
      <c r="W23" s="85" t="n">
        <f aca="false">W$12</f>
        <v>190374.847239305</v>
      </c>
      <c r="X23" s="85" t="n">
        <f aca="false">X$12</f>
        <v>193801.594489612</v>
      </c>
      <c r="Y23" s="85" t="n">
        <f aca="false">Y$12</f>
        <v>197290.023190425</v>
      </c>
      <c r="Z23" s="85" t="n">
        <f aca="false">Z$12</f>
        <v>200841.243607853</v>
      </c>
      <c r="AA23" s="85" t="n">
        <f aca="false">AA$12</f>
        <v>204456.385992794</v>
      </c>
      <c r="AB23" s="85" t="n">
        <f aca="false">AB$12</f>
        <v>208136.600940665</v>
      </c>
      <c r="AC23" s="85" t="n">
        <f aca="false">AC$12</f>
        <v>211883.059757597</v>
      </c>
      <c r="AD23" s="85" t="n">
        <f aca="false">AD$12</f>
        <v>215696.954833233</v>
      </c>
      <c r="AE23" s="85" t="n">
        <f aca="false">AE$12</f>
        <v>219579.500020232</v>
      </c>
      <c r="AF23" s="85" t="n">
        <f aca="false">AF$12</f>
        <v>223531.931020596</v>
      </c>
      <c r="AG23" s="85" t="n">
        <f aca="false">AG$12</f>
        <v>227555.505778967</v>
      </c>
      <c r="AH23" s="85" t="n">
        <f aca="false">AH$12</f>
        <v>231651.504882988</v>
      </c>
      <c r="AI23" s="85" t="n">
        <f aca="false">AI$12</f>
        <v>235821.231970882</v>
      </c>
      <c r="AJ23" s="85" t="n">
        <f aca="false">AJ$12</f>
        <v>240066.014146358</v>
      </c>
      <c r="AK23" s="85" t="n">
        <f aca="false">AK$12</f>
        <v>244387.202400992</v>
      </c>
      <c r="AL23" s="85" t="n">
        <f aca="false">AL$12</f>
        <v>248786.17204421</v>
      </c>
      <c r="AM23" s="85" t="n">
        <f aca="false">AM$12</f>
        <v>253264.323141006</v>
      </c>
      <c r="AN23" s="85" t="n">
        <f aca="false">AN$12</f>
        <v>0</v>
      </c>
      <c r="AO23" s="85" t="n">
        <f aca="false">AO$12</f>
        <v>0</v>
      </c>
      <c r="AP23" s="85" t="n">
        <f aca="false">AP$12</f>
        <v>0</v>
      </c>
      <c r="AQ23" s="85" t="n">
        <f aca="false">AQ$12</f>
        <v>0</v>
      </c>
      <c r="AR23" s="85" t="n">
        <f aca="false">AR$12</f>
        <v>0</v>
      </c>
      <c r="AS23" s="85" t="n">
        <f aca="false">AS$12</f>
        <v>0</v>
      </c>
      <c r="AT23" s="85" t="n">
        <f aca="false">AT$12</f>
        <v>0</v>
      </c>
      <c r="AU23" s="85" t="n">
        <f aca="false">AU$12</f>
        <v>0</v>
      </c>
      <c r="AV23" s="85" t="n">
        <f aca="false">AV$12</f>
        <v>0</v>
      </c>
      <c r="AW23" s="85" t="n">
        <f aca="false">AW$12</f>
        <v>0</v>
      </c>
      <c r="AX23" s="85" t="n">
        <f aca="false">AX$12</f>
        <v>0</v>
      </c>
      <c r="AY23" s="85" t="n">
        <f aca="false">AY$12</f>
        <v>0</v>
      </c>
      <c r="AZ23" s="85" t="n">
        <f aca="false">AZ$12</f>
        <v>0</v>
      </c>
      <c r="BA23" s="85" t="n">
        <f aca="false">BA$12</f>
        <v>0</v>
      </c>
      <c r="BB23" s="85" t="n">
        <f aca="false">BB$12</f>
        <v>0</v>
      </c>
      <c r="BC23" s="85" t="n">
        <f aca="false">BC$12</f>
        <v>0</v>
      </c>
      <c r="BD23" s="85" t="n">
        <f aca="false">BD$12</f>
        <v>0</v>
      </c>
      <c r="BE23" s="85" t="n">
        <f aca="false">BE$12</f>
        <v>0</v>
      </c>
      <c r="BF23" s="85" t="n">
        <f aca="false">BF$12</f>
        <v>0</v>
      </c>
      <c r="BG23" s="85" t="n">
        <f aca="false">BG$12</f>
        <v>0</v>
      </c>
      <c r="BH23" s="85" t="n">
        <f aca="false">BH$12</f>
        <v>0</v>
      </c>
      <c r="BI23" s="85" t="n">
        <f aca="false">BI$12</f>
        <v>0</v>
      </c>
      <c r="BJ23" s="85" t="n">
        <f aca="false">BJ$12</f>
        <v>0</v>
      </c>
      <c r="BK23" s="85" t="n">
        <f aca="false">BK$12</f>
        <v>0</v>
      </c>
      <c r="BL23" s="85" t="n">
        <f aca="false">BL$12</f>
        <v>0</v>
      </c>
      <c r="BM23" s="85" t="n">
        <f aca="false">BM$12</f>
        <v>0</v>
      </c>
      <c r="BN23" s="85" t="n">
        <f aca="false">BN$12</f>
        <v>0</v>
      </c>
      <c r="BO23" s="85" t="n">
        <f aca="false">BO$12</f>
        <v>0</v>
      </c>
      <c r="BP23" s="85" t="n">
        <f aca="false">BP$12</f>
        <v>0</v>
      </c>
      <c r="BQ23" s="85" t="n">
        <f aca="false">BQ$12</f>
        <v>0</v>
      </c>
      <c r="BR23" s="85" t="n">
        <f aca="false">BR$12</f>
        <v>0</v>
      </c>
      <c r="BS23" s="85" t="n">
        <f aca="false">BS$12</f>
        <v>0</v>
      </c>
      <c r="BT23" s="85" t="n">
        <f aca="false">BT$12</f>
        <v>0</v>
      </c>
      <c r="BU23" s="85" t="n">
        <f aca="false">BU$12</f>
        <v>0</v>
      </c>
      <c r="BV23" s="85" t="n">
        <f aca="false">BV$12</f>
        <v>0</v>
      </c>
      <c r="BW23" s="85" t="n">
        <f aca="false">BW$12</f>
        <v>0</v>
      </c>
      <c r="BX23" s="85" t="n">
        <f aca="false">BX$12</f>
        <v>0</v>
      </c>
      <c r="BY23" s="85" t="n">
        <f aca="false">BY$12</f>
        <v>0</v>
      </c>
      <c r="BZ23" s="85" t="n">
        <f aca="false">BZ$12</f>
        <v>0</v>
      </c>
      <c r="CA23" s="85" t="n">
        <f aca="false">CA$12</f>
        <v>0</v>
      </c>
      <c r="CB23" s="85" t="n">
        <f aca="false">CB$12</f>
        <v>0</v>
      </c>
      <c r="CC23" s="85" t="n">
        <f aca="false">CC$12</f>
        <v>0</v>
      </c>
      <c r="CD23" s="85" t="n">
        <f aca="false">CD$12</f>
        <v>0</v>
      </c>
      <c r="CE23" s="85" t="n">
        <f aca="false">CE$12</f>
        <v>0</v>
      </c>
      <c r="CF23" s="85" t="n">
        <f aca="false">CF$12</f>
        <v>0</v>
      </c>
      <c r="CG23" s="85" t="n">
        <f aca="false">CG$12</f>
        <v>0</v>
      </c>
      <c r="CH23" s="85" t="n">
        <f aca="false">CH$12</f>
        <v>0</v>
      </c>
      <c r="CI23" s="85" t="n">
        <f aca="false">CI$12</f>
        <v>0</v>
      </c>
      <c r="CJ23" s="85" t="n">
        <f aca="false">CJ$12</f>
        <v>0</v>
      </c>
      <c r="CK23" s="85" t="n">
        <f aca="false">CK$12</f>
        <v>0</v>
      </c>
      <c r="CL23" s="85" t="n">
        <f aca="false">CL$12</f>
        <v>0</v>
      </c>
      <c r="CM23" s="85" t="n">
        <f aca="false">CM$12</f>
        <v>0</v>
      </c>
      <c r="CN23" s="85" t="n">
        <f aca="false">CN$12</f>
        <v>0</v>
      </c>
      <c r="CO23" s="85" t="n">
        <f aca="false">CO$12</f>
        <v>0</v>
      </c>
      <c r="CP23" s="85" t="n">
        <f aca="false">CP$12</f>
        <v>0</v>
      </c>
      <c r="CQ23" s="85" t="n">
        <f aca="false">CQ$12</f>
        <v>0</v>
      </c>
      <c r="CR23" s="85" t="n">
        <f aca="false">CR$12</f>
        <v>0</v>
      </c>
      <c r="CS23" s="85" t="n">
        <f aca="false">CS$12</f>
        <v>0</v>
      </c>
      <c r="CT23" s="85" t="n">
        <f aca="false">CT$12</f>
        <v>0</v>
      </c>
      <c r="CU23" s="85" t="n">
        <f aca="false">CU$12</f>
        <v>0</v>
      </c>
      <c r="CV23" s="85" t="n">
        <f aca="false">CV$12</f>
        <v>0</v>
      </c>
      <c r="CW23" s="85" t="n">
        <f aca="false">CW$12</f>
        <v>0</v>
      </c>
      <c r="CX23" s="85" t="n">
        <f aca="false">CX$12</f>
        <v>0</v>
      </c>
      <c r="CY23" s="85" t="n">
        <f aca="false">CY$12</f>
        <v>0</v>
      </c>
      <c r="CZ23" s="85" t="n">
        <f aca="false">CZ$12</f>
        <v>0</v>
      </c>
      <c r="DA23" s="85" t="n">
        <f aca="false">DA$12</f>
        <v>0</v>
      </c>
      <c r="DB23" s="85" t="n">
        <f aca="false">DB$12</f>
        <v>0</v>
      </c>
      <c r="DC23" s="85" t="n">
        <f aca="false">DC$12</f>
        <v>0</v>
      </c>
      <c r="DD23" s="85" t="n">
        <f aca="false">DD$12</f>
        <v>0</v>
      </c>
      <c r="DE23" s="85" t="n">
        <f aca="false">DE$12</f>
        <v>0</v>
      </c>
      <c r="DF23" s="85" t="n">
        <f aca="false">DF$12</f>
        <v>0</v>
      </c>
      <c r="DG23" s="85" t="n">
        <f aca="false">DG$12</f>
        <v>0</v>
      </c>
      <c r="DH23" s="85" t="n">
        <f aca="false">DH$12</f>
        <v>0</v>
      </c>
      <c r="DI23" s="85" t="n">
        <f aca="false">DI$12</f>
        <v>0</v>
      </c>
      <c r="DJ23" s="85" t="n">
        <f aca="false">DJ$12</f>
        <v>0</v>
      </c>
      <c r="DK23" s="85" t="n">
        <f aca="false">DK$12</f>
        <v>0</v>
      </c>
    </row>
    <row r="24" customFormat="false" ht="15" hidden="false" customHeight="true" outlineLevel="0" collapsed="false">
      <c r="E24" s="55" t="s">
        <v>260</v>
      </c>
      <c r="G24" s="55" t="s">
        <v>24</v>
      </c>
      <c r="J24" s="55" t="n">
        <f aca="false">J23 * $F22</f>
        <v>0</v>
      </c>
      <c r="K24" s="55" t="n">
        <f aca="false">K23 * $F22</f>
        <v>0</v>
      </c>
      <c r="L24" s="55" t="n">
        <f aca="false">L23 * $F22</f>
        <v>0</v>
      </c>
      <c r="M24" s="55" t="n">
        <f aca="false">M23 * $F22</f>
        <v>0</v>
      </c>
      <c r="N24" s="55" t="n">
        <f aca="false">N23 * $F22</f>
        <v>0</v>
      </c>
      <c r="O24" s="55" t="n">
        <f aca="false">O23 * $F22</f>
        <v>0</v>
      </c>
      <c r="P24" s="55" t="n">
        <f aca="false">P23 * $F22</f>
        <v>0</v>
      </c>
      <c r="Q24" s="55" t="n">
        <f aca="false">Q23 * $F22</f>
        <v>2386.40412365833</v>
      </c>
      <c r="R24" s="55" t="n">
        <f aca="false">R23 * $F22</f>
        <v>4353.22070909103</v>
      </c>
      <c r="S24" s="55" t="n">
        <f aca="false">S23 * $F22</f>
        <v>4431.57868185467</v>
      </c>
      <c r="T24" s="55" t="n">
        <f aca="false">T23 * $F22</f>
        <v>4511.34709812805</v>
      </c>
      <c r="U24" s="55" t="n">
        <f aca="false">U23 * $F22</f>
        <v>4592.55134589436</v>
      </c>
      <c r="V24" s="55" t="n">
        <f aca="false">V23 * $F22</f>
        <v>4675.21727012046</v>
      </c>
      <c r="W24" s="55" t="n">
        <f aca="false">W23 * $F22</f>
        <v>4759.37118098262</v>
      </c>
      <c r="X24" s="55" t="n">
        <f aca="false">X23 * $F22</f>
        <v>4845.03986224031</v>
      </c>
      <c r="Y24" s="55" t="n">
        <f aca="false">Y23 * $F22</f>
        <v>4932.25057976064</v>
      </c>
      <c r="Z24" s="55" t="n">
        <f aca="false">Z23 * $F22</f>
        <v>5021.03109019633</v>
      </c>
      <c r="AA24" s="55" t="n">
        <f aca="false">AA23 * $F22</f>
        <v>5111.40964981986</v>
      </c>
      <c r="AB24" s="55" t="n">
        <f aca="false">AB23 * $F22</f>
        <v>5203.41502351662</v>
      </c>
      <c r="AC24" s="55" t="n">
        <f aca="false">AC23 * $F22</f>
        <v>5297.07649393992</v>
      </c>
      <c r="AD24" s="55" t="n">
        <f aca="false">AD23 * $F22</f>
        <v>5392.42387083084</v>
      </c>
      <c r="AE24" s="55" t="n">
        <f aca="false">AE23 * $F22</f>
        <v>5489.48750050579</v>
      </c>
      <c r="AF24" s="55" t="n">
        <f aca="false">AF23 * $F22</f>
        <v>5588.2982755149</v>
      </c>
      <c r="AG24" s="55" t="n">
        <f aca="false">AG23 * $F22</f>
        <v>5688.88764447417</v>
      </c>
      <c r="AH24" s="55" t="n">
        <f aca="false">AH23 * $F22</f>
        <v>5791.2876220747</v>
      </c>
      <c r="AI24" s="55" t="n">
        <f aca="false">AI23 * $F22</f>
        <v>5895.53079927204</v>
      </c>
      <c r="AJ24" s="55" t="n">
        <f aca="false">AJ23 * $F22</f>
        <v>6001.65035365894</v>
      </c>
      <c r="AK24" s="55" t="n">
        <f aca="false">AK23 * $F22</f>
        <v>6109.6800600248</v>
      </c>
      <c r="AL24" s="55" t="n">
        <f aca="false">AL23 * $F22</f>
        <v>6219.65430110525</v>
      </c>
      <c r="AM24" s="55" t="n">
        <f aca="false">AM23 * $F22</f>
        <v>6331.60807852514</v>
      </c>
      <c r="AN24" s="55" t="n">
        <f aca="false">AN23 * $F22</f>
        <v>0</v>
      </c>
      <c r="AO24" s="55" t="n">
        <f aca="false">AO23 * $F22</f>
        <v>0</v>
      </c>
      <c r="AP24" s="55" t="n">
        <f aca="false">AP23 * $F22</f>
        <v>0</v>
      </c>
      <c r="AQ24" s="55" t="n">
        <f aca="false">AQ23 * $F22</f>
        <v>0</v>
      </c>
      <c r="AR24" s="55" t="n">
        <f aca="false">AR23 * $F22</f>
        <v>0</v>
      </c>
      <c r="AS24" s="55" t="n">
        <f aca="false">AS23 * $F22</f>
        <v>0</v>
      </c>
      <c r="AT24" s="55" t="n">
        <f aca="false">AT23 * $F22</f>
        <v>0</v>
      </c>
      <c r="AU24" s="55" t="n">
        <f aca="false">AU23 * $F22</f>
        <v>0</v>
      </c>
      <c r="AV24" s="55" t="n">
        <f aca="false">AV23 * $F22</f>
        <v>0</v>
      </c>
      <c r="AW24" s="55" t="n">
        <f aca="false">AW23 * $F22</f>
        <v>0</v>
      </c>
      <c r="AX24" s="55" t="n">
        <f aca="false">AX23 * $F22</f>
        <v>0</v>
      </c>
      <c r="AY24" s="55" t="n">
        <f aca="false">AY23 * $F22</f>
        <v>0</v>
      </c>
      <c r="AZ24" s="55" t="n">
        <f aca="false">AZ23 * $F22</f>
        <v>0</v>
      </c>
      <c r="BA24" s="55" t="n">
        <f aca="false">BA23 * $F22</f>
        <v>0</v>
      </c>
      <c r="BB24" s="55" t="n">
        <f aca="false">BB23 * $F22</f>
        <v>0</v>
      </c>
      <c r="BC24" s="55" t="n">
        <f aca="false">BC23 * $F22</f>
        <v>0</v>
      </c>
      <c r="BD24" s="55" t="n">
        <f aca="false">BD23 * $F22</f>
        <v>0</v>
      </c>
      <c r="BE24" s="55" t="n">
        <f aca="false">BE23 * $F22</f>
        <v>0</v>
      </c>
      <c r="BF24" s="55" t="n">
        <f aca="false">BF23 * $F22</f>
        <v>0</v>
      </c>
      <c r="BG24" s="55" t="n">
        <f aca="false">BG23 * $F22</f>
        <v>0</v>
      </c>
      <c r="BH24" s="55" t="n">
        <f aca="false">BH23 * $F22</f>
        <v>0</v>
      </c>
      <c r="BI24" s="55" t="n">
        <f aca="false">BI23 * $F22</f>
        <v>0</v>
      </c>
      <c r="BJ24" s="55" t="n">
        <f aca="false">BJ23 * $F22</f>
        <v>0</v>
      </c>
      <c r="BK24" s="55" t="n">
        <f aca="false">BK23 * $F22</f>
        <v>0</v>
      </c>
      <c r="BL24" s="55" t="n">
        <f aca="false">BL23 * $F22</f>
        <v>0</v>
      </c>
      <c r="BM24" s="55" t="n">
        <f aca="false">BM23 * $F22</f>
        <v>0</v>
      </c>
      <c r="BN24" s="55" t="n">
        <f aca="false">BN23 * $F22</f>
        <v>0</v>
      </c>
      <c r="BO24" s="55" t="n">
        <f aca="false">BO23 * $F22</f>
        <v>0</v>
      </c>
      <c r="BP24" s="55" t="n">
        <f aca="false">BP23 * $F22</f>
        <v>0</v>
      </c>
      <c r="BQ24" s="55" t="n">
        <f aca="false">BQ23 * $F22</f>
        <v>0</v>
      </c>
      <c r="BR24" s="55" t="n">
        <f aca="false">BR23 * $F22</f>
        <v>0</v>
      </c>
      <c r="BS24" s="55" t="n">
        <f aca="false">BS23 * $F22</f>
        <v>0</v>
      </c>
      <c r="BT24" s="55" t="n">
        <f aca="false">BT23 * $F22</f>
        <v>0</v>
      </c>
      <c r="BU24" s="55" t="n">
        <f aca="false">BU23 * $F22</f>
        <v>0</v>
      </c>
      <c r="BV24" s="55" t="n">
        <f aca="false">BV23 * $F22</f>
        <v>0</v>
      </c>
      <c r="BW24" s="55" t="n">
        <f aca="false">BW23 * $F22</f>
        <v>0</v>
      </c>
      <c r="BX24" s="55" t="n">
        <f aca="false">BX23 * $F22</f>
        <v>0</v>
      </c>
      <c r="BY24" s="55" t="n">
        <f aca="false">BY23 * $F22</f>
        <v>0</v>
      </c>
      <c r="BZ24" s="55" t="n">
        <f aca="false">BZ23 * $F22</f>
        <v>0</v>
      </c>
      <c r="CA24" s="55" t="n">
        <f aca="false">CA23 * $F22</f>
        <v>0</v>
      </c>
      <c r="CB24" s="55" t="n">
        <f aca="false">CB23 * $F22</f>
        <v>0</v>
      </c>
      <c r="CC24" s="55" t="n">
        <f aca="false">CC23 * $F22</f>
        <v>0</v>
      </c>
      <c r="CD24" s="55" t="n">
        <f aca="false">CD23 * $F22</f>
        <v>0</v>
      </c>
      <c r="CE24" s="55" t="n">
        <f aca="false">CE23 * $F22</f>
        <v>0</v>
      </c>
      <c r="CF24" s="55" t="n">
        <f aca="false">CF23 * $F22</f>
        <v>0</v>
      </c>
      <c r="CG24" s="55" t="n">
        <f aca="false">CG23 * $F22</f>
        <v>0</v>
      </c>
      <c r="CH24" s="55" t="n">
        <f aca="false">CH23 * $F22</f>
        <v>0</v>
      </c>
      <c r="CI24" s="55" t="n">
        <f aca="false">CI23 * $F22</f>
        <v>0</v>
      </c>
      <c r="CJ24" s="55" t="n">
        <f aca="false">CJ23 * $F22</f>
        <v>0</v>
      </c>
      <c r="CK24" s="55" t="n">
        <f aca="false">CK23 * $F22</f>
        <v>0</v>
      </c>
      <c r="CL24" s="55" t="n">
        <f aca="false">CL23 * $F22</f>
        <v>0</v>
      </c>
      <c r="CM24" s="55" t="n">
        <f aca="false">CM23 * $F22</f>
        <v>0</v>
      </c>
      <c r="CN24" s="55" t="n">
        <f aca="false">CN23 * $F22</f>
        <v>0</v>
      </c>
      <c r="CO24" s="55" t="n">
        <f aca="false">CO23 * $F22</f>
        <v>0</v>
      </c>
      <c r="CP24" s="55" t="n">
        <f aca="false">CP23 * $F22</f>
        <v>0</v>
      </c>
      <c r="CQ24" s="55" t="n">
        <f aca="false">CQ23 * $F22</f>
        <v>0</v>
      </c>
      <c r="CR24" s="55" t="n">
        <f aca="false">CR23 * $F22</f>
        <v>0</v>
      </c>
      <c r="CS24" s="55" t="n">
        <f aca="false">CS23 * $F22</f>
        <v>0</v>
      </c>
      <c r="CT24" s="55" t="n">
        <f aca="false">CT23 * $F22</f>
        <v>0</v>
      </c>
      <c r="CU24" s="55" t="n">
        <f aca="false">CU23 * $F22</f>
        <v>0</v>
      </c>
      <c r="CV24" s="55" t="n">
        <f aca="false">CV23 * $F22</f>
        <v>0</v>
      </c>
      <c r="CW24" s="55" t="n">
        <f aca="false">CW23 * $F22</f>
        <v>0</v>
      </c>
      <c r="CX24" s="55" t="n">
        <f aca="false">CX23 * $F22</f>
        <v>0</v>
      </c>
      <c r="CY24" s="55" t="n">
        <f aca="false">CY23 * $F22</f>
        <v>0</v>
      </c>
      <c r="CZ24" s="55" t="n">
        <f aca="false">CZ23 * $F22</f>
        <v>0</v>
      </c>
      <c r="DA24" s="55" t="n">
        <f aca="false">DA23 * $F22</f>
        <v>0</v>
      </c>
      <c r="DB24" s="55" t="n">
        <f aca="false">DB23 * $F22</f>
        <v>0</v>
      </c>
      <c r="DC24" s="55" t="n">
        <f aca="false">DC23 * $F22</f>
        <v>0</v>
      </c>
      <c r="DD24" s="55" t="n">
        <f aca="false">DD23 * $F22</f>
        <v>0</v>
      </c>
      <c r="DE24" s="55" t="n">
        <f aca="false">DE23 * $F22</f>
        <v>0</v>
      </c>
      <c r="DF24" s="55" t="n">
        <f aca="false">DF23 * $F22</f>
        <v>0</v>
      </c>
      <c r="DG24" s="55" t="n">
        <f aca="false">DG23 * $F22</f>
        <v>0</v>
      </c>
      <c r="DH24" s="55" t="n">
        <f aca="false">DH23 * $F22</f>
        <v>0</v>
      </c>
      <c r="DI24" s="55" t="n">
        <f aca="false">DI23 * $F22</f>
        <v>0</v>
      </c>
      <c r="DJ24" s="55" t="n">
        <f aca="false">DJ23 * $F22</f>
        <v>0</v>
      </c>
      <c r="DK24" s="55" t="n">
        <f aca="false">DK23 * $F22</f>
        <v>0</v>
      </c>
    </row>
    <row r="26" s="94" customFormat="true" ht="15" hidden="false" customHeight="true" outlineLevel="0" collapsed="false">
      <c r="A26" s="112"/>
      <c r="B26" s="112"/>
      <c r="C26" s="113"/>
      <c r="E26" s="204" t="str">
        <f aca="false">InpC!E$36</f>
        <v>Average number of export boxes per trucker shift - No-build</v>
      </c>
      <c r="F26" s="204" t="n">
        <f aca="false">InpC!F$36</f>
        <v>1</v>
      </c>
      <c r="G26" s="204" t="str">
        <f aca="false">InpC!G$36</f>
        <v>boxes / shift</v>
      </c>
    </row>
    <row r="27" s="172" customFormat="true" ht="15" hidden="false" customHeight="true" outlineLevel="0" collapsed="false">
      <c r="A27" s="205"/>
      <c r="B27" s="205"/>
      <c r="C27" s="206"/>
      <c r="E27" s="85" t="str">
        <f aca="false">E24</f>
        <v>Terminal 5 exports - Two truck turn market</v>
      </c>
      <c r="F27" s="85" t="n">
        <f aca="false">F24</f>
        <v>0</v>
      </c>
      <c r="G27" s="85" t="str">
        <f aca="false">G24</f>
        <v>boxes</v>
      </c>
      <c r="H27" s="85" t="n">
        <f aca="false">H24</f>
        <v>0</v>
      </c>
      <c r="I27" s="85" t="n">
        <f aca="false">I24</f>
        <v>0</v>
      </c>
      <c r="J27" s="85" t="n">
        <f aca="false">J24</f>
        <v>0</v>
      </c>
      <c r="K27" s="85" t="n">
        <f aca="false">K24</f>
        <v>0</v>
      </c>
      <c r="L27" s="85" t="n">
        <f aca="false">L24</f>
        <v>0</v>
      </c>
      <c r="M27" s="85" t="n">
        <f aca="false">M24</f>
        <v>0</v>
      </c>
      <c r="N27" s="85" t="n">
        <f aca="false">N24</f>
        <v>0</v>
      </c>
      <c r="O27" s="85" t="n">
        <f aca="false">O24</f>
        <v>0</v>
      </c>
      <c r="P27" s="85" t="n">
        <f aca="false">P24</f>
        <v>0</v>
      </c>
      <c r="Q27" s="85" t="n">
        <f aca="false">Q24</f>
        <v>2386.40412365833</v>
      </c>
      <c r="R27" s="85" t="n">
        <f aca="false">R24</f>
        <v>4353.22070909103</v>
      </c>
      <c r="S27" s="85" t="n">
        <f aca="false">S24</f>
        <v>4431.57868185467</v>
      </c>
      <c r="T27" s="85" t="n">
        <f aca="false">T24</f>
        <v>4511.34709812805</v>
      </c>
      <c r="U27" s="85" t="n">
        <f aca="false">U24</f>
        <v>4592.55134589436</v>
      </c>
      <c r="V27" s="85" t="n">
        <f aca="false">V24</f>
        <v>4675.21727012046</v>
      </c>
      <c r="W27" s="85" t="n">
        <f aca="false">W24</f>
        <v>4759.37118098262</v>
      </c>
      <c r="X27" s="85" t="n">
        <f aca="false">X24</f>
        <v>4845.03986224031</v>
      </c>
      <c r="Y27" s="85" t="n">
        <f aca="false">Y24</f>
        <v>4932.25057976064</v>
      </c>
      <c r="Z27" s="85" t="n">
        <f aca="false">Z24</f>
        <v>5021.03109019633</v>
      </c>
      <c r="AA27" s="85" t="n">
        <f aca="false">AA24</f>
        <v>5111.40964981986</v>
      </c>
      <c r="AB27" s="85" t="n">
        <f aca="false">AB24</f>
        <v>5203.41502351662</v>
      </c>
      <c r="AC27" s="85" t="n">
        <f aca="false">AC24</f>
        <v>5297.07649393992</v>
      </c>
      <c r="AD27" s="85" t="n">
        <f aca="false">AD24</f>
        <v>5392.42387083084</v>
      </c>
      <c r="AE27" s="85" t="n">
        <f aca="false">AE24</f>
        <v>5489.48750050579</v>
      </c>
      <c r="AF27" s="85" t="n">
        <f aca="false">AF24</f>
        <v>5588.2982755149</v>
      </c>
      <c r="AG27" s="85" t="n">
        <f aca="false">AG24</f>
        <v>5688.88764447417</v>
      </c>
      <c r="AH27" s="85" t="n">
        <f aca="false">AH24</f>
        <v>5791.2876220747</v>
      </c>
      <c r="AI27" s="85" t="n">
        <f aca="false">AI24</f>
        <v>5895.53079927204</v>
      </c>
      <c r="AJ27" s="85" t="n">
        <f aca="false">AJ24</f>
        <v>6001.65035365894</v>
      </c>
      <c r="AK27" s="85" t="n">
        <f aca="false">AK24</f>
        <v>6109.6800600248</v>
      </c>
      <c r="AL27" s="85" t="n">
        <f aca="false">AL24</f>
        <v>6219.65430110525</v>
      </c>
      <c r="AM27" s="85" t="n">
        <f aca="false">AM24</f>
        <v>6331.60807852514</v>
      </c>
      <c r="AN27" s="85" t="n">
        <f aca="false">AN24</f>
        <v>0</v>
      </c>
      <c r="AO27" s="85" t="n">
        <f aca="false">AO24</f>
        <v>0</v>
      </c>
      <c r="AP27" s="85" t="n">
        <f aca="false">AP24</f>
        <v>0</v>
      </c>
      <c r="AQ27" s="85" t="n">
        <f aca="false">AQ24</f>
        <v>0</v>
      </c>
      <c r="AR27" s="85" t="n">
        <f aca="false">AR24</f>
        <v>0</v>
      </c>
      <c r="AS27" s="85" t="n">
        <f aca="false">AS24</f>
        <v>0</v>
      </c>
      <c r="AT27" s="85" t="n">
        <f aca="false">AT24</f>
        <v>0</v>
      </c>
      <c r="AU27" s="85" t="n">
        <f aca="false">AU24</f>
        <v>0</v>
      </c>
      <c r="AV27" s="85" t="n">
        <f aca="false">AV24</f>
        <v>0</v>
      </c>
      <c r="AW27" s="85" t="n">
        <f aca="false">AW24</f>
        <v>0</v>
      </c>
      <c r="AX27" s="85" t="n">
        <f aca="false">AX24</f>
        <v>0</v>
      </c>
      <c r="AY27" s="85" t="n">
        <f aca="false">AY24</f>
        <v>0</v>
      </c>
      <c r="AZ27" s="85" t="n">
        <f aca="false">AZ24</f>
        <v>0</v>
      </c>
      <c r="BA27" s="85" t="n">
        <f aca="false">BA24</f>
        <v>0</v>
      </c>
      <c r="BB27" s="85" t="n">
        <f aca="false">BB24</f>
        <v>0</v>
      </c>
      <c r="BC27" s="85" t="n">
        <f aca="false">BC24</f>
        <v>0</v>
      </c>
      <c r="BD27" s="85" t="n">
        <f aca="false">BD24</f>
        <v>0</v>
      </c>
      <c r="BE27" s="85" t="n">
        <f aca="false">BE24</f>
        <v>0</v>
      </c>
      <c r="BF27" s="85" t="n">
        <f aca="false">BF24</f>
        <v>0</v>
      </c>
      <c r="BG27" s="85" t="n">
        <f aca="false">BG24</f>
        <v>0</v>
      </c>
      <c r="BH27" s="85" t="n">
        <f aca="false">BH24</f>
        <v>0</v>
      </c>
      <c r="BI27" s="85" t="n">
        <f aca="false">BI24</f>
        <v>0</v>
      </c>
      <c r="BJ27" s="85" t="n">
        <f aca="false">BJ24</f>
        <v>0</v>
      </c>
      <c r="BK27" s="85" t="n">
        <f aca="false">BK24</f>
        <v>0</v>
      </c>
      <c r="BL27" s="85" t="n">
        <f aca="false">BL24</f>
        <v>0</v>
      </c>
      <c r="BM27" s="85" t="n">
        <f aca="false">BM24</f>
        <v>0</v>
      </c>
      <c r="BN27" s="85" t="n">
        <f aca="false">BN24</f>
        <v>0</v>
      </c>
      <c r="BO27" s="85" t="n">
        <f aca="false">BO24</f>
        <v>0</v>
      </c>
      <c r="BP27" s="85" t="n">
        <f aca="false">BP24</f>
        <v>0</v>
      </c>
      <c r="BQ27" s="85" t="n">
        <f aca="false">BQ24</f>
        <v>0</v>
      </c>
      <c r="BR27" s="85" t="n">
        <f aca="false">BR24</f>
        <v>0</v>
      </c>
      <c r="BS27" s="85" t="n">
        <f aca="false">BS24</f>
        <v>0</v>
      </c>
      <c r="BT27" s="85" t="n">
        <f aca="false">BT24</f>
        <v>0</v>
      </c>
      <c r="BU27" s="85" t="n">
        <f aca="false">BU24</f>
        <v>0</v>
      </c>
      <c r="BV27" s="85" t="n">
        <f aca="false">BV24</f>
        <v>0</v>
      </c>
      <c r="BW27" s="85" t="n">
        <f aca="false">BW24</f>
        <v>0</v>
      </c>
      <c r="BX27" s="85" t="n">
        <f aca="false">BX24</f>
        <v>0</v>
      </c>
      <c r="BY27" s="85" t="n">
        <f aca="false">BY24</f>
        <v>0</v>
      </c>
      <c r="BZ27" s="85" t="n">
        <f aca="false">BZ24</f>
        <v>0</v>
      </c>
      <c r="CA27" s="85" t="n">
        <f aca="false">CA24</f>
        <v>0</v>
      </c>
      <c r="CB27" s="85" t="n">
        <f aca="false">CB24</f>
        <v>0</v>
      </c>
      <c r="CC27" s="85" t="n">
        <f aca="false">CC24</f>
        <v>0</v>
      </c>
      <c r="CD27" s="85" t="n">
        <f aca="false">CD24</f>
        <v>0</v>
      </c>
      <c r="CE27" s="85" t="n">
        <f aca="false">CE24</f>
        <v>0</v>
      </c>
      <c r="CF27" s="85" t="n">
        <f aca="false">CF24</f>
        <v>0</v>
      </c>
      <c r="CG27" s="85" t="n">
        <f aca="false">CG24</f>
        <v>0</v>
      </c>
      <c r="CH27" s="85" t="n">
        <f aca="false">CH24</f>
        <v>0</v>
      </c>
      <c r="CI27" s="85" t="n">
        <f aca="false">CI24</f>
        <v>0</v>
      </c>
      <c r="CJ27" s="85" t="n">
        <f aca="false">CJ24</f>
        <v>0</v>
      </c>
      <c r="CK27" s="85" t="n">
        <f aca="false">CK24</f>
        <v>0</v>
      </c>
      <c r="CL27" s="85" t="n">
        <f aca="false">CL24</f>
        <v>0</v>
      </c>
      <c r="CM27" s="85" t="n">
        <f aca="false">CM24</f>
        <v>0</v>
      </c>
      <c r="CN27" s="85" t="n">
        <f aca="false">CN24</f>
        <v>0</v>
      </c>
      <c r="CO27" s="85" t="n">
        <f aca="false">CO24</f>
        <v>0</v>
      </c>
      <c r="CP27" s="85" t="n">
        <f aca="false">CP24</f>
        <v>0</v>
      </c>
      <c r="CQ27" s="85" t="n">
        <f aca="false">CQ24</f>
        <v>0</v>
      </c>
      <c r="CR27" s="85" t="n">
        <f aca="false">CR24</f>
        <v>0</v>
      </c>
      <c r="CS27" s="85" t="n">
        <f aca="false">CS24</f>
        <v>0</v>
      </c>
      <c r="CT27" s="85" t="n">
        <f aca="false">CT24</f>
        <v>0</v>
      </c>
      <c r="CU27" s="85" t="n">
        <f aca="false">CU24</f>
        <v>0</v>
      </c>
      <c r="CV27" s="85" t="n">
        <f aca="false">CV24</f>
        <v>0</v>
      </c>
      <c r="CW27" s="85" t="n">
        <f aca="false">CW24</f>
        <v>0</v>
      </c>
      <c r="CX27" s="85" t="n">
        <f aca="false">CX24</f>
        <v>0</v>
      </c>
      <c r="CY27" s="85" t="n">
        <f aca="false">CY24</f>
        <v>0</v>
      </c>
      <c r="CZ27" s="85" t="n">
        <f aca="false">CZ24</f>
        <v>0</v>
      </c>
      <c r="DA27" s="85" t="n">
        <f aca="false">DA24</f>
        <v>0</v>
      </c>
      <c r="DB27" s="85" t="n">
        <f aca="false">DB24</f>
        <v>0</v>
      </c>
      <c r="DC27" s="85" t="n">
        <f aca="false">DC24</f>
        <v>0</v>
      </c>
      <c r="DD27" s="85" t="n">
        <f aca="false">DD24</f>
        <v>0</v>
      </c>
      <c r="DE27" s="85" t="n">
        <f aca="false">DE24</f>
        <v>0</v>
      </c>
      <c r="DF27" s="85" t="n">
        <f aca="false">DF24</f>
        <v>0</v>
      </c>
      <c r="DG27" s="85" t="n">
        <f aca="false">DG24</f>
        <v>0</v>
      </c>
      <c r="DH27" s="85" t="n">
        <f aca="false">DH24</f>
        <v>0</v>
      </c>
      <c r="DI27" s="85" t="n">
        <f aca="false">DI24</f>
        <v>0</v>
      </c>
      <c r="DJ27" s="85" t="n">
        <f aca="false">DJ24</f>
        <v>0</v>
      </c>
      <c r="DK27" s="85" t="n">
        <f aca="false">DK24</f>
        <v>0</v>
      </c>
    </row>
    <row r="28" customFormat="false" ht="15" hidden="false" customHeight="true" outlineLevel="0" collapsed="false">
      <c r="E28" s="55" t="s">
        <v>261</v>
      </c>
      <c r="G28" s="55" t="s">
        <v>262</v>
      </c>
      <c r="H28" s="55" t="n">
        <f aca="false">SUM(J28:DK28)</f>
        <v>118628.42161519</v>
      </c>
      <c r="J28" s="55" t="n">
        <f aca="false">J27 / $F26</f>
        <v>0</v>
      </c>
      <c r="K28" s="55" t="n">
        <f aca="false">K27 / $F26</f>
        <v>0</v>
      </c>
      <c r="L28" s="55" t="n">
        <f aca="false">L27 / $F26</f>
        <v>0</v>
      </c>
      <c r="M28" s="55" t="n">
        <f aca="false">M27 / $F26</f>
        <v>0</v>
      </c>
      <c r="N28" s="55" t="n">
        <f aca="false">N27 / $F26</f>
        <v>0</v>
      </c>
      <c r="O28" s="55" t="n">
        <f aca="false">O27 / $F26</f>
        <v>0</v>
      </c>
      <c r="P28" s="55" t="n">
        <f aca="false">P27 / $F26</f>
        <v>0</v>
      </c>
      <c r="Q28" s="55" t="n">
        <f aca="false">Q27 / $F26</f>
        <v>2386.40412365833</v>
      </c>
      <c r="R28" s="55" t="n">
        <f aca="false">R27 / $F26</f>
        <v>4353.22070909103</v>
      </c>
      <c r="S28" s="55" t="n">
        <f aca="false">S27 / $F26</f>
        <v>4431.57868185467</v>
      </c>
      <c r="T28" s="55" t="n">
        <f aca="false">T27 / $F26</f>
        <v>4511.34709812805</v>
      </c>
      <c r="U28" s="55" t="n">
        <f aca="false">U27 / $F26</f>
        <v>4592.55134589436</v>
      </c>
      <c r="V28" s="55" t="n">
        <f aca="false">V27 / $F26</f>
        <v>4675.21727012046</v>
      </c>
      <c r="W28" s="55" t="n">
        <f aca="false">W27 / $F26</f>
        <v>4759.37118098262</v>
      </c>
      <c r="X28" s="55" t="n">
        <f aca="false">X27 / $F26</f>
        <v>4845.03986224031</v>
      </c>
      <c r="Y28" s="55" t="n">
        <f aca="false">Y27 / $F26</f>
        <v>4932.25057976064</v>
      </c>
      <c r="Z28" s="55" t="n">
        <f aca="false">Z27 / $F26</f>
        <v>5021.03109019633</v>
      </c>
      <c r="AA28" s="55" t="n">
        <f aca="false">AA27 / $F26</f>
        <v>5111.40964981986</v>
      </c>
      <c r="AB28" s="55" t="n">
        <f aca="false">AB27 / $F26</f>
        <v>5203.41502351662</v>
      </c>
      <c r="AC28" s="55" t="n">
        <f aca="false">AC27 / $F26</f>
        <v>5297.07649393992</v>
      </c>
      <c r="AD28" s="55" t="n">
        <f aca="false">AD27 / $F26</f>
        <v>5392.42387083084</v>
      </c>
      <c r="AE28" s="55" t="n">
        <f aca="false">AE27 / $F26</f>
        <v>5489.48750050579</v>
      </c>
      <c r="AF28" s="55" t="n">
        <f aca="false">AF27 / $F26</f>
        <v>5588.2982755149</v>
      </c>
      <c r="AG28" s="55" t="n">
        <f aca="false">AG27 / $F26</f>
        <v>5688.88764447417</v>
      </c>
      <c r="AH28" s="55" t="n">
        <f aca="false">AH27 / $F26</f>
        <v>5791.2876220747</v>
      </c>
      <c r="AI28" s="55" t="n">
        <f aca="false">AI27 / $F26</f>
        <v>5895.53079927204</v>
      </c>
      <c r="AJ28" s="55" t="n">
        <f aca="false">AJ27 / $F26</f>
        <v>6001.65035365894</v>
      </c>
      <c r="AK28" s="55" t="n">
        <f aca="false">AK27 / $F26</f>
        <v>6109.6800600248</v>
      </c>
      <c r="AL28" s="55" t="n">
        <f aca="false">AL27 / $F26</f>
        <v>6219.65430110525</v>
      </c>
      <c r="AM28" s="55" t="n">
        <f aca="false">AM27 / $F26</f>
        <v>6331.60807852514</v>
      </c>
      <c r="AN28" s="55" t="n">
        <f aca="false">AN27 / $F26</f>
        <v>0</v>
      </c>
      <c r="AO28" s="55" t="n">
        <f aca="false">AO27 / $F26</f>
        <v>0</v>
      </c>
      <c r="AP28" s="55" t="n">
        <f aca="false">AP27 / $F26</f>
        <v>0</v>
      </c>
      <c r="AQ28" s="55" t="n">
        <f aca="false">AQ27 / $F26</f>
        <v>0</v>
      </c>
      <c r="AR28" s="55" t="n">
        <f aca="false">AR27 / $F26</f>
        <v>0</v>
      </c>
      <c r="AS28" s="55" t="n">
        <f aca="false">AS27 / $F26</f>
        <v>0</v>
      </c>
      <c r="AT28" s="55" t="n">
        <f aca="false">AT27 / $F26</f>
        <v>0</v>
      </c>
      <c r="AU28" s="55" t="n">
        <f aca="false">AU27 / $F26</f>
        <v>0</v>
      </c>
      <c r="AV28" s="55" t="n">
        <f aca="false">AV27 / $F26</f>
        <v>0</v>
      </c>
      <c r="AW28" s="55" t="n">
        <f aca="false">AW27 / $F26</f>
        <v>0</v>
      </c>
      <c r="AX28" s="55" t="n">
        <f aca="false">AX27 / $F26</f>
        <v>0</v>
      </c>
      <c r="AY28" s="55" t="n">
        <f aca="false">AY27 / $F26</f>
        <v>0</v>
      </c>
      <c r="AZ28" s="55" t="n">
        <f aca="false">AZ27 / $F26</f>
        <v>0</v>
      </c>
      <c r="BA28" s="55" t="n">
        <f aca="false">BA27 / $F26</f>
        <v>0</v>
      </c>
      <c r="BB28" s="55" t="n">
        <f aca="false">BB27 / $F26</f>
        <v>0</v>
      </c>
      <c r="BC28" s="55" t="n">
        <f aca="false">BC27 / $F26</f>
        <v>0</v>
      </c>
      <c r="BD28" s="55" t="n">
        <f aca="false">BD27 / $F26</f>
        <v>0</v>
      </c>
      <c r="BE28" s="55" t="n">
        <f aca="false">BE27 / $F26</f>
        <v>0</v>
      </c>
      <c r="BF28" s="55" t="n">
        <f aca="false">BF27 / $F26</f>
        <v>0</v>
      </c>
      <c r="BG28" s="55" t="n">
        <f aca="false">BG27 / $F26</f>
        <v>0</v>
      </c>
      <c r="BH28" s="55" t="n">
        <f aca="false">BH27 / $F26</f>
        <v>0</v>
      </c>
      <c r="BI28" s="55" t="n">
        <f aca="false">BI27 / $F26</f>
        <v>0</v>
      </c>
      <c r="BJ28" s="55" t="n">
        <f aca="false">BJ27 / $F26</f>
        <v>0</v>
      </c>
      <c r="BK28" s="55" t="n">
        <f aca="false">BK27 / $F26</f>
        <v>0</v>
      </c>
      <c r="BL28" s="55" t="n">
        <f aca="false">BL27 / $F26</f>
        <v>0</v>
      </c>
      <c r="BM28" s="55" t="n">
        <f aca="false">BM27 / $F26</f>
        <v>0</v>
      </c>
      <c r="BN28" s="55" t="n">
        <f aca="false">BN27 / $F26</f>
        <v>0</v>
      </c>
      <c r="BO28" s="55" t="n">
        <f aca="false">BO27 / $F26</f>
        <v>0</v>
      </c>
      <c r="BP28" s="55" t="n">
        <f aca="false">BP27 / $F26</f>
        <v>0</v>
      </c>
      <c r="BQ28" s="55" t="n">
        <f aca="false">BQ27 / $F26</f>
        <v>0</v>
      </c>
      <c r="BR28" s="55" t="n">
        <f aca="false">BR27 / $F26</f>
        <v>0</v>
      </c>
      <c r="BS28" s="55" t="n">
        <f aca="false">BS27 / $F26</f>
        <v>0</v>
      </c>
      <c r="BT28" s="55" t="n">
        <f aca="false">BT27 / $F26</f>
        <v>0</v>
      </c>
      <c r="BU28" s="55" t="n">
        <f aca="false">BU27 / $F26</f>
        <v>0</v>
      </c>
      <c r="BV28" s="55" t="n">
        <f aca="false">BV27 / $F26</f>
        <v>0</v>
      </c>
      <c r="BW28" s="55" t="n">
        <f aca="false">BW27 / $F26</f>
        <v>0</v>
      </c>
      <c r="BX28" s="55" t="n">
        <f aca="false">BX27 / $F26</f>
        <v>0</v>
      </c>
      <c r="BY28" s="55" t="n">
        <f aca="false">BY27 / $F26</f>
        <v>0</v>
      </c>
      <c r="BZ28" s="55" t="n">
        <f aca="false">BZ27 / $F26</f>
        <v>0</v>
      </c>
      <c r="CA28" s="55" t="n">
        <f aca="false">CA27 / $F26</f>
        <v>0</v>
      </c>
      <c r="CB28" s="55" t="n">
        <f aca="false">CB27 / $F26</f>
        <v>0</v>
      </c>
      <c r="CC28" s="55" t="n">
        <f aca="false">CC27 / $F26</f>
        <v>0</v>
      </c>
      <c r="CD28" s="55" t="n">
        <f aca="false">CD27 / $F26</f>
        <v>0</v>
      </c>
      <c r="CE28" s="55" t="n">
        <f aca="false">CE27 / $F26</f>
        <v>0</v>
      </c>
      <c r="CF28" s="55" t="n">
        <f aca="false">CF27 / $F26</f>
        <v>0</v>
      </c>
      <c r="CG28" s="55" t="n">
        <f aca="false">CG27 / $F26</f>
        <v>0</v>
      </c>
      <c r="CH28" s="55" t="n">
        <f aca="false">CH27 / $F26</f>
        <v>0</v>
      </c>
      <c r="CI28" s="55" t="n">
        <f aca="false">CI27 / $F26</f>
        <v>0</v>
      </c>
      <c r="CJ28" s="55" t="n">
        <f aca="false">CJ27 / $F26</f>
        <v>0</v>
      </c>
      <c r="CK28" s="55" t="n">
        <f aca="false">CK27 / $F26</f>
        <v>0</v>
      </c>
      <c r="CL28" s="55" t="n">
        <f aca="false">CL27 / $F26</f>
        <v>0</v>
      </c>
      <c r="CM28" s="55" t="n">
        <f aca="false">CM27 / $F26</f>
        <v>0</v>
      </c>
      <c r="CN28" s="55" t="n">
        <f aca="false">CN27 / $F26</f>
        <v>0</v>
      </c>
      <c r="CO28" s="55" t="n">
        <f aca="false">CO27 / $F26</f>
        <v>0</v>
      </c>
      <c r="CP28" s="55" t="n">
        <f aca="false">CP27 / $F26</f>
        <v>0</v>
      </c>
      <c r="CQ28" s="55" t="n">
        <f aca="false">CQ27 / $F26</f>
        <v>0</v>
      </c>
      <c r="CR28" s="55" t="n">
        <f aca="false">CR27 / $F26</f>
        <v>0</v>
      </c>
      <c r="CS28" s="55" t="n">
        <f aca="false">CS27 / $F26</f>
        <v>0</v>
      </c>
      <c r="CT28" s="55" t="n">
        <f aca="false">CT27 / $F26</f>
        <v>0</v>
      </c>
      <c r="CU28" s="55" t="n">
        <f aca="false">CU27 / $F26</f>
        <v>0</v>
      </c>
      <c r="CV28" s="55" t="n">
        <f aca="false">CV27 / $F26</f>
        <v>0</v>
      </c>
      <c r="CW28" s="55" t="n">
        <f aca="false">CW27 / $F26</f>
        <v>0</v>
      </c>
      <c r="CX28" s="55" t="n">
        <f aca="false">CX27 / $F26</f>
        <v>0</v>
      </c>
      <c r="CY28" s="55" t="n">
        <f aca="false">CY27 / $F26</f>
        <v>0</v>
      </c>
      <c r="CZ28" s="55" t="n">
        <f aca="false">CZ27 / $F26</f>
        <v>0</v>
      </c>
      <c r="DA28" s="55" t="n">
        <f aca="false">DA27 / $F26</f>
        <v>0</v>
      </c>
      <c r="DB28" s="55" t="n">
        <f aca="false">DB27 / $F26</f>
        <v>0</v>
      </c>
      <c r="DC28" s="55" t="n">
        <f aca="false">DC27 / $F26</f>
        <v>0</v>
      </c>
      <c r="DD28" s="55" t="n">
        <f aca="false">DD27 / $F26</f>
        <v>0</v>
      </c>
      <c r="DE28" s="55" t="n">
        <f aca="false">DE27 / $F26</f>
        <v>0</v>
      </c>
      <c r="DF28" s="55" t="n">
        <f aca="false">DF27 / $F26</f>
        <v>0</v>
      </c>
      <c r="DG28" s="55" t="n">
        <f aca="false">DG27 / $F26</f>
        <v>0</v>
      </c>
      <c r="DH28" s="55" t="n">
        <f aca="false">DH27 / $F26</f>
        <v>0</v>
      </c>
      <c r="DI28" s="55" t="n">
        <f aca="false">DI27 / $F26</f>
        <v>0</v>
      </c>
      <c r="DJ28" s="55" t="n">
        <f aca="false">DJ27 / $F26</f>
        <v>0</v>
      </c>
      <c r="DK28" s="55" t="n">
        <f aca="false">DK27 / $F26</f>
        <v>0</v>
      </c>
    </row>
    <row r="30" s="94" customFormat="true" ht="15" hidden="false" customHeight="true" outlineLevel="0" collapsed="false">
      <c r="A30" s="112"/>
      <c r="B30" s="112"/>
      <c r="C30" s="113"/>
      <c r="E30" s="204" t="str">
        <f aca="false">InpC!E$37</f>
        <v>Average number of export boxes per trucker shift - No-build</v>
      </c>
      <c r="F30" s="204" t="n">
        <f aca="false">InpC!F$37</f>
        <v>2</v>
      </c>
      <c r="G30" s="204" t="str">
        <f aca="false">InpC!G$37</f>
        <v>boxes / shift</v>
      </c>
    </row>
    <row r="31" s="172" customFormat="true" ht="15" hidden="false" customHeight="true" outlineLevel="0" collapsed="false">
      <c r="A31" s="205"/>
      <c r="B31" s="205"/>
      <c r="C31" s="206"/>
      <c r="E31" s="85" t="str">
        <f aca="false">E24</f>
        <v>Terminal 5 exports - Two truck turn market</v>
      </c>
      <c r="F31" s="85" t="n">
        <f aca="false">F24</f>
        <v>0</v>
      </c>
      <c r="G31" s="85" t="str">
        <f aca="false">G24</f>
        <v>boxes</v>
      </c>
      <c r="H31" s="85" t="n">
        <f aca="false">H24</f>
        <v>0</v>
      </c>
      <c r="I31" s="85" t="n">
        <f aca="false">I24</f>
        <v>0</v>
      </c>
      <c r="J31" s="85" t="n">
        <f aca="false">J24</f>
        <v>0</v>
      </c>
      <c r="K31" s="85" t="n">
        <f aca="false">K24</f>
        <v>0</v>
      </c>
      <c r="L31" s="85" t="n">
        <f aca="false">L24</f>
        <v>0</v>
      </c>
      <c r="M31" s="85" t="n">
        <f aca="false">M24</f>
        <v>0</v>
      </c>
      <c r="N31" s="85" t="n">
        <f aca="false">N24</f>
        <v>0</v>
      </c>
      <c r="O31" s="85" t="n">
        <f aca="false">O24</f>
        <v>0</v>
      </c>
      <c r="P31" s="85" t="n">
        <f aca="false">P24</f>
        <v>0</v>
      </c>
      <c r="Q31" s="85" t="n">
        <f aca="false">Q24</f>
        <v>2386.40412365833</v>
      </c>
      <c r="R31" s="85" t="n">
        <f aca="false">R24</f>
        <v>4353.22070909103</v>
      </c>
      <c r="S31" s="85" t="n">
        <f aca="false">S24</f>
        <v>4431.57868185467</v>
      </c>
      <c r="T31" s="85" t="n">
        <f aca="false">T24</f>
        <v>4511.34709812805</v>
      </c>
      <c r="U31" s="85" t="n">
        <f aca="false">U24</f>
        <v>4592.55134589436</v>
      </c>
      <c r="V31" s="85" t="n">
        <f aca="false">V24</f>
        <v>4675.21727012046</v>
      </c>
      <c r="W31" s="85" t="n">
        <f aca="false">W24</f>
        <v>4759.37118098262</v>
      </c>
      <c r="X31" s="85" t="n">
        <f aca="false">X24</f>
        <v>4845.03986224031</v>
      </c>
      <c r="Y31" s="85" t="n">
        <f aca="false">Y24</f>
        <v>4932.25057976064</v>
      </c>
      <c r="Z31" s="85" t="n">
        <f aca="false">Z24</f>
        <v>5021.03109019633</v>
      </c>
      <c r="AA31" s="85" t="n">
        <f aca="false">AA24</f>
        <v>5111.40964981986</v>
      </c>
      <c r="AB31" s="85" t="n">
        <f aca="false">AB24</f>
        <v>5203.41502351662</v>
      </c>
      <c r="AC31" s="85" t="n">
        <f aca="false">AC24</f>
        <v>5297.07649393992</v>
      </c>
      <c r="AD31" s="85" t="n">
        <f aca="false">AD24</f>
        <v>5392.42387083084</v>
      </c>
      <c r="AE31" s="85" t="n">
        <f aca="false">AE24</f>
        <v>5489.48750050579</v>
      </c>
      <c r="AF31" s="85" t="n">
        <f aca="false">AF24</f>
        <v>5588.2982755149</v>
      </c>
      <c r="AG31" s="85" t="n">
        <f aca="false">AG24</f>
        <v>5688.88764447417</v>
      </c>
      <c r="AH31" s="85" t="n">
        <f aca="false">AH24</f>
        <v>5791.2876220747</v>
      </c>
      <c r="AI31" s="85" t="n">
        <f aca="false">AI24</f>
        <v>5895.53079927204</v>
      </c>
      <c r="AJ31" s="85" t="n">
        <f aca="false">AJ24</f>
        <v>6001.65035365894</v>
      </c>
      <c r="AK31" s="85" t="n">
        <f aca="false">AK24</f>
        <v>6109.6800600248</v>
      </c>
      <c r="AL31" s="85" t="n">
        <f aca="false">AL24</f>
        <v>6219.65430110525</v>
      </c>
      <c r="AM31" s="85" t="n">
        <f aca="false">AM24</f>
        <v>6331.60807852514</v>
      </c>
      <c r="AN31" s="85" t="n">
        <f aca="false">AN24</f>
        <v>0</v>
      </c>
      <c r="AO31" s="85" t="n">
        <f aca="false">AO24</f>
        <v>0</v>
      </c>
      <c r="AP31" s="85" t="n">
        <f aca="false">AP24</f>
        <v>0</v>
      </c>
      <c r="AQ31" s="85" t="n">
        <f aca="false">AQ24</f>
        <v>0</v>
      </c>
      <c r="AR31" s="85" t="n">
        <f aca="false">AR24</f>
        <v>0</v>
      </c>
      <c r="AS31" s="85" t="n">
        <f aca="false">AS24</f>
        <v>0</v>
      </c>
      <c r="AT31" s="85" t="n">
        <f aca="false">AT24</f>
        <v>0</v>
      </c>
      <c r="AU31" s="85" t="n">
        <f aca="false">AU24</f>
        <v>0</v>
      </c>
      <c r="AV31" s="85" t="n">
        <f aca="false">AV24</f>
        <v>0</v>
      </c>
      <c r="AW31" s="85" t="n">
        <f aca="false">AW24</f>
        <v>0</v>
      </c>
      <c r="AX31" s="85" t="n">
        <f aca="false">AX24</f>
        <v>0</v>
      </c>
      <c r="AY31" s="85" t="n">
        <f aca="false">AY24</f>
        <v>0</v>
      </c>
      <c r="AZ31" s="85" t="n">
        <f aca="false">AZ24</f>
        <v>0</v>
      </c>
      <c r="BA31" s="85" t="n">
        <f aca="false">BA24</f>
        <v>0</v>
      </c>
      <c r="BB31" s="85" t="n">
        <f aca="false">BB24</f>
        <v>0</v>
      </c>
      <c r="BC31" s="85" t="n">
        <f aca="false">BC24</f>
        <v>0</v>
      </c>
      <c r="BD31" s="85" t="n">
        <f aca="false">BD24</f>
        <v>0</v>
      </c>
      <c r="BE31" s="85" t="n">
        <f aca="false">BE24</f>
        <v>0</v>
      </c>
      <c r="BF31" s="85" t="n">
        <f aca="false">BF24</f>
        <v>0</v>
      </c>
      <c r="BG31" s="85" t="n">
        <f aca="false">BG24</f>
        <v>0</v>
      </c>
      <c r="BH31" s="85" t="n">
        <f aca="false">BH24</f>
        <v>0</v>
      </c>
      <c r="BI31" s="85" t="n">
        <f aca="false">BI24</f>
        <v>0</v>
      </c>
      <c r="BJ31" s="85" t="n">
        <f aca="false">BJ24</f>
        <v>0</v>
      </c>
      <c r="BK31" s="85" t="n">
        <f aca="false">BK24</f>
        <v>0</v>
      </c>
      <c r="BL31" s="85" t="n">
        <f aca="false">BL24</f>
        <v>0</v>
      </c>
      <c r="BM31" s="85" t="n">
        <f aca="false">BM24</f>
        <v>0</v>
      </c>
      <c r="BN31" s="85" t="n">
        <f aca="false">BN24</f>
        <v>0</v>
      </c>
      <c r="BO31" s="85" t="n">
        <f aca="false">BO24</f>
        <v>0</v>
      </c>
      <c r="BP31" s="85" t="n">
        <f aca="false">BP24</f>
        <v>0</v>
      </c>
      <c r="BQ31" s="85" t="n">
        <f aca="false">BQ24</f>
        <v>0</v>
      </c>
      <c r="BR31" s="85" t="n">
        <f aca="false">BR24</f>
        <v>0</v>
      </c>
      <c r="BS31" s="85" t="n">
        <f aca="false">BS24</f>
        <v>0</v>
      </c>
      <c r="BT31" s="85" t="n">
        <f aca="false">BT24</f>
        <v>0</v>
      </c>
      <c r="BU31" s="85" t="n">
        <f aca="false">BU24</f>
        <v>0</v>
      </c>
      <c r="BV31" s="85" t="n">
        <f aca="false">BV24</f>
        <v>0</v>
      </c>
      <c r="BW31" s="85" t="n">
        <f aca="false">BW24</f>
        <v>0</v>
      </c>
      <c r="BX31" s="85" t="n">
        <f aca="false">BX24</f>
        <v>0</v>
      </c>
      <c r="BY31" s="85" t="n">
        <f aca="false">BY24</f>
        <v>0</v>
      </c>
      <c r="BZ31" s="85" t="n">
        <f aca="false">BZ24</f>
        <v>0</v>
      </c>
      <c r="CA31" s="85" t="n">
        <f aca="false">CA24</f>
        <v>0</v>
      </c>
      <c r="CB31" s="85" t="n">
        <f aca="false">CB24</f>
        <v>0</v>
      </c>
      <c r="CC31" s="85" t="n">
        <f aca="false">CC24</f>
        <v>0</v>
      </c>
      <c r="CD31" s="85" t="n">
        <f aca="false">CD24</f>
        <v>0</v>
      </c>
      <c r="CE31" s="85" t="n">
        <f aca="false">CE24</f>
        <v>0</v>
      </c>
      <c r="CF31" s="85" t="n">
        <f aca="false">CF24</f>
        <v>0</v>
      </c>
      <c r="CG31" s="85" t="n">
        <f aca="false">CG24</f>
        <v>0</v>
      </c>
      <c r="CH31" s="85" t="n">
        <f aca="false">CH24</f>
        <v>0</v>
      </c>
      <c r="CI31" s="85" t="n">
        <f aca="false">CI24</f>
        <v>0</v>
      </c>
      <c r="CJ31" s="85" t="n">
        <f aca="false">CJ24</f>
        <v>0</v>
      </c>
      <c r="CK31" s="85" t="n">
        <f aca="false">CK24</f>
        <v>0</v>
      </c>
      <c r="CL31" s="85" t="n">
        <f aca="false">CL24</f>
        <v>0</v>
      </c>
      <c r="CM31" s="85" t="n">
        <f aca="false">CM24</f>
        <v>0</v>
      </c>
      <c r="CN31" s="85" t="n">
        <f aca="false">CN24</f>
        <v>0</v>
      </c>
      <c r="CO31" s="85" t="n">
        <f aca="false">CO24</f>
        <v>0</v>
      </c>
      <c r="CP31" s="85" t="n">
        <f aca="false">CP24</f>
        <v>0</v>
      </c>
      <c r="CQ31" s="85" t="n">
        <f aca="false">CQ24</f>
        <v>0</v>
      </c>
      <c r="CR31" s="85" t="n">
        <f aca="false">CR24</f>
        <v>0</v>
      </c>
      <c r="CS31" s="85" t="n">
        <f aca="false">CS24</f>
        <v>0</v>
      </c>
      <c r="CT31" s="85" t="n">
        <f aca="false">CT24</f>
        <v>0</v>
      </c>
      <c r="CU31" s="85" t="n">
        <f aca="false">CU24</f>
        <v>0</v>
      </c>
      <c r="CV31" s="85" t="n">
        <f aca="false">CV24</f>
        <v>0</v>
      </c>
      <c r="CW31" s="85" t="n">
        <f aca="false">CW24</f>
        <v>0</v>
      </c>
      <c r="CX31" s="85" t="n">
        <f aca="false">CX24</f>
        <v>0</v>
      </c>
      <c r="CY31" s="85" t="n">
        <f aca="false">CY24</f>
        <v>0</v>
      </c>
      <c r="CZ31" s="85" t="n">
        <f aca="false">CZ24</f>
        <v>0</v>
      </c>
      <c r="DA31" s="85" t="n">
        <f aca="false">DA24</f>
        <v>0</v>
      </c>
      <c r="DB31" s="85" t="n">
        <f aca="false">DB24</f>
        <v>0</v>
      </c>
      <c r="DC31" s="85" t="n">
        <f aca="false">DC24</f>
        <v>0</v>
      </c>
      <c r="DD31" s="85" t="n">
        <f aca="false">DD24</f>
        <v>0</v>
      </c>
      <c r="DE31" s="85" t="n">
        <f aca="false">DE24</f>
        <v>0</v>
      </c>
      <c r="DF31" s="85" t="n">
        <f aca="false">DF24</f>
        <v>0</v>
      </c>
      <c r="DG31" s="85" t="n">
        <f aca="false">DG24</f>
        <v>0</v>
      </c>
      <c r="DH31" s="85" t="n">
        <f aca="false">DH24</f>
        <v>0</v>
      </c>
      <c r="DI31" s="85" t="n">
        <f aca="false">DI24</f>
        <v>0</v>
      </c>
      <c r="DJ31" s="85" t="n">
        <f aca="false">DJ24</f>
        <v>0</v>
      </c>
      <c r="DK31" s="85" t="n">
        <f aca="false">DK24</f>
        <v>0</v>
      </c>
    </row>
    <row r="32" customFormat="false" ht="15" hidden="false" customHeight="true" outlineLevel="0" collapsed="false">
      <c r="E32" s="55" t="s">
        <v>263</v>
      </c>
      <c r="G32" s="55" t="s">
        <v>262</v>
      </c>
      <c r="H32" s="55" t="n">
        <f aca="false">SUM(J32:DK32)</f>
        <v>59314.2108075949</v>
      </c>
      <c r="J32" s="55" t="n">
        <f aca="false">J31 / $F30</f>
        <v>0</v>
      </c>
      <c r="K32" s="55" t="n">
        <f aca="false">K31 / $F30</f>
        <v>0</v>
      </c>
      <c r="L32" s="55" t="n">
        <f aca="false">L31 / $F30</f>
        <v>0</v>
      </c>
      <c r="M32" s="55" t="n">
        <f aca="false">M31 / $F30</f>
        <v>0</v>
      </c>
      <c r="N32" s="55" t="n">
        <f aca="false">N31 / $F30</f>
        <v>0</v>
      </c>
      <c r="O32" s="55" t="n">
        <f aca="false">O31 / $F30</f>
        <v>0</v>
      </c>
      <c r="P32" s="55" t="n">
        <f aca="false">P31 / $F30</f>
        <v>0</v>
      </c>
      <c r="Q32" s="55" t="n">
        <f aca="false">Q31 / $F30</f>
        <v>1193.20206182917</v>
      </c>
      <c r="R32" s="55" t="n">
        <f aca="false">R31 / $F30</f>
        <v>2176.61035454551</v>
      </c>
      <c r="S32" s="55" t="n">
        <f aca="false">S31 / $F30</f>
        <v>2215.78934092733</v>
      </c>
      <c r="T32" s="55" t="n">
        <f aca="false">T31 / $F30</f>
        <v>2255.67354906403</v>
      </c>
      <c r="U32" s="55" t="n">
        <f aca="false">U31 / $F30</f>
        <v>2296.27567294718</v>
      </c>
      <c r="V32" s="55" t="n">
        <f aca="false">V31 / $F30</f>
        <v>2337.60863506023</v>
      </c>
      <c r="W32" s="55" t="n">
        <f aca="false">W31 / $F30</f>
        <v>2379.68559049131</v>
      </c>
      <c r="X32" s="55" t="n">
        <f aca="false">X31 / $F30</f>
        <v>2422.51993112015</v>
      </c>
      <c r="Y32" s="55" t="n">
        <f aca="false">Y31 / $F30</f>
        <v>2466.12528988032</v>
      </c>
      <c r="Z32" s="55" t="n">
        <f aca="false">Z31 / $F30</f>
        <v>2510.51554509816</v>
      </c>
      <c r="AA32" s="55" t="n">
        <f aca="false">AA31 / $F30</f>
        <v>2555.70482490993</v>
      </c>
      <c r="AB32" s="55" t="n">
        <f aca="false">AB31 / $F30</f>
        <v>2601.70751175831</v>
      </c>
      <c r="AC32" s="55" t="n">
        <f aca="false">AC31 / $F30</f>
        <v>2648.53824696996</v>
      </c>
      <c r="AD32" s="55" t="n">
        <f aca="false">AD31 / $F30</f>
        <v>2696.21193541542</v>
      </c>
      <c r="AE32" s="55" t="n">
        <f aca="false">AE31 / $F30</f>
        <v>2744.7437502529</v>
      </c>
      <c r="AF32" s="55" t="n">
        <f aca="false">AF31 / $F30</f>
        <v>2794.14913775745</v>
      </c>
      <c r="AG32" s="55" t="n">
        <f aca="false">AG31 / $F30</f>
        <v>2844.44382223708</v>
      </c>
      <c r="AH32" s="55" t="n">
        <f aca="false">AH31 / $F30</f>
        <v>2895.64381103735</v>
      </c>
      <c r="AI32" s="55" t="n">
        <f aca="false">AI31 / $F30</f>
        <v>2947.76539963602</v>
      </c>
      <c r="AJ32" s="55" t="n">
        <f aca="false">AJ31 / $F30</f>
        <v>3000.82517682947</v>
      </c>
      <c r="AK32" s="55" t="n">
        <f aca="false">AK31 / $F30</f>
        <v>3054.8400300124</v>
      </c>
      <c r="AL32" s="55" t="n">
        <f aca="false">AL31 / $F30</f>
        <v>3109.82715055262</v>
      </c>
      <c r="AM32" s="55" t="n">
        <f aca="false">AM31 / $F30</f>
        <v>3165.80403926257</v>
      </c>
      <c r="AN32" s="55" t="n">
        <f aca="false">AN31 / $F30</f>
        <v>0</v>
      </c>
      <c r="AO32" s="55" t="n">
        <f aca="false">AO31 / $F30</f>
        <v>0</v>
      </c>
      <c r="AP32" s="55" t="n">
        <f aca="false">AP31 / $F30</f>
        <v>0</v>
      </c>
      <c r="AQ32" s="55" t="n">
        <f aca="false">AQ31 / $F30</f>
        <v>0</v>
      </c>
      <c r="AR32" s="55" t="n">
        <f aca="false">AR31 / $F30</f>
        <v>0</v>
      </c>
      <c r="AS32" s="55" t="n">
        <f aca="false">AS31 / $F30</f>
        <v>0</v>
      </c>
      <c r="AT32" s="55" t="n">
        <f aca="false">AT31 / $F30</f>
        <v>0</v>
      </c>
      <c r="AU32" s="55" t="n">
        <f aca="false">AU31 / $F30</f>
        <v>0</v>
      </c>
      <c r="AV32" s="55" t="n">
        <f aca="false">AV31 / $F30</f>
        <v>0</v>
      </c>
      <c r="AW32" s="55" t="n">
        <f aca="false">AW31 / $F30</f>
        <v>0</v>
      </c>
      <c r="AX32" s="55" t="n">
        <f aca="false">AX31 / $F30</f>
        <v>0</v>
      </c>
      <c r="AY32" s="55" t="n">
        <f aca="false">AY31 / $F30</f>
        <v>0</v>
      </c>
      <c r="AZ32" s="55" t="n">
        <f aca="false">AZ31 / $F30</f>
        <v>0</v>
      </c>
      <c r="BA32" s="55" t="n">
        <f aca="false">BA31 / $F30</f>
        <v>0</v>
      </c>
      <c r="BB32" s="55" t="n">
        <f aca="false">BB31 / $F30</f>
        <v>0</v>
      </c>
      <c r="BC32" s="55" t="n">
        <f aca="false">BC31 / $F30</f>
        <v>0</v>
      </c>
      <c r="BD32" s="55" t="n">
        <f aca="false">BD31 / $F30</f>
        <v>0</v>
      </c>
      <c r="BE32" s="55" t="n">
        <f aca="false">BE31 / $F30</f>
        <v>0</v>
      </c>
      <c r="BF32" s="55" t="n">
        <f aca="false">BF31 / $F30</f>
        <v>0</v>
      </c>
      <c r="BG32" s="55" t="n">
        <f aca="false">BG31 / $F30</f>
        <v>0</v>
      </c>
      <c r="BH32" s="55" t="n">
        <f aca="false">BH31 / $F30</f>
        <v>0</v>
      </c>
      <c r="BI32" s="55" t="n">
        <f aca="false">BI31 / $F30</f>
        <v>0</v>
      </c>
      <c r="BJ32" s="55" t="n">
        <f aca="false">BJ31 / $F30</f>
        <v>0</v>
      </c>
      <c r="BK32" s="55" t="n">
        <f aca="false">BK31 / $F30</f>
        <v>0</v>
      </c>
      <c r="BL32" s="55" t="n">
        <f aca="false">BL31 / $F30</f>
        <v>0</v>
      </c>
      <c r="BM32" s="55" t="n">
        <f aca="false">BM31 / $F30</f>
        <v>0</v>
      </c>
      <c r="BN32" s="55" t="n">
        <f aca="false">BN31 / $F30</f>
        <v>0</v>
      </c>
      <c r="BO32" s="55" t="n">
        <f aca="false">BO31 / $F30</f>
        <v>0</v>
      </c>
      <c r="BP32" s="55" t="n">
        <f aca="false">BP31 / $F30</f>
        <v>0</v>
      </c>
      <c r="BQ32" s="55" t="n">
        <f aca="false">BQ31 / $F30</f>
        <v>0</v>
      </c>
      <c r="BR32" s="55" t="n">
        <f aca="false">BR31 / $F30</f>
        <v>0</v>
      </c>
      <c r="BS32" s="55" t="n">
        <f aca="false">BS31 / $F30</f>
        <v>0</v>
      </c>
      <c r="BT32" s="55" t="n">
        <f aca="false">BT31 / $F30</f>
        <v>0</v>
      </c>
      <c r="BU32" s="55" t="n">
        <f aca="false">BU31 / $F30</f>
        <v>0</v>
      </c>
      <c r="BV32" s="55" t="n">
        <f aca="false">BV31 / $F30</f>
        <v>0</v>
      </c>
      <c r="BW32" s="55" t="n">
        <f aca="false">BW31 / $F30</f>
        <v>0</v>
      </c>
      <c r="BX32" s="55" t="n">
        <f aca="false">BX31 / $F30</f>
        <v>0</v>
      </c>
      <c r="BY32" s="55" t="n">
        <f aca="false">BY31 / $F30</f>
        <v>0</v>
      </c>
      <c r="BZ32" s="55" t="n">
        <f aca="false">BZ31 / $F30</f>
        <v>0</v>
      </c>
      <c r="CA32" s="55" t="n">
        <f aca="false">CA31 / $F30</f>
        <v>0</v>
      </c>
      <c r="CB32" s="55" t="n">
        <f aca="false">CB31 / $F30</f>
        <v>0</v>
      </c>
      <c r="CC32" s="55" t="n">
        <f aca="false">CC31 / $F30</f>
        <v>0</v>
      </c>
      <c r="CD32" s="55" t="n">
        <f aca="false">CD31 / $F30</f>
        <v>0</v>
      </c>
      <c r="CE32" s="55" t="n">
        <f aca="false">CE31 / $F30</f>
        <v>0</v>
      </c>
      <c r="CF32" s="55" t="n">
        <f aca="false">CF31 / $F30</f>
        <v>0</v>
      </c>
      <c r="CG32" s="55" t="n">
        <f aca="false">CG31 / $F30</f>
        <v>0</v>
      </c>
      <c r="CH32" s="55" t="n">
        <f aca="false">CH31 / $F30</f>
        <v>0</v>
      </c>
      <c r="CI32" s="55" t="n">
        <f aca="false">CI31 / $F30</f>
        <v>0</v>
      </c>
      <c r="CJ32" s="55" t="n">
        <f aca="false">CJ31 / $F30</f>
        <v>0</v>
      </c>
      <c r="CK32" s="55" t="n">
        <f aca="false">CK31 / $F30</f>
        <v>0</v>
      </c>
      <c r="CL32" s="55" t="n">
        <f aca="false">CL31 / $F30</f>
        <v>0</v>
      </c>
      <c r="CM32" s="55" t="n">
        <f aca="false">CM31 / $F30</f>
        <v>0</v>
      </c>
      <c r="CN32" s="55" t="n">
        <f aca="false">CN31 / $F30</f>
        <v>0</v>
      </c>
      <c r="CO32" s="55" t="n">
        <f aca="false">CO31 / $F30</f>
        <v>0</v>
      </c>
      <c r="CP32" s="55" t="n">
        <f aca="false">CP31 / $F30</f>
        <v>0</v>
      </c>
      <c r="CQ32" s="55" t="n">
        <f aca="false">CQ31 / $F30</f>
        <v>0</v>
      </c>
      <c r="CR32" s="55" t="n">
        <f aca="false">CR31 / $F30</f>
        <v>0</v>
      </c>
      <c r="CS32" s="55" t="n">
        <f aca="false">CS31 / $F30</f>
        <v>0</v>
      </c>
      <c r="CT32" s="55" t="n">
        <f aca="false">CT31 / $F30</f>
        <v>0</v>
      </c>
      <c r="CU32" s="55" t="n">
        <f aca="false">CU31 / $F30</f>
        <v>0</v>
      </c>
      <c r="CV32" s="55" t="n">
        <f aca="false">CV31 / $F30</f>
        <v>0</v>
      </c>
      <c r="CW32" s="55" t="n">
        <f aca="false">CW31 / $F30</f>
        <v>0</v>
      </c>
      <c r="CX32" s="55" t="n">
        <f aca="false">CX31 / $F30</f>
        <v>0</v>
      </c>
      <c r="CY32" s="55" t="n">
        <f aca="false">CY31 / $F30</f>
        <v>0</v>
      </c>
      <c r="CZ32" s="55" t="n">
        <f aca="false">CZ31 / $F30</f>
        <v>0</v>
      </c>
      <c r="DA32" s="55" t="n">
        <f aca="false">DA31 / $F30</f>
        <v>0</v>
      </c>
      <c r="DB32" s="55" t="n">
        <f aca="false">DB31 / $F30</f>
        <v>0</v>
      </c>
      <c r="DC32" s="55" t="n">
        <f aca="false">DC31 / $F30</f>
        <v>0</v>
      </c>
      <c r="DD32" s="55" t="n">
        <f aca="false">DD31 / $F30</f>
        <v>0</v>
      </c>
      <c r="DE32" s="55" t="n">
        <f aca="false">DE31 / $F30</f>
        <v>0</v>
      </c>
      <c r="DF32" s="55" t="n">
        <f aca="false">DF31 / $F30</f>
        <v>0</v>
      </c>
      <c r="DG32" s="55" t="n">
        <f aca="false">DG31 / $F30</f>
        <v>0</v>
      </c>
      <c r="DH32" s="55" t="n">
        <f aca="false">DH31 / $F30</f>
        <v>0</v>
      </c>
      <c r="DI32" s="55" t="n">
        <f aca="false">DI31 / $F30</f>
        <v>0</v>
      </c>
      <c r="DJ32" s="55" t="n">
        <f aca="false">DJ31 / $F30</f>
        <v>0</v>
      </c>
      <c r="DK32" s="55" t="n">
        <f aca="false">DK31 / $F30</f>
        <v>0</v>
      </c>
    </row>
    <row r="34" customFormat="false" ht="15" hidden="false" customHeight="true" outlineLevel="0" collapsed="false">
      <c r="E34" s="85" t="str">
        <f aca="false">E28</f>
        <v>Terminal 5 export truck shifts - No-build</v>
      </c>
      <c r="F34" s="85" t="n">
        <f aca="false">F28</f>
        <v>0</v>
      </c>
      <c r="G34" s="85" t="str">
        <f aca="false">G28</f>
        <v>shifts</v>
      </c>
      <c r="H34" s="85" t="n">
        <f aca="false">H28</f>
        <v>118628.42161519</v>
      </c>
      <c r="I34" s="85" t="n">
        <f aca="false">I28</f>
        <v>0</v>
      </c>
      <c r="J34" s="85" t="n">
        <f aca="false">J28</f>
        <v>0</v>
      </c>
      <c r="K34" s="85" t="n">
        <f aca="false">K28</f>
        <v>0</v>
      </c>
      <c r="L34" s="85" t="n">
        <f aca="false">L28</f>
        <v>0</v>
      </c>
      <c r="M34" s="85" t="n">
        <f aca="false">M28</f>
        <v>0</v>
      </c>
      <c r="N34" s="85" t="n">
        <f aca="false">N28</f>
        <v>0</v>
      </c>
      <c r="O34" s="85" t="n">
        <f aca="false">O28</f>
        <v>0</v>
      </c>
      <c r="P34" s="85" t="n">
        <f aca="false">P28</f>
        <v>0</v>
      </c>
      <c r="Q34" s="85" t="n">
        <f aca="false">Q28</f>
        <v>2386.40412365833</v>
      </c>
      <c r="R34" s="85" t="n">
        <f aca="false">R28</f>
        <v>4353.22070909103</v>
      </c>
      <c r="S34" s="85" t="n">
        <f aca="false">S28</f>
        <v>4431.57868185467</v>
      </c>
      <c r="T34" s="85" t="n">
        <f aca="false">T28</f>
        <v>4511.34709812805</v>
      </c>
      <c r="U34" s="85" t="n">
        <f aca="false">U28</f>
        <v>4592.55134589436</v>
      </c>
      <c r="V34" s="85" t="n">
        <f aca="false">V28</f>
        <v>4675.21727012046</v>
      </c>
      <c r="W34" s="85" t="n">
        <f aca="false">W28</f>
        <v>4759.37118098262</v>
      </c>
      <c r="X34" s="85" t="n">
        <f aca="false">X28</f>
        <v>4845.03986224031</v>
      </c>
      <c r="Y34" s="85" t="n">
        <f aca="false">Y28</f>
        <v>4932.25057976064</v>
      </c>
      <c r="Z34" s="85" t="n">
        <f aca="false">Z28</f>
        <v>5021.03109019633</v>
      </c>
      <c r="AA34" s="85" t="n">
        <f aca="false">AA28</f>
        <v>5111.40964981986</v>
      </c>
      <c r="AB34" s="85" t="n">
        <f aca="false">AB28</f>
        <v>5203.41502351662</v>
      </c>
      <c r="AC34" s="85" t="n">
        <f aca="false">AC28</f>
        <v>5297.07649393992</v>
      </c>
      <c r="AD34" s="85" t="n">
        <f aca="false">AD28</f>
        <v>5392.42387083084</v>
      </c>
      <c r="AE34" s="85" t="n">
        <f aca="false">AE28</f>
        <v>5489.48750050579</v>
      </c>
      <c r="AF34" s="85" t="n">
        <f aca="false">AF28</f>
        <v>5588.2982755149</v>
      </c>
      <c r="AG34" s="85" t="n">
        <f aca="false">AG28</f>
        <v>5688.88764447417</v>
      </c>
      <c r="AH34" s="85" t="n">
        <f aca="false">AH28</f>
        <v>5791.2876220747</v>
      </c>
      <c r="AI34" s="85" t="n">
        <f aca="false">AI28</f>
        <v>5895.53079927204</v>
      </c>
      <c r="AJ34" s="85" t="n">
        <f aca="false">AJ28</f>
        <v>6001.65035365894</v>
      </c>
      <c r="AK34" s="85" t="n">
        <f aca="false">AK28</f>
        <v>6109.6800600248</v>
      </c>
      <c r="AL34" s="85" t="n">
        <f aca="false">AL28</f>
        <v>6219.65430110525</v>
      </c>
      <c r="AM34" s="85" t="n">
        <f aca="false">AM28</f>
        <v>6331.60807852514</v>
      </c>
      <c r="AN34" s="85" t="n">
        <f aca="false">AN28</f>
        <v>0</v>
      </c>
      <c r="AO34" s="85" t="n">
        <f aca="false">AO28</f>
        <v>0</v>
      </c>
      <c r="AP34" s="85" t="n">
        <f aca="false">AP28</f>
        <v>0</v>
      </c>
      <c r="AQ34" s="85" t="n">
        <f aca="false">AQ28</f>
        <v>0</v>
      </c>
      <c r="AR34" s="85" t="n">
        <f aca="false">AR28</f>
        <v>0</v>
      </c>
      <c r="AS34" s="85" t="n">
        <f aca="false">AS28</f>
        <v>0</v>
      </c>
      <c r="AT34" s="85" t="n">
        <f aca="false">AT28</f>
        <v>0</v>
      </c>
      <c r="AU34" s="85" t="n">
        <f aca="false">AU28</f>
        <v>0</v>
      </c>
      <c r="AV34" s="85" t="n">
        <f aca="false">AV28</f>
        <v>0</v>
      </c>
      <c r="AW34" s="85" t="n">
        <f aca="false">AW28</f>
        <v>0</v>
      </c>
      <c r="AX34" s="85" t="n">
        <f aca="false">AX28</f>
        <v>0</v>
      </c>
      <c r="AY34" s="85" t="n">
        <f aca="false">AY28</f>
        <v>0</v>
      </c>
      <c r="AZ34" s="85" t="n">
        <f aca="false">AZ28</f>
        <v>0</v>
      </c>
      <c r="BA34" s="85" t="n">
        <f aca="false">BA28</f>
        <v>0</v>
      </c>
      <c r="BB34" s="85" t="n">
        <f aca="false">BB28</f>
        <v>0</v>
      </c>
      <c r="BC34" s="85" t="n">
        <f aca="false">BC28</f>
        <v>0</v>
      </c>
      <c r="BD34" s="85" t="n">
        <f aca="false">BD28</f>
        <v>0</v>
      </c>
      <c r="BE34" s="85" t="n">
        <f aca="false">BE28</f>
        <v>0</v>
      </c>
      <c r="BF34" s="85" t="n">
        <f aca="false">BF28</f>
        <v>0</v>
      </c>
      <c r="BG34" s="85" t="n">
        <f aca="false">BG28</f>
        <v>0</v>
      </c>
      <c r="BH34" s="85" t="n">
        <f aca="false">BH28</f>
        <v>0</v>
      </c>
      <c r="BI34" s="85" t="n">
        <f aca="false">BI28</f>
        <v>0</v>
      </c>
      <c r="BJ34" s="85" t="n">
        <f aca="false">BJ28</f>
        <v>0</v>
      </c>
      <c r="BK34" s="85" t="n">
        <f aca="false">BK28</f>
        <v>0</v>
      </c>
      <c r="BL34" s="85" t="n">
        <f aca="false">BL28</f>
        <v>0</v>
      </c>
      <c r="BM34" s="85" t="n">
        <f aca="false">BM28</f>
        <v>0</v>
      </c>
      <c r="BN34" s="85" t="n">
        <f aca="false">BN28</f>
        <v>0</v>
      </c>
      <c r="BO34" s="85" t="n">
        <f aca="false">BO28</f>
        <v>0</v>
      </c>
      <c r="BP34" s="85" t="n">
        <f aca="false">BP28</f>
        <v>0</v>
      </c>
      <c r="BQ34" s="85" t="n">
        <f aca="false">BQ28</f>
        <v>0</v>
      </c>
      <c r="BR34" s="85" t="n">
        <f aca="false">BR28</f>
        <v>0</v>
      </c>
      <c r="BS34" s="85" t="n">
        <f aca="false">BS28</f>
        <v>0</v>
      </c>
      <c r="BT34" s="85" t="n">
        <f aca="false">BT28</f>
        <v>0</v>
      </c>
      <c r="BU34" s="85" t="n">
        <f aca="false">BU28</f>
        <v>0</v>
      </c>
      <c r="BV34" s="85" t="n">
        <f aca="false">BV28</f>
        <v>0</v>
      </c>
      <c r="BW34" s="85" t="n">
        <f aca="false">BW28</f>
        <v>0</v>
      </c>
      <c r="BX34" s="85" t="n">
        <f aca="false">BX28</f>
        <v>0</v>
      </c>
      <c r="BY34" s="85" t="n">
        <f aca="false">BY28</f>
        <v>0</v>
      </c>
      <c r="BZ34" s="85" t="n">
        <f aca="false">BZ28</f>
        <v>0</v>
      </c>
      <c r="CA34" s="85" t="n">
        <f aca="false">CA28</f>
        <v>0</v>
      </c>
      <c r="CB34" s="85" t="n">
        <f aca="false">CB28</f>
        <v>0</v>
      </c>
      <c r="CC34" s="85" t="n">
        <f aca="false">CC28</f>
        <v>0</v>
      </c>
      <c r="CD34" s="85" t="n">
        <f aca="false">CD28</f>
        <v>0</v>
      </c>
      <c r="CE34" s="85" t="n">
        <f aca="false">CE28</f>
        <v>0</v>
      </c>
      <c r="CF34" s="85" t="n">
        <f aca="false">CF28</f>
        <v>0</v>
      </c>
      <c r="CG34" s="85" t="n">
        <f aca="false">CG28</f>
        <v>0</v>
      </c>
      <c r="CH34" s="85" t="n">
        <f aca="false">CH28</f>
        <v>0</v>
      </c>
      <c r="CI34" s="85" t="n">
        <f aca="false">CI28</f>
        <v>0</v>
      </c>
      <c r="CJ34" s="85" t="n">
        <f aca="false">CJ28</f>
        <v>0</v>
      </c>
      <c r="CK34" s="85" t="n">
        <f aca="false">CK28</f>
        <v>0</v>
      </c>
      <c r="CL34" s="85" t="n">
        <f aca="false">CL28</f>
        <v>0</v>
      </c>
      <c r="CM34" s="85" t="n">
        <f aca="false">CM28</f>
        <v>0</v>
      </c>
      <c r="CN34" s="85" t="n">
        <f aca="false">CN28</f>
        <v>0</v>
      </c>
      <c r="CO34" s="85" t="n">
        <f aca="false">CO28</f>
        <v>0</v>
      </c>
      <c r="CP34" s="85" t="n">
        <f aca="false">CP28</f>
        <v>0</v>
      </c>
      <c r="CQ34" s="85" t="n">
        <f aca="false">CQ28</f>
        <v>0</v>
      </c>
      <c r="CR34" s="85" t="n">
        <f aca="false">CR28</f>
        <v>0</v>
      </c>
      <c r="CS34" s="85" t="n">
        <f aca="false">CS28</f>
        <v>0</v>
      </c>
      <c r="CT34" s="85" t="n">
        <f aca="false">CT28</f>
        <v>0</v>
      </c>
      <c r="CU34" s="85" t="n">
        <f aca="false">CU28</f>
        <v>0</v>
      </c>
      <c r="CV34" s="85" t="n">
        <f aca="false">CV28</f>
        <v>0</v>
      </c>
      <c r="CW34" s="85" t="n">
        <f aca="false">CW28</f>
        <v>0</v>
      </c>
      <c r="CX34" s="85" t="n">
        <f aca="false">CX28</f>
        <v>0</v>
      </c>
      <c r="CY34" s="85" t="n">
        <f aca="false">CY28</f>
        <v>0</v>
      </c>
      <c r="CZ34" s="85" t="n">
        <f aca="false">CZ28</f>
        <v>0</v>
      </c>
      <c r="DA34" s="85" t="n">
        <f aca="false">DA28</f>
        <v>0</v>
      </c>
      <c r="DB34" s="85" t="n">
        <f aca="false">DB28</f>
        <v>0</v>
      </c>
      <c r="DC34" s="85" t="n">
        <f aca="false">DC28</f>
        <v>0</v>
      </c>
      <c r="DD34" s="85" t="n">
        <f aca="false">DD28</f>
        <v>0</v>
      </c>
      <c r="DE34" s="85" t="n">
        <f aca="false">DE28</f>
        <v>0</v>
      </c>
      <c r="DF34" s="85" t="n">
        <f aca="false">DF28</f>
        <v>0</v>
      </c>
      <c r="DG34" s="85" t="n">
        <f aca="false">DG28</f>
        <v>0</v>
      </c>
      <c r="DH34" s="85" t="n">
        <f aca="false">DH28</f>
        <v>0</v>
      </c>
      <c r="DI34" s="85" t="n">
        <f aca="false">DI28</f>
        <v>0</v>
      </c>
      <c r="DJ34" s="85" t="n">
        <f aca="false">DJ28</f>
        <v>0</v>
      </c>
      <c r="DK34" s="85" t="n">
        <f aca="false">DK28</f>
        <v>0</v>
      </c>
    </row>
    <row r="35" customFormat="false" ht="15" hidden="false" customHeight="true" outlineLevel="0" collapsed="false">
      <c r="E35" s="85" t="str">
        <f aca="false">E32</f>
        <v>Terminal 5 export truck shifts - Build</v>
      </c>
      <c r="F35" s="85" t="n">
        <f aca="false">F32</f>
        <v>0</v>
      </c>
      <c r="G35" s="85" t="str">
        <f aca="false">G32</f>
        <v>shifts</v>
      </c>
      <c r="H35" s="85" t="n">
        <f aca="false">H32</f>
        <v>59314.2108075949</v>
      </c>
      <c r="I35" s="85" t="n">
        <f aca="false">I32</f>
        <v>0</v>
      </c>
      <c r="J35" s="85" t="n">
        <f aca="false">J32</f>
        <v>0</v>
      </c>
      <c r="K35" s="85" t="n">
        <f aca="false">K32</f>
        <v>0</v>
      </c>
      <c r="L35" s="85" t="n">
        <f aca="false">L32</f>
        <v>0</v>
      </c>
      <c r="M35" s="85" t="n">
        <f aca="false">M32</f>
        <v>0</v>
      </c>
      <c r="N35" s="85" t="n">
        <f aca="false">N32</f>
        <v>0</v>
      </c>
      <c r="O35" s="85" t="n">
        <f aca="false">O32</f>
        <v>0</v>
      </c>
      <c r="P35" s="85" t="n">
        <f aca="false">P32</f>
        <v>0</v>
      </c>
      <c r="Q35" s="85" t="n">
        <f aca="false">Q32</f>
        <v>1193.20206182917</v>
      </c>
      <c r="R35" s="85" t="n">
        <f aca="false">R32</f>
        <v>2176.61035454551</v>
      </c>
      <c r="S35" s="85" t="n">
        <f aca="false">S32</f>
        <v>2215.78934092733</v>
      </c>
      <c r="T35" s="85" t="n">
        <f aca="false">T32</f>
        <v>2255.67354906403</v>
      </c>
      <c r="U35" s="85" t="n">
        <f aca="false">U32</f>
        <v>2296.27567294718</v>
      </c>
      <c r="V35" s="85" t="n">
        <f aca="false">V32</f>
        <v>2337.60863506023</v>
      </c>
      <c r="W35" s="85" t="n">
        <f aca="false">W32</f>
        <v>2379.68559049131</v>
      </c>
      <c r="X35" s="85" t="n">
        <f aca="false">X32</f>
        <v>2422.51993112015</v>
      </c>
      <c r="Y35" s="85" t="n">
        <f aca="false">Y32</f>
        <v>2466.12528988032</v>
      </c>
      <c r="Z35" s="85" t="n">
        <f aca="false">Z32</f>
        <v>2510.51554509816</v>
      </c>
      <c r="AA35" s="85" t="n">
        <f aca="false">AA32</f>
        <v>2555.70482490993</v>
      </c>
      <c r="AB35" s="85" t="n">
        <f aca="false">AB32</f>
        <v>2601.70751175831</v>
      </c>
      <c r="AC35" s="85" t="n">
        <f aca="false">AC32</f>
        <v>2648.53824696996</v>
      </c>
      <c r="AD35" s="85" t="n">
        <f aca="false">AD32</f>
        <v>2696.21193541542</v>
      </c>
      <c r="AE35" s="85" t="n">
        <f aca="false">AE32</f>
        <v>2744.7437502529</v>
      </c>
      <c r="AF35" s="85" t="n">
        <f aca="false">AF32</f>
        <v>2794.14913775745</v>
      </c>
      <c r="AG35" s="85" t="n">
        <f aca="false">AG32</f>
        <v>2844.44382223708</v>
      </c>
      <c r="AH35" s="85" t="n">
        <f aca="false">AH32</f>
        <v>2895.64381103735</v>
      </c>
      <c r="AI35" s="85" t="n">
        <f aca="false">AI32</f>
        <v>2947.76539963602</v>
      </c>
      <c r="AJ35" s="85" t="n">
        <f aca="false">AJ32</f>
        <v>3000.82517682947</v>
      </c>
      <c r="AK35" s="85" t="n">
        <f aca="false">AK32</f>
        <v>3054.8400300124</v>
      </c>
      <c r="AL35" s="85" t="n">
        <f aca="false">AL32</f>
        <v>3109.82715055262</v>
      </c>
      <c r="AM35" s="85" t="n">
        <f aca="false">AM32</f>
        <v>3165.80403926257</v>
      </c>
      <c r="AN35" s="85" t="n">
        <f aca="false">AN32</f>
        <v>0</v>
      </c>
      <c r="AO35" s="85" t="n">
        <f aca="false">AO32</f>
        <v>0</v>
      </c>
      <c r="AP35" s="85" t="n">
        <f aca="false">AP32</f>
        <v>0</v>
      </c>
      <c r="AQ35" s="85" t="n">
        <f aca="false">AQ32</f>
        <v>0</v>
      </c>
      <c r="AR35" s="85" t="n">
        <f aca="false">AR32</f>
        <v>0</v>
      </c>
      <c r="AS35" s="85" t="n">
        <f aca="false">AS32</f>
        <v>0</v>
      </c>
      <c r="AT35" s="85" t="n">
        <f aca="false">AT32</f>
        <v>0</v>
      </c>
      <c r="AU35" s="85" t="n">
        <f aca="false">AU32</f>
        <v>0</v>
      </c>
      <c r="AV35" s="85" t="n">
        <f aca="false">AV32</f>
        <v>0</v>
      </c>
      <c r="AW35" s="85" t="n">
        <f aca="false">AW32</f>
        <v>0</v>
      </c>
      <c r="AX35" s="85" t="n">
        <f aca="false">AX32</f>
        <v>0</v>
      </c>
      <c r="AY35" s="85" t="n">
        <f aca="false">AY32</f>
        <v>0</v>
      </c>
      <c r="AZ35" s="85" t="n">
        <f aca="false">AZ32</f>
        <v>0</v>
      </c>
      <c r="BA35" s="85" t="n">
        <f aca="false">BA32</f>
        <v>0</v>
      </c>
      <c r="BB35" s="85" t="n">
        <f aca="false">BB32</f>
        <v>0</v>
      </c>
      <c r="BC35" s="85" t="n">
        <f aca="false">BC32</f>
        <v>0</v>
      </c>
      <c r="BD35" s="85" t="n">
        <f aca="false">BD32</f>
        <v>0</v>
      </c>
      <c r="BE35" s="85" t="n">
        <f aca="false">BE32</f>
        <v>0</v>
      </c>
      <c r="BF35" s="85" t="n">
        <f aca="false">BF32</f>
        <v>0</v>
      </c>
      <c r="BG35" s="85" t="n">
        <f aca="false">BG32</f>
        <v>0</v>
      </c>
      <c r="BH35" s="85" t="n">
        <f aca="false">BH32</f>
        <v>0</v>
      </c>
      <c r="BI35" s="85" t="n">
        <f aca="false">BI32</f>
        <v>0</v>
      </c>
      <c r="BJ35" s="85" t="n">
        <f aca="false">BJ32</f>
        <v>0</v>
      </c>
      <c r="BK35" s="85" t="n">
        <f aca="false">BK32</f>
        <v>0</v>
      </c>
      <c r="BL35" s="85" t="n">
        <f aca="false">BL32</f>
        <v>0</v>
      </c>
      <c r="BM35" s="85" t="n">
        <f aca="false">BM32</f>
        <v>0</v>
      </c>
      <c r="BN35" s="85" t="n">
        <f aca="false">BN32</f>
        <v>0</v>
      </c>
      <c r="BO35" s="85" t="n">
        <f aca="false">BO32</f>
        <v>0</v>
      </c>
      <c r="BP35" s="85" t="n">
        <f aca="false">BP32</f>
        <v>0</v>
      </c>
      <c r="BQ35" s="85" t="n">
        <f aca="false">BQ32</f>
        <v>0</v>
      </c>
      <c r="BR35" s="85" t="n">
        <f aca="false">BR32</f>
        <v>0</v>
      </c>
      <c r="BS35" s="85" t="n">
        <f aca="false">BS32</f>
        <v>0</v>
      </c>
      <c r="BT35" s="85" t="n">
        <f aca="false">BT32</f>
        <v>0</v>
      </c>
      <c r="BU35" s="85" t="n">
        <f aca="false">BU32</f>
        <v>0</v>
      </c>
      <c r="BV35" s="85" t="n">
        <f aca="false">BV32</f>
        <v>0</v>
      </c>
      <c r="BW35" s="85" t="n">
        <f aca="false">BW32</f>
        <v>0</v>
      </c>
      <c r="BX35" s="85" t="n">
        <f aca="false">BX32</f>
        <v>0</v>
      </c>
      <c r="BY35" s="85" t="n">
        <f aca="false">BY32</f>
        <v>0</v>
      </c>
      <c r="BZ35" s="85" t="n">
        <f aca="false">BZ32</f>
        <v>0</v>
      </c>
      <c r="CA35" s="85" t="n">
        <f aca="false">CA32</f>
        <v>0</v>
      </c>
      <c r="CB35" s="85" t="n">
        <f aca="false">CB32</f>
        <v>0</v>
      </c>
      <c r="CC35" s="85" t="n">
        <f aca="false">CC32</f>
        <v>0</v>
      </c>
      <c r="CD35" s="85" t="n">
        <f aca="false">CD32</f>
        <v>0</v>
      </c>
      <c r="CE35" s="85" t="n">
        <f aca="false">CE32</f>
        <v>0</v>
      </c>
      <c r="CF35" s="85" t="n">
        <f aca="false">CF32</f>
        <v>0</v>
      </c>
      <c r="CG35" s="85" t="n">
        <f aca="false">CG32</f>
        <v>0</v>
      </c>
      <c r="CH35" s="85" t="n">
        <f aca="false">CH32</f>
        <v>0</v>
      </c>
      <c r="CI35" s="85" t="n">
        <f aca="false">CI32</f>
        <v>0</v>
      </c>
      <c r="CJ35" s="85" t="n">
        <f aca="false">CJ32</f>
        <v>0</v>
      </c>
      <c r="CK35" s="85" t="n">
        <f aca="false">CK32</f>
        <v>0</v>
      </c>
      <c r="CL35" s="85" t="n">
        <f aca="false">CL32</f>
        <v>0</v>
      </c>
      <c r="CM35" s="85" t="n">
        <f aca="false">CM32</f>
        <v>0</v>
      </c>
      <c r="CN35" s="85" t="n">
        <f aca="false">CN32</f>
        <v>0</v>
      </c>
      <c r="CO35" s="85" t="n">
        <f aca="false">CO32</f>
        <v>0</v>
      </c>
      <c r="CP35" s="85" t="n">
        <f aca="false">CP32</f>
        <v>0</v>
      </c>
      <c r="CQ35" s="85" t="n">
        <f aca="false">CQ32</f>
        <v>0</v>
      </c>
      <c r="CR35" s="85" t="n">
        <f aca="false">CR32</f>
        <v>0</v>
      </c>
      <c r="CS35" s="85" t="n">
        <f aca="false">CS32</f>
        <v>0</v>
      </c>
      <c r="CT35" s="85" t="n">
        <f aca="false">CT32</f>
        <v>0</v>
      </c>
      <c r="CU35" s="85" t="n">
        <f aca="false">CU32</f>
        <v>0</v>
      </c>
      <c r="CV35" s="85" t="n">
        <f aca="false">CV32</f>
        <v>0</v>
      </c>
      <c r="CW35" s="85" t="n">
        <f aca="false">CW32</f>
        <v>0</v>
      </c>
      <c r="CX35" s="85" t="n">
        <f aca="false">CX32</f>
        <v>0</v>
      </c>
      <c r="CY35" s="85" t="n">
        <f aca="false">CY32</f>
        <v>0</v>
      </c>
      <c r="CZ35" s="85" t="n">
        <f aca="false">CZ32</f>
        <v>0</v>
      </c>
      <c r="DA35" s="85" t="n">
        <f aca="false">DA32</f>
        <v>0</v>
      </c>
      <c r="DB35" s="85" t="n">
        <f aca="false">DB32</f>
        <v>0</v>
      </c>
      <c r="DC35" s="85" t="n">
        <f aca="false">DC32</f>
        <v>0</v>
      </c>
      <c r="DD35" s="85" t="n">
        <f aca="false">DD32</f>
        <v>0</v>
      </c>
      <c r="DE35" s="85" t="n">
        <f aca="false">DE32</f>
        <v>0</v>
      </c>
      <c r="DF35" s="85" t="n">
        <f aca="false">DF32</f>
        <v>0</v>
      </c>
      <c r="DG35" s="85" t="n">
        <f aca="false">DG32</f>
        <v>0</v>
      </c>
      <c r="DH35" s="85" t="n">
        <f aca="false">DH32</f>
        <v>0</v>
      </c>
      <c r="DI35" s="85" t="n">
        <f aca="false">DI32</f>
        <v>0</v>
      </c>
      <c r="DJ35" s="85" t="n">
        <f aca="false">DJ32</f>
        <v>0</v>
      </c>
      <c r="DK35" s="85" t="n">
        <f aca="false">DK32</f>
        <v>0</v>
      </c>
    </row>
    <row r="36" customFormat="false" ht="15" hidden="false" customHeight="true" outlineLevel="0" collapsed="false">
      <c r="E36" s="55" t="s">
        <v>264</v>
      </c>
      <c r="G36" s="55" t="s">
        <v>262</v>
      </c>
      <c r="H36" s="55" t="n">
        <f aca="false">SUM(J36:DK36)</f>
        <v>59314.2108075949</v>
      </c>
      <c r="J36" s="55" t="n">
        <f aca="false">J34 - J35</f>
        <v>0</v>
      </c>
      <c r="K36" s="55" t="n">
        <f aca="false">K34 - K35</f>
        <v>0</v>
      </c>
      <c r="L36" s="55" t="n">
        <f aca="false">L34 - L35</f>
        <v>0</v>
      </c>
      <c r="M36" s="55" t="n">
        <f aca="false">M34 - M35</f>
        <v>0</v>
      </c>
      <c r="N36" s="55" t="n">
        <f aca="false">N34 - N35</f>
        <v>0</v>
      </c>
      <c r="O36" s="55" t="n">
        <f aca="false">O34 - O35</f>
        <v>0</v>
      </c>
      <c r="P36" s="55" t="n">
        <f aca="false">P34 - P35</f>
        <v>0</v>
      </c>
      <c r="Q36" s="55" t="n">
        <f aca="false">Q34 - Q35</f>
        <v>1193.20206182917</v>
      </c>
      <c r="R36" s="55" t="n">
        <f aca="false">R34 - R35</f>
        <v>2176.61035454551</v>
      </c>
      <c r="S36" s="55" t="n">
        <f aca="false">S34 - S35</f>
        <v>2215.78934092733</v>
      </c>
      <c r="T36" s="55" t="n">
        <f aca="false">T34 - T35</f>
        <v>2255.67354906403</v>
      </c>
      <c r="U36" s="55" t="n">
        <f aca="false">U34 - U35</f>
        <v>2296.27567294718</v>
      </c>
      <c r="V36" s="55" t="n">
        <f aca="false">V34 - V35</f>
        <v>2337.60863506023</v>
      </c>
      <c r="W36" s="55" t="n">
        <f aca="false">W34 - W35</f>
        <v>2379.68559049131</v>
      </c>
      <c r="X36" s="55" t="n">
        <f aca="false">X34 - X35</f>
        <v>2422.51993112015</v>
      </c>
      <c r="Y36" s="55" t="n">
        <f aca="false">Y34 - Y35</f>
        <v>2466.12528988032</v>
      </c>
      <c r="Z36" s="55" t="n">
        <f aca="false">Z34 - Z35</f>
        <v>2510.51554509816</v>
      </c>
      <c r="AA36" s="55" t="n">
        <f aca="false">AA34 - AA35</f>
        <v>2555.70482490993</v>
      </c>
      <c r="AB36" s="55" t="n">
        <f aca="false">AB34 - AB35</f>
        <v>2601.70751175831</v>
      </c>
      <c r="AC36" s="55" t="n">
        <f aca="false">AC34 - AC35</f>
        <v>2648.53824696996</v>
      </c>
      <c r="AD36" s="55" t="n">
        <f aca="false">AD34 - AD35</f>
        <v>2696.21193541542</v>
      </c>
      <c r="AE36" s="55" t="n">
        <f aca="false">AE34 - AE35</f>
        <v>2744.7437502529</v>
      </c>
      <c r="AF36" s="55" t="n">
        <f aca="false">AF34 - AF35</f>
        <v>2794.14913775745</v>
      </c>
      <c r="AG36" s="55" t="n">
        <f aca="false">AG34 - AG35</f>
        <v>2844.44382223708</v>
      </c>
      <c r="AH36" s="55" t="n">
        <f aca="false">AH34 - AH35</f>
        <v>2895.64381103735</v>
      </c>
      <c r="AI36" s="55" t="n">
        <f aca="false">AI34 - AI35</f>
        <v>2947.76539963602</v>
      </c>
      <c r="AJ36" s="55" t="n">
        <f aca="false">AJ34 - AJ35</f>
        <v>3000.82517682947</v>
      </c>
      <c r="AK36" s="55" t="n">
        <f aca="false">AK34 - AK35</f>
        <v>3054.8400300124</v>
      </c>
      <c r="AL36" s="55" t="n">
        <f aca="false">AL34 - AL35</f>
        <v>3109.82715055262</v>
      </c>
      <c r="AM36" s="55" t="n">
        <f aca="false">AM34 - AM35</f>
        <v>3165.80403926257</v>
      </c>
      <c r="AN36" s="55" t="n">
        <f aca="false">AN34 - AN35</f>
        <v>0</v>
      </c>
      <c r="AO36" s="55" t="n">
        <f aca="false">AO34 - AO35</f>
        <v>0</v>
      </c>
      <c r="AP36" s="55" t="n">
        <f aca="false">AP34 - AP35</f>
        <v>0</v>
      </c>
      <c r="AQ36" s="55" t="n">
        <f aca="false">AQ34 - AQ35</f>
        <v>0</v>
      </c>
      <c r="AR36" s="55" t="n">
        <f aca="false">AR34 - AR35</f>
        <v>0</v>
      </c>
      <c r="AS36" s="55" t="n">
        <f aca="false">AS34 - AS35</f>
        <v>0</v>
      </c>
      <c r="AT36" s="55" t="n">
        <f aca="false">AT34 - AT35</f>
        <v>0</v>
      </c>
      <c r="AU36" s="55" t="n">
        <f aca="false">AU34 - AU35</f>
        <v>0</v>
      </c>
      <c r="AV36" s="55" t="n">
        <f aca="false">AV34 - AV35</f>
        <v>0</v>
      </c>
      <c r="AW36" s="55" t="n">
        <f aca="false">AW34 - AW35</f>
        <v>0</v>
      </c>
      <c r="AX36" s="55" t="n">
        <f aca="false">AX34 - AX35</f>
        <v>0</v>
      </c>
      <c r="AY36" s="55" t="n">
        <f aca="false">AY34 - AY35</f>
        <v>0</v>
      </c>
      <c r="AZ36" s="55" t="n">
        <f aca="false">AZ34 - AZ35</f>
        <v>0</v>
      </c>
      <c r="BA36" s="55" t="n">
        <f aca="false">BA34 - BA35</f>
        <v>0</v>
      </c>
      <c r="BB36" s="55" t="n">
        <f aca="false">BB34 - BB35</f>
        <v>0</v>
      </c>
      <c r="BC36" s="55" t="n">
        <f aca="false">BC34 - BC35</f>
        <v>0</v>
      </c>
      <c r="BD36" s="55" t="n">
        <f aca="false">BD34 - BD35</f>
        <v>0</v>
      </c>
      <c r="BE36" s="55" t="n">
        <f aca="false">BE34 - BE35</f>
        <v>0</v>
      </c>
      <c r="BF36" s="55" t="n">
        <f aca="false">BF34 - BF35</f>
        <v>0</v>
      </c>
      <c r="BG36" s="55" t="n">
        <f aca="false">BG34 - BG35</f>
        <v>0</v>
      </c>
      <c r="BH36" s="55" t="n">
        <f aca="false">BH34 - BH35</f>
        <v>0</v>
      </c>
      <c r="BI36" s="55" t="n">
        <f aca="false">BI34 - BI35</f>
        <v>0</v>
      </c>
      <c r="BJ36" s="55" t="n">
        <f aca="false">BJ34 - BJ35</f>
        <v>0</v>
      </c>
      <c r="BK36" s="55" t="n">
        <f aca="false">BK34 - BK35</f>
        <v>0</v>
      </c>
      <c r="BL36" s="55" t="n">
        <f aca="false">BL34 - BL35</f>
        <v>0</v>
      </c>
      <c r="BM36" s="55" t="n">
        <f aca="false">BM34 - BM35</f>
        <v>0</v>
      </c>
      <c r="BN36" s="55" t="n">
        <f aca="false">BN34 - BN35</f>
        <v>0</v>
      </c>
      <c r="BO36" s="55" t="n">
        <f aca="false">BO34 - BO35</f>
        <v>0</v>
      </c>
      <c r="BP36" s="55" t="n">
        <f aca="false">BP34 - BP35</f>
        <v>0</v>
      </c>
      <c r="BQ36" s="55" t="n">
        <f aca="false">BQ34 - BQ35</f>
        <v>0</v>
      </c>
      <c r="BR36" s="55" t="n">
        <f aca="false">BR34 - BR35</f>
        <v>0</v>
      </c>
      <c r="BS36" s="55" t="n">
        <f aca="false">BS34 - BS35</f>
        <v>0</v>
      </c>
      <c r="BT36" s="55" t="n">
        <f aca="false">BT34 - BT35</f>
        <v>0</v>
      </c>
      <c r="BU36" s="55" t="n">
        <f aca="false">BU34 - BU35</f>
        <v>0</v>
      </c>
      <c r="BV36" s="55" t="n">
        <f aca="false">BV34 - BV35</f>
        <v>0</v>
      </c>
      <c r="BW36" s="55" t="n">
        <f aca="false">BW34 - BW35</f>
        <v>0</v>
      </c>
      <c r="BX36" s="55" t="n">
        <f aca="false">BX34 - BX35</f>
        <v>0</v>
      </c>
      <c r="BY36" s="55" t="n">
        <f aca="false">BY34 - BY35</f>
        <v>0</v>
      </c>
      <c r="BZ36" s="55" t="n">
        <f aca="false">BZ34 - BZ35</f>
        <v>0</v>
      </c>
      <c r="CA36" s="55" t="n">
        <f aca="false">CA34 - CA35</f>
        <v>0</v>
      </c>
      <c r="CB36" s="55" t="n">
        <f aca="false">CB34 - CB35</f>
        <v>0</v>
      </c>
      <c r="CC36" s="55" t="n">
        <f aca="false">CC34 - CC35</f>
        <v>0</v>
      </c>
      <c r="CD36" s="55" t="n">
        <f aca="false">CD34 - CD35</f>
        <v>0</v>
      </c>
      <c r="CE36" s="55" t="n">
        <f aca="false">CE34 - CE35</f>
        <v>0</v>
      </c>
      <c r="CF36" s="55" t="n">
        <f aca="false">CF34 - CF35</f>
        <v>0</v>
      </c>
      <c r="CG36" s="55" t="n">
        <f aca="false">CG34 - CG35</f>
        <v>0</v>
      </c>
      <c r="CH36" s="55" t="n">
        <f aca="false">CH34 - CH35</f>
        <v>0</v>
      </c>
      <c r="CI36" s="55" t="n">
        <f aca="false">CI34 - CI35</f>
        <v>0</v>
      </c>
      <c r="CJ36" s="55" t="n">
        <f aca="false">CJ34 - CJ35</f>
        <v>0</v>
      </c>
      <c r="CK36" s="55" t="n">
        <f aca="false">CK34 - CK35</f>
        <v>0</v>
      </c>
      <c r="CL36" s="55" t="n">
        <f aca="false">CL34 - CL35</f>
        <v>0</v>
      </c>
      <c r="CM36" s="55" t="n">
        <f aca="false">CM34 - CM35</f>
        <v>0</v>
      </c>
      <c r="CN36" s="55" t="n">
        <f aca="false">CN34 - CN35</f>
        <v>0</v>
      </c>
      <c r="CO36" s="55" t="n">
        <f aca="false">CO34 - CO35</f>
        <v>0</v>
      </c>
      <c r="CP36" s="55" t="n">
        <f aca="false">CP34 - CP35</f>
        <v>0</v>
      </c>
      <c r="CQ36" s="55" t="n">
        <f aca="false">CQ34 - CQ35</f>
        <v>0</v>
      </c>
      <c r="CR36" s="55" t="n">
        <f aca="false">CR34 - CR35</f>
        <v>0</v>
      </c>
      <c r="CS36" s="55" t="n">
        <f aca="false">CS34 - CS35</f>
        <v>0</v>
      </c>
      <c r="CT36" s="55" t="n">
        <f aca="false">CT34 - CT35</f>
        <v>0</v>
      </c>
      <c r="CU36" s="55" t="n">
        <f aca="false">CU34 - CU35</f>
        <v>0</v>
      </c>
      <c r="CV36" s="55" t="n">
        <f aca="false">CV34 - CV35</f>
        <v>0</v>
      </c>
      <c r="CW36" s="55" t="n">
        <f aca="false">CW34 - CW35</f>
        <v>0</v>
      </c>
      <c r="CX36" s="55" t="n">
        <f aca="false">CX34 - CX35</f>
        <v>0</v>
      </c>
      <c r="CY36" s="55" t="n">
        <f aca="false">CY34 - CY35</f>
        <v>0</v>
      </c>
      <c r="CZ36" s="55" t="n">
        <f aca="false">CZ34 - CZ35</f>
        <v>0</v>
      </c>
      <c r="DA36" s="55" t="n">
        <f aca="false">DA34 - DA35</f>
        <v>0</v>
      </c>
      <c r="DB36" s="55" t="n">
        <f aca="false">DB34 - DB35</f>
        <v>0</v>
      </c>
      <c r="DC36" s="55" t="n">
        <f aca="false">DC34 - DC35</f>
        <v>0</v>
      </c>
      <c r="DD36" s="55" t="n">
        <f aca="false">DD34 - DD35</f>
        <v>0</v>
      </c>
      <c r="DE36" s="55" t="n">
        <f aca="false">DE34 - DE35</f>
        <v>0</v>
      </c>
      <c r="DF36" s="55" t="n">
        <f aca="false">DF34 - DF35</f>
        <v>0</v>
      </c>
      <c r="DG36" s="55" t="n">
        <f aca="false">DG34 - DG35</f>
        <v>0</v>
      </c>
      <c r="DH36" s="55" t="n">
        <f aca="false">DH34 - DH35</f>
        <v>0</v>
      </c>
      <c r="DI36" s="55" t="n">
        <f aca="false">DI34 - DI35</f>
        <v>0</v>
      </c>
      <c r="DJ36" s="55" t="n">
        <f aca="false">DJ34 - DJ35</f>
        <v>0</v>
      </c>
      <c r="DK36" s="55" t="n">
        <f aca="false">DK34 - DK35</f>
        <v>0</v>
      </c>
    </row>
    <row r="38" customFormat="false" ht="15" hidden="false" customHeight="true" outlineLevel="0" collapsed="false">
      <c r="E38" s="204" t="str">
        <f aca="false">InpC!E$38</f>
        <v>Number of hours per trucker shift</v>
      </c>
      <c r="F38" s="204" t="n">
        <f aca="false">InpC!F$38</f>
        <v>12</v>
      </c>
      <c r="G38" s="204" t="str">
        <f aca="false">InpC!G$38</f>
        <v>hours / shift</v>
      </c>
    </row>
    <row r="39" s="172" customFormat="true" ht="15" hidden="false" customHeight="true" outlineLevel="0" collapsed="false">
      <c r="A39" s="205"/>
      <c r="B39" s="205"/>
      <c r="C39" s="206"/>
      <c r="E39" s="85" t="str">
        <f aca="false">E36</f>
        <v>Reduction in number of truck shifts</v>
      </c>
      <c r="F39" s="85" t="n">
        <f aca="false">F36</f>
        <v>0</v>
      </c>
      <c r="G39" s="85" t="str">
        <f aca="false">G36</f>
        <v>shifts</v>
      </c>
      <c r="H39" s="85" t="n">
        <f aca="false">H36</f>
        <v>59314.2108075949</v>
      </c>
      <c r="I39" s="85" t="n">
        <f aca="false">I36</f>
        <v>0</v>
      </c>
      <c r="J39" s="85" t="n">
        <f aca="false">J36</f>
        <v>0</v>
      </c>
      <c r="K39" s="85" t="n">
        <f aca="false">K36</f>
        <v>0</v>
      </c>
      <c r="L39" s="85" t="n">
        <f aca="false">L36</f>
        <v>0</v>
      </c>
      <c r="M39" s="85" t="n">
        <f aca="false">M36</f>
        <v>0</v>
      </c>
      <c r="N39" s="85" t="n">
        <f aca="false">N36</f>
        <v>0</v>
      </c>
      <c r="O39" s="85" t="n">
        <f aca="false">O36</f>
        <v>0</v>
      </c>
      <c r="P39" s="85" t="n">
        <f aca="false">P36</f>
        <v>0</v>
      </c>
      <c r="Q39" s="85" t="n">
        <f aca="false">Q36</f>
        <v>1193.20206182917</v>
      </c>
      <c r="R39" s="85" t="n">
        <f aca="false">R36</f>
        <v>2176.61035454551</v>
      </c>
      <c r="S39" s="85" t="n">
        <f aca="false">S36</f>
        <v>2215.78934092733</v>
      </c>
      <c r="T39" s="85" t="n">
        <f aca="false">T36</f>
        <v>2255.67354906403</v>
      </c>
      <c r="U39" s="85" t="n">
        <f aca="false">U36</f>
        <v>2296.27567294718</v>
      </c>
      <c r="V39" s="85" t="n">
        <f aca="false">V36</f>
        <v>2337.60863506023</v>
      </c>
      <c r="W39" s="85" t="n">
        <f aca="false">W36</f>
        <v>2379.68559049131</v>
      </c>
      <c r="X39" s="85" t="n">
        <f aca="false">X36</f>
        <v>2422.51993112015</v>
      </c>
      <c r="Y39" s="85" t="n">
        <f aca="false">Y36</f>
        <v>2466.12528988032</v>
      </c>
      <c r="Z39" s="85" t="n">
        <f aca="false">Z36</f>
        <v>2510.51554509816</v>
      </c>
      <c r="AA39" s="85" t="n">
        <f aca="false">AA36</f>
        <v>2555.70482490993</v>
      </c>
      <c r="AB39" s="85" t="n">
        <f aca="false">AB36</f>
        <v>2601.70751175831</v>
      </c>
      <c r="AC39" s="85" t="n">
        <f aca="false">AC36</f>
        <v>2648.53824696996</v>
      </c>
      <c r="AD39" s="85" t="n">
        <f aca="false">AD36</f>
        <v>2696.21193541542</v>
      </c>
      <c r="AE39" s="85" t="n">
        <f aca="false">AE36</f>
        <v>2744.7437502529</v>
      </c>
      <c r="AF39" s="85" t="n">
        <f aca="false">AF36</f>
        <v>2794.14913775745</v>
      </c>
      <c r="AG39" s="85" t="n">
        <f aca="false">AG36</f>
        <v>2844.44382223708</v>
      </c>
      <c r="AH39" s="85" t="n">
        <f aca="false">AH36</f>
        <v>2895.64381103735</v>
      </c>
      <c r="AI39" s="85" t="n">
        <f aca="false">AI36</f>
        <v>2947.76539963602</v>
      </c>
      <c r="AJ39" s="85" t="n">
        <f aca="false">AJ36</f>
        <v>3000.82517682947</v>
      </c>
      <c r="AK39" s="85" t="n">
        <f aca="false">AK36</f>
        <v>3054.8400300124</v>
      </c>
      <c r="AL39" s="85" t="n">
        <f aca="false">AL36</f>
        <v>3109.82715055262</v>
      </c>
      <c r="AM39" s="85" t="n">
        <f aca="false">AM36</f>
        <v>3165.80403926257</v>
      </c>
      <c r="AN39" s="85" t="n">
        <f aca="false">AN36</f>
        <v>0</v>
      </c>
      <c r="AO39" s="85" t="n">
        <f aca="false">AO36</f>
        <v>0</v>
      </c>
      <c r="AP39" s="85" t="n">
        <f aca="false">AP36</f>
        <v>0</v>
      </c>
      <c r="AQ39" s="85" t="n">
        <f aca="false">AQ36</f>
        <v>0</v>
      </c>
      <c r="AR39" s="85" t="n">
        <f aca="false">AR36</f>
        <v>0</v>
      </c>
      <c r="AS39" s="85" t="n">
        <f aca="false">AS36</f>
        <v>0</v>
      </c>
      <c r="AT39" s="85" t="n">
        <f aca="false">AT36</f>
        <v>0</v>
      </c>
      <c r="AU39" s="85" t="n">
        <f aca="false">AU36</f>
        <v>0</v>
      </c>
      <c r="AV39" s="85" t="n">
        <f aca="false">AV36</f>
        <v>0</v>
      </c>
      <c r="AW39" s="85" t="n">
        <f aca="false">AW36</f>
        <v>0</v>
      </c>
      <c r="AX39" s="85" t="n">
        <f aca="false">AX36</f>
        <v>0</v>
      </c>
      <c r="AY39" s="85" t="n">
        <f aca="false">AY36</f>
        <v>0</v>
      </c>
      <c r="AZ39" s="85" t="n">
        <f aca="false">AZ36</f>
        <v>0</v>
      </c>
      <c r="BA39" s="85" t="n">
        <f aca="false">BA36</f>
        <v>0</v>
      </c>
      <c r="BB39" s="85" t="n">
        <f aca="false">BB36</f>
        <v>0</v>
      </c>
      <c r="BC39" s="85" t="n">
        <f aca="false">BC36</f>
        <v>0</v>
      </c>
      <c r="BD39" s="85" t="n">
        <f aca="false">BD36</f>
        <v>0</v>
      </c>
      <c r="BE39" s="85" t="n">
        <f aca="false">BE36</f>
        <v>0</v>
      </c>
      <c r="BF39" s="85" t="n">
        <f aca="false">BF36</f>
        <v>0</v>
      </c>
      <c r="BG39" s="85" t="n">
        <f aca="false">BG36</f>
        <v>0</v>
      </c>
      <c r="BH39" s="85" t="n">
        <f aca="false">BH36</f>
        <v>0</v>
      </c>
      <c r="BI39" s="85" t="n">
        <f aca="false">BI36</f>
        <v>0</v>
      </c>
      <c r="BJ39" s="85" t="n">
        <f aca="false">BJ36</f>
        <v>0</v>
      </c>
      <c r="BK39" s="85" t="n">
        <f aca="false">BK36</f>
        <v>0</v>
      </c>
      <c r="BL39" s="85" t="n">
        <f aca="false">BL36</f>
        <v>0</v>
      </c>
      <c r="BM39" s="85" t="n">
        <f aca="false">BM36</f>
        <v>0</v>
      </c>
      <c r="BN39" s="85" t="n">
        <f aca="false">BN36</f>
        <v>0</v>
      </c>
      <c r="BO39" s="85" t="n">
        <f aca="false">BO36</f>
        <v>0</v>
      </c>
      <c r="BP39" s="85" t="n">
        <f aca="false">BP36</f>
        <v>0</v>
      </c>
      <c r="BQ39" s="85" t="n">
        <f aca="false">BQ36</f>
        <v>0</v>
      </c>
      <c r="BR39" s="85" t="n">
        <f aca="false">BR36</f>
        <v>0</v>
      </c>
      <c r="BS39" s="85" t="n">
        <f aca="false">BS36</f>
        <v>0</v>
      </c>
      <c r="BT39" s="85" t="n">
        <f aca="false">BT36</f>
        <v>0</v>
      </c>
      <c r="BU39" s="85" t="n">
        <f aca="false">BU36</f>
        <v>0</v>
      </c>
      <c r="BV39" s="85" t="n">
        <f aca="false">BV36</f>
        <v>0</v>
      </c>
      <c r="BW39" s="85" t="n">
        <f aca="false">BW36</f>
        <v>0</v>
      </c>
      <c r="BX39" s="85" t="n">
        <f aca="false">BX36</f>
        <v>0</v>
      </c>
      <c r="BY39" s="85" t="n">
        <f aca="false">BY36</f>
        <v>0</v>
      </c>
      <c r="BZ39" s="85" t="n">
        <f aca="false">BZ36</f>
        <v>0</v>
      </c>
      <c r="CA39" s="85" t="n">
        <f aca="false">CA36</f>
        <v>0</v>
      </c>
      <c r="CB39" s="85" t="n">
        <f aca="false">CB36</f>
        <v>0</v>
      </c>
      <c r="CC39" s="85" t="n">
        <f aca="false">CC36</f>
        <v>0</v>
      </c>
      <c r="CD39" s="85" t="n">
        <f aca="false">CD36</f>
        <v>0</v>
      </c>
      <c r="CE39" s="85" t="n">
        <f aca="false">CE36</f>
        <v>0</v>
      </c>
      <c r="CF39" s="85" t="n">
        <f aca="false">CF36</f>
        <v>0</v>
      </c>
      <c r="CG39" s="85" t="n">
        <f aca="false">CG36</f>
        <v>0</v>
      </c>
      <c r="CH39" s="85" t="n">
        <f aca="false">CH36</f>
        <v>0</v>
      </c>
      <c r="CI39" s="85" t="n">
        <f aca="false">CI36</f>
        <v>0</v>
      </c>
      <c r="CJ39" s="85" t="n">
        <f aca="false">CJ36</f>
        <v>0</v>
      </c>
      <c r="CK39" s="85" t="n">
        <f aca="false">CK36</f>
        <v>0</v>
      </c>
      <c r="CL39" s="85" t="n">
        <f aca="false">CL36</f>
        <v>0</v>
      </c>
      <c r="CM39" s="85" t="n">
        <f aca="false">CM36</f>
        <v>0</v>
      </c>
      <c r="CN39" s="85" t="n">
        <f aca="false">CN36</f>
        <v>0</v>
      </c>
      <c r="CO39" s="85" t="n">
        <f aca="false">CO36</f>
        <v>0</v>
      </c>
      <c r="CP39" s="85" t="n">
        <f aca="false">CP36</f>
        <v>0</v>
      </c>
      <c r="CQ39" s="85" t="n">
        <f aca="false">CQ36</f>
        <v>0</v>
      </c>
      <c r="CR39" s="85" t="n">
        <f aca="false">CR36</f>
        <v>0</v>
      </c>
      <c r="CS39" s="85" t="n">
        <f aca="false">CS36</f>
        <v>0</v>
      </c>
      <c r="CT39" s="85" t="n">
        <f aca="false">CT36</f>
        <v>0</v>
      </c>
      <c r="CU39" s="85" t="n">
        <f aca="false">CU36</f>
        <v>0</v>
      </c>
      <c r="CV39" s="85" t="n">
        <f aca="false">CV36</f>
        <v>0</v>
      </c>
      <c r="CW39" s="85" t="n">
        <f aca="false">CW36</f>
        <v>0</v>
      </c>
      <c r="CX39" s="85" t="n">
        <f aca="false">CX36</f>
        <v>0</v>
      </c>
      <c r="CY39" s="85" t="n">
        <f aca="false">CY36</f>
        <v>0</v>
      </c>
      <c r="CZ39" s="85" t="n">
        <f aca="false">CZ36</f>
        <v>0</v>
      </c>
      <c r="DA39" s="85" t="n">
        <f aca="false">DA36</f>
        <v>0</v>
      </c>
      <c r="DB39" s="85" t="n">
        <f aca="false">DB36</f>
        <v>0</v>
      </c>
      <c r="DC39" s="85" t="n">
        <f aca="false">DC36</f>
        <v>0</v>
      </c>
      <c r="DD39" s="85" t="n">
        <f aca="false">DD36</f>
        <v>0</v>
      </c>
      <c r="DE39" s="85" t="n">
        <f aca="false">DE36</f>
        <v>0</v>
      </c>
      <c r="DF39" s="85" t="n">
        <f aca="false">DF36</f>
        <v>0</v>
      </c>
      <c r="DG39" s="85" t="n">
        <f aca="false">DG36</f>
        <v>0</v>
      </c>
      <c r="DH39" s="85" t="n">
        <f aca="false">DH36</f>
        <v>0</v>
      </c>
      <c r="DI39" s="85" t="n">
        <f aca="false">DI36</f>
        <v>0</v>
      </c>
      <c r="DJ39" s="85" t="n">
        <f aca="false">DJ36</f>
        <v>0</v>
      </c>
      <c r="DK39" s="85" t="n">
        <f aca="false">DK36</f>
        <v>0</v>
      </c>
    </row>
    <row r="40" s="107" customFormat="true" ht="15" hidden="false" customHeight="true" outlineLevel="0" collapsed="false">
      <c r="A40" s="116"/>
      <c r="B40" s="116"/>
      <c r="C40" s="117"/>
      <c r="E40" s="207" t="str">
        <f aca="false">Time!E$67</f>
        <v>Operating period flag</v>
      </c>
      <c r="F40" s="207" t="n">
        <f aca="false">Time!F$67</f>
        <v>0</v>
      </c>
      <c r="G40" s="207" t="str">
        <f aca="false">Time!G$67</f>
        <v>flag</v>
      </c>
      <c r="H40" s="207" t="n">
        <f aca="false">Time!H$67</f>
        <v>20</v>
      </c>
      <c r="I40" s="207" t="n">
        <f aca="false">Time!I$67</f>
        <v>0</v>
      </c>
      <c r="J40" s="207" t="n">
        <f aca="false">Time!J$67</f>
        <v>0</v>
      </c>
      <c r="K40" s="207" t="n">
        <f aca="false">Time!K$67</f>
        <v>0</v>
      </c>
      <c r="L40" s="207" t="n">
        <f aca="false">Time!L$67</f>
        <v>0</v>
      </c>
      <c r="M40" s="207" t="n">
        <f aca="false">Time!M$67</f>
        <v>0</v>
      </c>
      <c r="N40" s="207" t="n">
        <f aca="false">Time!N$67</f>
        <v>0</v>
      </c>
      <c r="O40" s="207" t="n">
        <f aca="false">Time!O$67</f>
        <v>0</v>
      </c>
      <c r="P40" s="207" t="n">
        <f aca="false">Time!P$67</f>
        <v>0</v>
      </c>
      <c r="Q40" s="207" t="n">
        <f aca="false">Time!Q$67</f>
        <v>0</v>
      </c>
      <c r="R40" s="207" t="n">
        <f aca="false">Time!R$67</f>
        <v>0</v>
      </c>
      <c r="S40" s="207" t="n">
        <f aca="false">Time!S$67</f>
        <v>0</v>
      </c>
      <c r="T40" s="207" t="n">
        <f aca="false">Time!T$67</f>
        <v>1</v>
      </c>
      <c r="U40" s="207" t="n">
        <f aca="false">Time!U$67</f>
        <v>1</v>
      </c>
      <c r="V40" s="207" t="n">
        <f aca="false">Time!V$67</f>
        <v>1</v>
      </c>
      <c r="W40" s="207" t="n">
        <f aca="false">Time!W$67</f>
        <v>1</v>
      </c>
      <c r="X40" s="207" t="n">
        <f aca="false">Time!X$67</f>
        <v>1</v>
      </c>
      <c r="Y40" s="207" t="n">
        <f aca="false">Time!Y$67</f>
        <v>1</v>
      </c>
      <c r="Z40" s="207" t="n">
        <f aca="false">Time!Z$67</f>
        <v>1</v>
      </c>
      <c r="AA40" s="207" t="n">
        <f aca="false">Time!AA$67</f>
        <v>1</v>
      </c>
      <c r="AB40" s="207" t="n">
        <f aca="false">Time!AB$67</f>
        <v>1</v>
      </c>
      <c r="AC40" s="207" t="n">
        <f aca="false">Time!AC$67</f>
        <v>1</v>
      </c>
      <c r="AD40" s="207" t="n">
        <f aca="false">Time!AD$67</f>
        <v>1</v>
      </c>
      <c r="AE40" s="207" t="n">
        <f aca="false">Time!AE$67</f>
        <v>1</v>
      </c>
      <c r="AF40" s="207" t="n">
        <f aca="false">Time!AF$67</f>
        <v>1</v>
      </c>
      <c r="AG40" s="207" t="n">
        <f aca="false">Time!AG$67</f>
        <v>1</v>
      </c>
      <c r="AH40" s="207" t="n">
        <f aca="false">Time!AH$67</f>
        <v>1</v>
      </c>
      <c r="AI40" s="207" t="n">
        <f aca="false">Time!AI$67</f>
        <v>1</v>
      </c>
      <c r="AJ40" s="207" t="n">
        <f aca="false">Time!AJ$67</f>
        <v>1</v>
      </c>
      <c r="AK40" s="207" t="n">
        <f aca="false">Time!AK$67</f>
        <v>1</v>
      </c>
      <c r="AL40" s="207" t="n">
        <f aca="false">Time!AL$67</f>
        <v>1</v>
      </c>
      <c r="AM40" s="207" t="n">
        <f aca="false">Time!AM$67</f>
        <v>1</v>
      </c>
      <c r="AN40" s="207" t="n">
        <f aca="false">Time!AN$67</f>
        <v>0</v>
      </c>
      <c r="AO40" s="207" t="n">
        <f aca="false">Time!AO$67</f>
        <v>0</v>
      </c>
      <c r="AP40" s="207" t="n">
        <f aca="false">Time!AP$67</f>
        <v>0</v>
      </c>
      <c r="AQ40" s="207" t="n">
        <f aca="false">Time!AQ$67</f>
        <v>0</v>
      </c>
      <c r="AR40" s="207" t="n">
        <f aca="false">Time!AR$67</f>
        <v>0</v>
      </c>
      <c r="AS40" s="207" t="n">
        <f aca="false">Time!AS$67</f>
        <v>0</v>
      </c>
      <c r="AT40" s="207" t="n">
        <f aca="false">Time!AT$67</f>
        <v>0</v>
      </c>
      <c r="AU40" s="207" t="n">
        <f aca="false">Time!AU$67</f>
        <v>0</v>
      </c>
      <c r="AV40" s="207" t="n">
        <f aca="false">Time!AV$67</f>
        <v>0</v>
      </c>
      <c r="AW40" s="207" t="n">
        <f aca="false">Time!AW$67</f>
        <v>0</v>
      </c>
      <c r="AX40" s="207" t="n">
        <f aca="false">Time!AX$67</f>
        <v>0</v>
      </c>
      <c r="AY40" s="207" t="n">
        <f aca="false">Time!AY$67</f>
        <v>0</v>
      </c>
      <c r="AZ40" s="207" t="n">
        <f aca="false">Time!AZ$67</f>
        <v>0</v>
      </c>
      <c r="BA40" s="207" t="n">
        <f aca="false">Time!BA$67</f>
        <v>0</v>
      </c>
      <c r="BB40" s="207" t="n">
        <f aca="false">Time!BB$67</f>
        <v>0</v>
      </c>
      <c r="BC40" s="207" t="n">
        <f aca="false">Time!BC$67</f>
        <v>0</v>
      </c>
      <c r="BD40" s="207" t="n">
        <f aca="false">Time!BD$67</f>
        <v>0</v>
      </c>
      <c r="BE40" s="207" t="n">
        <f aca="false">Time!BE$67</f>
        <v>0</v>
      </c>
      <c r="BF40" s="207" t="n">
        <f aca="false">Time!BF$67</f>
        <v>0</v>
      </c>
      <c r="BG40" s="207" t="n">
        <f aca="false">Time!BG$67</f>
        <v>0</v>
      </c>
      <c r="BH40" s="207" t="n">
        <f aca="false">Time!BH$67</f>
        <v>0</v>
      </c>
      <c r="BI40" s="207" t="n">
        <f aca="false">Time!BI$67</f>
        <v>0</v>
      </c>
      <c r="BJ40" s="207" t="n">
        <f aca="false">Time!BJ$67</f>
        <v>0</v>
      </c>
      <c r="BK40" s="207" t="n">
        <f aca="false">Time!BK$67</f>
        <v>0</v>
      </c>
      <c r="BL40" s="207" t="n">
        <f aca="false">Time!BL$67</f>
        <v>0</v>
      </c>
      <c r="BM40" s="207" t="n">
        <f aca="false">Time!BM$67</f>
        <v>0</v>
      </c>
      <c r="BN40" s="207" t="n">
        <f aca="false">Time!BN$67</f>
        <v>0</v>
      </c>
      <c r="BO40" s="207" t="n">
        <f aca="false">Time!BO$67</f>
        <v>0</v>
      </c>
      <c r="BP40" s="207" t="n">
        <f aca="false">Time!BP$67</f>
        <v>0</v>
      </c>
      <c r="BQ40" s="207" t="n">
        <f aca="false">Time!BQ$67</f>
        <v>0</v>
      </c>
      <c r="BR40" s="207" t="n">
        <f aca="false">Time!BR$67</f>
        <v>0</v>
      </c>
      <c r="BS40" s="207" t="n">
        <f aca="false">Time!BS$67</f>
        <v>0</v>
      </c>
      <c r="BT40" s="207" t="n">
        <f aca="false">Time!BT$67</f>
        <v>0</v>
      </c>
      <c r="BU40" s="207" t="n">
        <f aca="false">Time!BU$67</f>
        <v>0</v>
      </c>
      <c r="BV40" s="207" t="n">
        <f aca="false">Time!BV$67</f>
        <v>0</v>
      </c>
      <c r="BW40" s="207" t="n">
        <f aca="false">Time!BW$67</f>
        <v>0</v>
      </c>
      <c r="BX40" s="207" t="n">
        <f aca="false">Time!BX$67</f>
        <v>0</v>
      </c>
      <c r="BY40" s="207" t="n">
        <f aca="false">Time!BY$67</f>
        <v>0</v>
      </c>
      <c r="BZ40" s="207" t="n">
        <f aca="false">Time!BZ$67</f>
        <v>0</v>
      </c>
      <c r="CA40" s="207" t="n">
        <f aca="false">Time!CA$67</f>
        <v>0</v>
      </c>
      <c r="CB40" s="207" t="n">
        <f aca="false">Time!CB$67</f>
        <v>0</v>
      </c>
      <c r="CC40" s="207" t="n">
        <f aca="false">Time!CC$67</f>
        <v>0</v>
      </c>
      <c r="CD40" s="207" t="n">
        <f aca="false">Time!CD$67</f>
        <v>0</v>
      </c>
      <c r="CE40" s="207" t="n">
        <f aca="false">Time!CE$67</f>
        <v>0</v>
      </c>
      <c r="CF40" s="207" t="n">
        <f aca="false">Time!CF$67</f>
        <v>0</v>
      </c>
      <c r="CG40" s="207" t="n">
        <f aca="false">Time!CG$67</f>
        <v>0</v>
      </c>
      <c r="CH40" s="207" t="n">
        <f aca="false">Time!CH$67</f>
        <v>0</v>
      </c>
      <c r="CI40" s="207" t="n">
        <f aca="false">Time!CI$67</f>
        <v>0</v>
      </c>
      <c r="CJ40" s="207" t="n">
        <f aca="false">Time!CJ$67</f>
        <v>0</v>
      </c>
      <c r="CK40" s="207" t="n">
        <f aca="false">Time!CK$67</f>
        <v>0</v>
      </c>
      <c r="CL40" s="207" t="n">
        <f aca="false">Time!CL$67</f>
        <v>0</v>
      </c>
      <c r="CM40" s="207" t="n">
        <f aca="false">Time!CM$67</f>
        <v>0</v>
      </c>
      <c r="CN40" s="207" t="n">
        <f aca="false">Time!CN$67</f>
        <v>0</v>
      </c>
      <c r="CO40" s="207" t="n">
        <f aca="false">Time!CO$67</f>
        <v>0</v>
      </c>
      <c r="CP40" s="207" t="n">
        <f aca="false">Time!CP$67</f>
        <v>0</v>
      </c>
      <c r="CQ40" s="207" t="n">
        <f aca="false">Time!CQ$67</f>
        <v>0</v>
      </c>
      <c r="CR40" s="207" t="n">
        <f aca="false">Time!CR$67</f>
        <v>0</v>
      </c>
      <c r="CS40" s="207" t="n">
        <f aca="false">Time!CS$67</f>
        <v>0</v>
      </c>
      <c r="CT40" s="207" t="n">
        <f aca="false">Time!CT$67</f>
        <v>0</v>
      </c>
      <c r="CU40" s="207" t="n">
        <f aca="false">Time!CU$67</f>
        <v>0</v>
      </c>
      <c r="CV40" s="207" t="n">
        <f aca="false">Time!CV$67</f>
        <v>0</v>
      </c>
      <c r="CW40" s="207" t="n">
        <f aca="false">Time!CW$67</f>
        <v>0</v>
      </c>
      <c r="CX40" s="207" t="n">
        <f aca="false">Time!CX$67</f>
        <v>0</v>
      </c>
      <c r="CY40" s="207" t="n">
        <f aca="false">Time!CY$67</f>
        <v>0</v>
      </c>
      <c r="CZ40" s="207" t="n">
        <f aca="false">Time!CZ$67</f>
        <v>0</v>
      </c>
      <c r="DA40" s="207" t="n">
        <f aca="false">Time!DA$67</f>
        <v>0</v>
      </c>
      <c r="DB40" s="207" t="n">
        <f aca="false">Time!DB$67</f>
        <v>0</v>
      </c>
      <c r="DC40" s="207" t="n">
        <f aca="false">Time!DC$67</f>
        <v>0</v>
      </c>
      <c r="DD40" s="207" t="n">
        <f aca="false">Time!DD$67</f>
        <v>0</v>
      </c>
      <c r="DE40" s="207" t="n">
        <f aca="false">Time!DE$67</f>
        <v>0</v>
      </c>
      <c r="DF40" s="207" t="n">
        <f aca="false">Time!DF$67</f>
        <v>0</v>
      </c>
      <c r="DG40" s="207" t="n">
        <f aca="false">Time!DG$67</f>
        <v>0</v>
      </c>
      <c r="DH40" s="207" t="n">
        <f aca="false">Time!DH$67</f>
        <v>0</v>
      </c>
      <c r="DI40" s="207" t="n">
        <f aca="false">Time!DI$67</f>
        <v>0</v>
      </c>
      <c r="DJ40" s="207" t="n">
        <f aca="false">Time!DJ$67</f>
        <v>0</v>
      </c>
      <c r="DK40" s="207" t="n">
        <f aca="false">Time!DK$67</f>
        <v>0</v>
      </c>
    </row>
    <row r="41" s="159" customFormat="true" ht="15" hidden="false" customHeight="true" outlineLevel="0" collapsed="false">
      <c r="A41" s="182"/>
      <c r="B41" s="182"/>
      <c r="C41" s="183"/>
      <c r="E41" s="208" t="s">
        <v>265</v>
      </c>
      <c r="F41" s="208"/>
      <c r="G41" s="208" t="s">
        <v>40</v>
      </c>
      <c r="H41" s="209" t="n">
        <f aca="false">SUM(J41:BC41)</f>
        <v>644743.308603514</v>
      </c>
      <c r="I41" s="208"/>
      <c r="J41" s="210" t="n">
        <f aca="false">J39 * $F38 * J40</f>
        <v>0</v>
      </c>
      <c r="K41" s="210" t="n">
        <f aca="false">K39 * $F38 * K40</f>
        <v>0</v>
      </c>
      <c r="L41" s="210" t="n">
        <f aca="false">L39 * $F38 * L40</f>
        <v>0</v>
      </c>
      <c r="M41" s="210" t="n">
        <f aca="false">M39 * $F38 * M40</f>
        <v>0</v>
      </c>
      <c r="N41" s="210" t="n">
        <f aca="false">N39 * $F38 * N40</f>
        <v>0</v>
      </c>
      <c r="O41" s="210" t="n">
        <f aca="false">O39 * $F38 * O40</f>
        <v>0</v>
      </c>
      <c r="P41" s="210" t="n">
        <f aca="false">P39 * $F38 * P40</f>
        <v>0</v>
      </c>
      <c r="Q41" s="210" t="n">
        <f aca="false">Q39 * $F38 * Q40</f>
        <v>0</v>
      </c>
      <c r="R41" s="210" t="n">
        <f aca="false">R39 * $F38 * R40</f>
        <v>0</v>
      </c>
      <c r="S41" s="210" t="n">
        <f aca="false">S39 * $F38 * S40</f>
        <v>0</v>
      </c>
      <c r="T41" s="210" t="n">
        <f aca="false">T39 * $F38 * T40</f>
        <v>27068.0825887683</v>
      </c>
      <c r="U41" s="210" t="n">
        <f aca="false">U39 * $F38 * U40</f>
        <v>27555.3080753661</v>
      </c>
      <c r="V41" s="210" t="n">
        <f aca="false">V39 * $F38 * V40</f>
        <v>28051.3036207227</v>
      </c>
      <c r="W41" s="210" t="n">
        <f aca="false">W39 * $F38 * W40</f>
        <v>28556.2270858957</v>
      </c>
      <c r="X41" s="210" t="n">
        <f aca="false">X39 * $F38 * X40</f>
        <v>29070.2391734419</v>
      </c>
      <c r="Y41" s="210" t="n">
        <f aca="false">Y39 * $F38 * Y40</f>
        <v>29593.5034785638</v>
      </c>
      <c r="Z41" s="210" t="n">
        <f aca="false">Z39 * $F38 * Z40</f>
        <v>30126.186541178</v>
      </c>
      <c r="AA41" s="210" t="n">
        <f aca="false">AA39 * $F38 * AA40</f>
        <v>30668.4578989192</v>
      </c>
      <c r="AB41" s="210" t="n">
        <f aca="false">AB39 * $F38 * AB40</f>
        <v>31220.4901410997</v>
      </c>
      <c r="AC41" s="210" t="n">
        <f aca="false">AC39 * $F38 * AC40</f>
        <v>31782.4589636395</v>
      </c>
      <c r="AD41" s="210" t="n">
        <f aca="false">AD39 * $F38 * AD40</f>
        <v>32354.543224985</v>
      </c>
      <c r="AE41" s="210" t="n">
        <f aca="false">AE39 * $F38 * AE40</f>
        <v>32936.9250030348</v>
      </c>
      <c r="AF41" s="210" t="n">
        <f aca="false">AF39 * $F38 * AF40</f>
        <v>33529.7896530894</v>
      </c>
      <c r="AG41" s="210" t="n">
        <f aca="false">AG39 * $F38 * AG40</f>
        <v>34133.325866845</v>
      </c>
      <c r="AH41" s="210" t="n">
        <f aca="false">AH39 * $F38 * AH40</f>
        <v>34747.7257324482</v>
      </c>
      <c r="AI41" s="210" t="n">
        <f aca="false">AI39 * $F38 * AI40</f>
        <v>35373.1847956323</v>
      </c>
      <c r="AJ41" s="210" t="n">
        <f aca="false">AJ39 * $F38 * AJ40</f>
        <v>36009.9021219536</v>
      </c>
      <c r="AK41" s="210" t="n">
        <f aca="false">AK39 * $F38 * AK40</f>
        <v>36658.0803601488</v>
      </c>
      <c r="AL41" s="210" t="n">
        <f aca="false">AL39 * $F38 * AL40</f>
        <v>37317.9258066315</v>
      </c>
      <c r="AM41" s="210" t="n">
        <f aca="false">AM39 * $F38 * AM40</f>
        <v>37989.6484711509</v>
      </c>
      <c r="AN41" s="210" t="n">
        <f aca="false">AN39 * $F38 * AN40</f>
        <v>0</v>
      </c>
      <c r="AO41" s="210" t="n">
        <f aca="false">AO39 * $F38 * AO40</f>
        <v>0</v>
      </c>
      <c r="AP41" s="210" t="n">
        <f aca="false">AP39 * $F38 * AP40</f>
        <v>0</v>
      </c>
      <c r="AQ41" s="210" t="n">
        <f aca="false">AQ39 * $F38 * AQ40</f>
        <v>0</v>
      </c>
      <c r="AR41" s="210" t="n">
        <f aca="false">AR39 * $F38 * AR40</f>
        <v>0</v>
      </c>
      <c r="AS41" s="210" t="n">
        <f aca="false">AS39 * $F38 * AS40</f>
        <v>0</v>
      </c>
      <c r="AT41" s="210" t="n">
        <f aca="false">AT39 * $F38 * AT40</f>
        <v>0</v>
      </c>
      <c r="AU41" s="210" t="n">
        <f aca="false">AU39 * $F38 * AU40</f>
        <v>0</v>
      </c>
      <c r="AV41" s="210" t="n">
        <f aca="false">AV39 * $F38 * AV40</f>
        <v>0</v>
      </c>
      <c r="AW41" s="210" t="n">
        <f aca="false">AW39 * $F38 * AW40</f>
        <v>0</v>
      </c>
      <c r="AX41" s="210" t="n">
        <f aca="false">AX39 * $F38 * AX40</f>
        <v>0</v>
      </c>
      <c r="AY41" s="210" t="n">
        <f aca="false">AY39 * $F38 * AY40</f>
        <v>0</v>
      </c>
      <c r="AZ41" s="210" t="n">
        <f aca="false">AZ39 * $F38 * AZ40</f>
        <v>0</v>
      </c>
      <c r="BA41" s="210" t="n">
        <f aca="false">BA39 * $F38 * BA40</f>
        <v>0</v>
      </c>
      <c r="BB41" s="210" t="n">
        <f aca="false">BB39 * $F38 * BB40</f>
        <v>0</v>
      </c>
      <c r="BC41" s="210" t="n">
        <f aca="false">BC39 * $F38 * BC40</f>
        <v>0</v>
      </c>
      <c r="BD41" s="210" t="n">
        <f aca="false">BD39 * $F38 * BD40</f>
        <v>0</v>
      </c>
      <c r="BE41" s="210" t="n">
        <f aca="false">BE39 * $F38 * BE40</f>
        <v>0</v>
      </c>
      <c r="BF41" s="210" t="n">
        <f aca="false">BF39 * $F38 * BF40</f>
        <v>0</v>
      </c>
      <c r="BG41" s="210" t="n">
        <f aca="false">BG39 * $F38 * BG40</f>
        <v>0</v>
      </c>
      <c r="BH41" s="210" t="n">
        <f aca="false">BH39 * $F38 * BH40</f>
        <v>0</v>
      </c>
      <c r="BI41" s="210" t="n">
        <f aca="false">BI39 * $F38 * BI40</f>
        <v>0</v>
      </c>
      <c r="BJ41" s="210" t="n">
        <f aca="false">BJ39 * $F38 * BJ40</f>
        <v>0</v>
      </c>
      <c r="BK41" s="210" t="n">
        <f aca="false">BK39 * $F38 * BK40</f>
        <v>0</v>
      </c>
      <c r="BL41" s="210" t="n">
        <f aca="false">BL39 * $F38 * BL40</f>
        <v>0</v>
      </c>
      <c r="BM41" s="210" t="n">
        <f aca="false">BM39 * $F38 * BM40</f>
        <v>0</v>
      </c>
      <c r="BN41" s="210" t="n">
        <f aca="false">BN39 * $F38 * BN40</f>
        <v>0</v>
      </c>
      <c r="BO41" s="210" t="n">
        <f aca="false">BO39 * $F38 * BO40</f>
        <v>0</v>
      </c>
      <c r="BP41" s="210" t="n">
        <f aca="false">BP39 * $F38 * BP40</f>
        <v>0</v>
      </c>
      <c r="BQ41" s="210" t="n">
        <f aca="false">BQ39 * $F38 * BQ40</f>
        <v>0</v>
      </c>
      <c r="BR41" s="210" t="n">
        <f aca="false">BR39 * $F38 * BR40</f>
        <v>0</v>
      </c>
      <c r="BS41" s="210" t="n">
        <f aca="false">BS39 * $F38 * BS40</f>
        <v>0</v>
      </c>
      <c r="BT41" s="210" t="n">
        <f aca="false">BT39 * $F38 * BT40</f>
        <v>0</v>
      </c>
      <c r="BU41" s="210" t="n">
        <f aca="false">BU39 * $F38 * BU40</f>
        <v>0</v>
      </c>
      <c r="BV41" s="210" t="n">
        <f aca="false">BV39 * $F38 * BV40</f>
        <v>0</v>
      </c>
      <c r="BW41" s="210" t="n">
        <f aca="false">BW39 * $F38 * BW40</f>
        <v>0</v>
      </c>
      <c r="BX41" s="210" t="n">
        <f aca="false">BX39 * $F38 * BX40</f>
        <v>0</v>
      </c>
      <c r="BY41" s="210" t="n">
        <f aca="false">BY39 * $F38 * BY40</f>
        <v>0</v>
      </c>
      <c r="BZ41" s="210" t="n">
        <f aca="false">BZ39 * $F38 * BZ40</f>
        <v>0</v>
      </c>
      <c r="CA41" s="210" t="n">
        <f aca="false">CA39 * $F38 * CA40</f>
        <v>0</v>
      </c>
      <c r="CB41" s="210" t="n">
        <f aca="false">CB39 * $F38 * CB40</f>
        <v>0</v>
      </c>
      <c r="CC41" s="210" t="n">
        <f aca="false">CC39 * $F38 * CC40</f>
        <v>0</v>
      </c>
      <c r="CD41" s="210" t="n">
        <f aca="false">CD39 * $F38 * CD40</f>
        <v>0</v>
      </c>
      <c r="CE41" s="210" t="n">
        <f aca="false">CE39 * $F38 * CE40</f>
        <v>0</v>
      </c>
      <c r="CF41" s="210" t="n">
        <f aca="false">CF39 * $F38 * CF40</f>
        <v>0</v>
      </c>
      <c r="CG41" s="210" t="n">
        <f aca="false">CG39 * $F38 * CG40</f>
        <v>0</v>
      </c>
      <c r="CH41" s="210" t="n">
        <f aca="false">CH39 * $F38 * CH40</f>
        <v>0</v>
      </c>
      <c r="CI41" s="210" t="n">
        <f aca="false">CI39 * $F38 * CI40</f>
        <v>0</v>
      </c>
      <c r="CJ41" s="210" t="n">
        <f aca="false">CJ39 * $F38 * CJ40</f>
        <v>0</v>
      </c>
      <c r="CK41" s="210" t="n">
        <f aca="false">CK39 * $F38 * CK40</f>
        <v>0</v>
      </c>
      <c r="CL41" s="210" t="n">
        <f aca="false">CL39 * $F38 * CL40</f>
        <v>0</v>
      </c>
      <c r="CM41" s="210" t="n">
        <f aca="false">CM39 * $F38 * CM40</f>
        <v>0</v>
      </c>
      <c r="CN41" s="210" t="n">
        <f aca="false">CN39 * $F38 * CN40</f>
        <v>0</v>
      </c>
      <c r="CO41" s="210" t="n">
        <f aca="false">CO39 * $F38 * CO40</f>
        <v>0</v>
      </c>
      <c r="CP41" s="210" t="n">
        <f aca="false">CP39 * $F38 * CP40</f>
        <v>0</v>
      </c>
      <c r="CQ41" s="210" t="n">
        <f aca="false">CQ39 * $F38 * CQ40</f>
        <v>0</v>
      </c>
      <c r="CR41" s="210" t="n">
        <f aca="false">CR39 * $F38 * CR40</f>
        <v>0</v>
      </c>
      <c r="CS41" s="210" t="n">
        <f aca="false">CS39 * $F38 * CS40</f>
        <v>0</v>
      </c>
      <c r="CT41" s="210" t="n">
        <f aca="false">CT39 * $F38 * CT40</f>
        <v>0</v>
      </c>
      <c r="CU41" s="210" t="n">
        <f aca="false">CU39 * $F38 * CU40</f>
        <v>0</v>
      </c>
      <c r="CV41" s="210" t="n">
        <f aca="false">CV39 * $F38 * CV40</f>
        <v>0</v>
      </c>
      <c r="CW41" s="210" t="n">
        <f aca="false">CW39 * $F38 * CW40</f>
        <v>0</v>
      </c>
      <c r="CX41" s="210" t="n">
        <f aca="false">CX39 * $F38 * CX40</f>
        <v>0</v>
      </c>
      <c r="CY41" s="210" t="n">
        <f aca="false">CY39 * $F38 * CY40</f>
        <v>0</v>
      </c>
      <c r="CZ41" s="210" t="n">
        <f aca="false">CZ39 * $F38 * CZ40</f>
        <v>0</v>
      </c>
      <c r="DA41" s="210" t="n">
        <f aca="false">DA39 * $F38 * DA40</f>
        <v>0</v>
      </c>
      <c r="DB41" s="210" t="n">
        <f aca="false">DB39 * $F38 * DB40</f>
        <v>0</v>
      </c>
      <c r="DC41" s="210" t="n">
        <f aca="false">DC39 * $F38 * DC40</f>
        <v>0</v>
      </c>
      <c r="DD41" s="210" t="n">
        <f aca="false">DD39 * $F38 * DD40</f>
        <v>0</v>
      </c>
      <c r="DE41" s="210" t="n">
        <f aca="false">DE39 * $F38 * DE40</f>
        <v>0</v>
      </c>
      <c r="DF41" s="210" t="n">
        <f aca="false">DF39 * $F38 * DF40</f>
        <v>0</v>
      </c>
      <c r="DG41" s="210" t="n">
        <f aca="false">DG39 * $F38 * DG40</f>
        <v>0</v>
      </c>
      <c r="DH41" s="210" t="n">
        <f aca="false">DH39 * $F38 * DH40</f>
        <v>0</v>
      </c>
      <c r="DI41" s="210" t="n">
        <f aca="false">DI39 * $F38 * DI40</f>
        <v>0</v>
      </c>
      <c r="DJ41" s="210" t="n">
        <f aca="false">DJ39 * $F38 * DJ40</f>
        <v>0</v>
      </c>
      <c r="DK41" s="210" t="n">
        <f aca="false">DK39 * $F38 * DK40</f>
        <v>0</v>
      </c>
    </row>
    <row r="44" customFormat="false" ht="15" hidden="false" customHeight="true" outlineLevel="0" collapsed="false">
      <c r="A44" s="67" t="s">
        <v>266</v>
      </c>
      <c r="B44" s="67"/>
      <c r="C44" s="150"/>
      <c r="D44" s="67"/>
      <c r="E44" s="67"/>
      <c r="F44" s="67"/>
      <c r="G44" s="67"/>
      <c r="H44" s="67"/>
      <c r="I44" s="67"/>
      <c r="J44" s="67"/>
      <c r="K44" s="67"/>
      <c r="L44" s="67"/>
      <c r="M44" s="67"/>
      <c r="N44" s="67"/>
      <c r="O44" s="67"/>
      <c r="P44" s="67"/>
      <c r="Q44" s="67"/>
      <c r="R44" s="67"/>
      <c r="S44" s="67"/>
      <c r="T44" s="67"/>
      <c r="U44" s="67"/>
      <c r="V44" s="67"/>
      <c r="W44" s="67"/>
      <c r="X44" s="67"/>
      <c r="Y44" s="67"/>
      <c r="Z44" s="67"/>
      <c r="AA44" s="67"/>
      <c r="AB44" s="67"/>
      <c r="AC44" s="67"/>
      <c r="AD44" s="67"/>
      <c r="AE44" s="67"/>
      <c r="AF44" s="67"/>
      <c r="AG44" s="67"/>
      <c r="AH44" s="67"/>
      <c r="AI44" s="67"/>
      <c r="AJ44" s="67"/>
      <c r="AK44" s="67"/>
      <c r="AL44" s="67"/>
      <c r="AM44" s="67"/>
      <c r="AN44" s="67"/>
      <c r="AO44" s="67"/>
      <c r="AP44" s="67"/>
      <c r="AQ44" s="67"/>
      <c r="AR44" s="67"/>
      <c r="AS44" s="67"/>
      <c r="AT44" s="67"/>
      <c r="AU44" s="67"/>
      <c r="AV44" s="67"/>
      <c r="AW44" s="67"/>
      <c r="AX44" s="67"/>
      <c r="AY44" s="67"/>
      <c r="AZ44" s="67"/>
      <c r="BA44" s="67"/>
      <c r="BB44" s="67"/>
      <c r="BC44" s="67"/>
      <c r="BD44" s="67"/>
      <c r="BE44" s="67"/>
      <c r="BF44" s="67"/>
      <c r="BG44" s="67"/>
      <c r="BH44" s="67"/>
      <c r="BI44" s="67"/>
      <c r="BJ44" s="67"/>
      <c r="BK44" s="67"/>
      <c r="BL44" s="67"/>
      <c r="BM44" s="67"/>
      <c r="BN44" s="67"/>
      <c r="BO44" s="67"/>
      <c r="BP44" s="67"/>
      <c r="BQ44" s="67"/>
      <c r="BR44" s="67"/>
      <c r="BS44" s="67"/>
      <c r="BT44" s="67"/>
      <c r="BU44" s="67"/>
      <c r="BV44" s="67"/>
      <c r="BW44" s="67"/>
      <c r="BX44" s="67"/>
      <c r="BY44" s="67"/>
      <c r="BZ44" s="67"/>
      <c r="CA44" s="67"/>
      <c r="CB44" s="67"/>
      <c r="CC44" s="67"/>
      <c r="CD44" s="67"/>
      <c r="CE44" s="67"/>
      <c r="CF44" s="67"/>
      <c r="CG44" s="67"/>
      <c r="CH44" s="67"/>
      <c r="CI44" s="67"/>
      <c r="CJ44" s="67"/>
      <c r="CK44" s="67"/>
      <c r="CL44" s="67"/>
      <c r="CM44" s="67"/>
      <c r="CN44" s="67"/>
      <c r="CO44" s="67"/>
      <c r="CP44" s="67"/>
      <c r="CQ44" s="67"/>
      <c r="CR44" s="67"/>
      <c r="CS44" s="67"/>
      <c r="CT44" s="67"/>
      <c r="CU44" s="67"/>
      <c r="CV44" s="67"/>
      <c r="CW44" s="67"/>
      <c r="CX44" s="67"/>
      <c r="CY44" s="67"/>
      <c r="CZ44" s="67"/>
      <c r="DA44" s="67"/>
      <c r="DB44" s="67"/>
      <c r="DC44" s="67"/>
      <c r="DD44" s="67"/>
      <c r="DE44" s="67"/>
      <c r="DF44" s="67"/>
      <c r="DG44" s="67"/>
      <c r="DH44" s="67"/>
      <c r="DI44" s="67"/>
      <c r="DJ44" s="67"/>
      <c r="DK44" s="67"/>
    </row>
    <row r="46" customFormat="false" ht="15" hidden="false" customHeight="true" outlineLevel="0" collapsed="false">
      <c r="E46" s="172" t="str">
        <f aca="false">InpC!E$34</f>
        <v>Savings in truck waiting time</v>
      </c>
      <c r="F46" s="211" t="n">
        <f aca="false">InpC!F$34</f>
        <v>0.25</v>
      </c>
      <c r="G46" s="172" t="str">
        <f aca="false">InpC!G$34</f>
        <v>hour / truck</v>
      </c>
    </row>
    <row r="47" customFormat="false" ht="15" hidden="false" customHeight="true" outlineLevel="0" collapsed="false">
      <c r="E47" s="85" t="str">
        <f aca="false">E$12</f>
        <v>Terminal 5 exports - Forecast</v>
      </c>
      <c r="F47" s="85" t="n">
        <f aca="false">F$12</f>
        <v>0</v>
      </c>
      <c r="G47" s="85" t="str">
        <f aca="false">G$12</f>
        <v>boxes</v>
      </c>
      <c r="H47" s="85" t="n">
        <f aca="false">H$12</f>
        <v>4745136.86460759</v>
      </c>
      <c r="I47" s="85" t="n">
        <f aca="false">I$12</f>
        <v>0</v>
      </c>
      <c r="J47" s="85" t="n">
        <f aca="false">J$12</f>
        <v>0</v>
      </c>
      <c r="K47" s="85" t="n">
        <f aca="false">K$12</f>
        <v>0</v>
      </c>
      <c r="L47" s="85" t="n">
        <f aca="false">L$12</f>
        <v>0</v>
      </c>
      <c r="M47" s="85" t="n">
        <f aca="false">M$12</f>
        <v>0</v>
      </c>
      <c r="N47" s="85" t="n">
        <f aca="false">N$12</f>
        <v>0</v>
      </c>
      <c r="O47" s="85" t="n">
        <f aca="false">O$12</f>
        <v>0</v>
      </c>
      <c r="P47" s="85" t="n">
        <f aca="false">P$12</f>
        <v>0</v>
      </c>
      <c r="Q47" s="85" t="n">
        <f aca="false">Q$12</f>
        <v>95456.1649463334</v>
      </c>
      <c r="R47" s="85" t="n">
        <f aca="false">R$12</f>
        <v>174128.828363641</v>
      </c>
      <c r="S47" s="85" t="n">
        <f aca="false">S$12</f>
        <v>177263.147274187</v>
      </c>
      <c r="T47" s="85" t="n">
        <f aca="false">T$12</f>
        <v>180453.883925122</v>
      </c>
      <c r="U47" s="85" t="n">
        <f aca="false">U$12</f>
        <v>183702.053835774</v>
      </c>
      <c r="V47" s="85" t="n">
        <f aca="false">V$12</f>
        <v>187008.690804818</v>
      </c>
      <c r="W47" s="85" t="n">
        <f aca="false">W$12</f>
        <v>190374.847239305</v>
      </c>
      <c r="X47" s="85" t="n">
        <f aca="false">X$12</f>
        <v>193801.594489612</v>
      </c>
      <c r="Y47" s="85" t="n">
        <f aca="false">Y$12</f>
        <v>197290.023190425</v>
      </c>
      <c r="Z47" s="85" t="n">
        <f aca="false">Z$12</f>
        <v>200841.243607853</v>
      </c>
      <c r="AA47" s="85" t="n">
        <f aca="false">AA$12</f>
        <v>204456.385992794</v>
      </c>
      <c r="AB47" s="85" t="n">
        <f aca="false">AB$12</f>
        <v>208136.600940665</v>
      </c>
      <c r="AC47" s="85" t="n">
        <f aca="false">AC$12</f>
        <v>211883.059757597</v>
      </c>
      <c r="AD47" s="85" t="n">
        <f aca="false">AD$12</f>
        <v>215696.954833233</v>
      </c>
      <c r="AE47" s="85" t="n">
        <f aca="false">AE$12</f>
        <v>219579.500020232</v>
      </c>
      <c r="AF47" s="85" t="n">
        <f aca="false">AF$12</f>
        <v>223531.931020596</v>
      </c>
      <c r="AG47" s="85" t="n">
        <f aca="false">AG$12</f>
        <v>227555.505778967</v>
      </c>
      <c r="AH47" s="85" t="n">
        <f aca="false">AH$12</f>
        <v>231651.504882988</v>
      </c>
      <c r="AI47" s="85" t="n">
        <f aca="false">AI$12</f>
        <v>235821.231970882</v>
      </c>
      <c r="AJ47" s="85" t="n">
        <f aca="false">AJ$12</f>
        <v>240066.014146358</v>
      </c>
      <c r="AK47" s="85" t="n">
        <f aca="false">AK$12</f>
        <v>244387.202400992</v>
      </c>
      <c r="AL47" s="85" t="n">
        <f aca="false">AL$12</f>
        <v>248786.17204421</v>
      </c>
      <c r="AM47" s="85" t="n">
        <f aca="false">AM$12</f>
        <v>253264.323141006</v>
      </c>
      <c r="AN47" s="85" t="n">
        <f aca="false">AN$12</f>
        <v>0</v>
      </c>
      <c r="AO47" s="85" t="n">
        <f aca="false">AO$12</f>
        <v>0</v>
      </c>
      <c r="AP47" s="85" t="n">
        <f aca="false">AP$12</f>
        <v>0</v>
      </c>
      <c r="AQ47" s="85" t="n">
        <f aca="false">AQ$12</f>
        <v>0</v>
      </c>
      <c r="AR47" s="85" t="n">
        <f aca="false">AR$12</f>
        <v>0</v>
      </c>
      <c r="AS47" s="85" t="n">
        <f aca="false">AS$12</f>
        <v>0</v>
      </c>
      <c r="AT47" s="85" t="n">
        <f aca="false">AT$12</f>
        <v>0</v>
      </c>
      <c r="AU47" s="85" t="n">
        <f aca="false">AU$12</f>
        <v>0</v>
      </c>
      <c r="AV47" s="85" t="n">
        <f aca="false">AV$12</f>
        <v>0</v>
      </c>
      <c r="AW47" s="85" t="n">
        <f aca="false">AW$12</f>
        <v>0</v>
      </c>
      <c r="AX47" s="85" t="n">
        <f aca="false">AX$12</f>
        <v>0</v>
      </c>
      <c r="AY47" s="85" t="n">
        <f aca="false">AY$12</f>
        <v>0</v>
      </c>
      <c r="AZ47" s="85" t="n">
        <f aca="false">AZ$12</f>
        <v>0</v>
      </c>
      <c r="BA47" s="85" t="n">
        <f aca="false">BA$12</f>
        <v>0</v>
      </c>
      <c r="BB47" s="85" t="n">
        <f aca="false">BB$12</f>
        <v>0</v>
      </c>
      <c r="BC47" s="85" t="n">
        <f aca="false">BC$12</f>
        <v>0</v>
      </c>
      <c r="BD47" s="85" t="n">
        <f aca="false">BD$12</f>
        <v>0</v>
      </c>
      <c r="BE47" s="85" t="n">
        <f aca="false">BE$12</f>
        <v>0</v>
      </c>
      <c r="BF47" s="85" t="n">
        <f aca="false">BF$12</f>
        <v>0</v>
      </c>
      <c r="BG47" s="85" t="n">
        <f aca="false">BG$12</f>
        <v>0</v>
      </c>
      <c r="BH47" s="85" t="n">
        <f aca="false">BH$12</f>
        <v>0</v>
      </c>
      <c r="BI47" s="85" t="n">
        <f aca="false">BI$12</f>
        <v>0</v>
      </c>
      <c r="BJ47" s="85" t="n">
        <f aca="false">BJ$12</f>
        <v>0</v>
      </c>
      <c r="BK47" s="85" t="n">
        <f aca="false">BK$12</f>
        <v>0</v>
      </c>
      <c r="BL47" s="85" t="n">
        <f aca="false">BL$12</f>
        <v>0</v>
      </c>
      <c r="BM47" s="85" t="n">
        <f aca="false">BM$12</f>
        <v>0</v>
      </c>
      <c r="BN47" s="85" t="n">
        <f aca="false">BN$12</f>
        <v>0</v>
      </c>
      <c r="BO47" s="85" t="n">
        <f aca="false">BO$12</f>
        <v>0</v>
      </c>
      <c r="BP47" s="85" t="n">
        <f aca="false">BP$12</f>
        <v>0</v>
      </c>
      <c r="BQ47" s="85" t="n">
        <f aca="false">BQ$12</f>
        <v>0</v>
      </c>
      <c r="BR47" s="85" t="n">
        <f aca="false">BR$12</f>
        <v>0</v>
      </c>
      <c r="BS47" s="85" t="n">
        <f aca="false">BS$12</f>
        <v>0</v>
      </c>
      <c r="BT47" s="85" t="n">
        <f aca="false">BT$12</f>
        <v>0</v>
      </c>
      <c r="BU47" s="85" t="n">
        <f aca="false">BU$12</f>
        <v>0</v>
      </c>
      <c r="BV47" s="85" t="n">
        <f aca="false">BV$12</f>
        <v>0</v>
      </c>
      <c r="BW47" s="85" t="n">
        <f aca="false">BW$12</f>
        <v>0</v>
      </c>
      <c r="BX47" s="85" t="n">
        <f aca="false">BX$12</f>
        <v>0</v>
      </c>
      <c r="BY47" s="85" t="n">
        <f aca="false">BY$12</f>
        <v>0</v>
      </c>
      <c r="BZ47" s="85" t="n">
        <f aca="false">BZ$12</f>
        <v>0</v>
      </c>
      <c r="CA47" s="85" t="n">
        <f aca="false">CA$12</f>
        <v>0</v>
      </c>
      <c r="CB47" s="85" t="n">
        <f aca="false">CB$12</f>
        <v>0</v>
      </c>
      <c r="CC47" s="85" t="n">
        <f aca="false">CC$12</f>
        <v>0</v>
      </c>
      <c r="CD47" s="85" t="n">
        <f aca="false">CD$12</f>
        <v>0</v>
      </c>
      <c r="CE47" s="85" t="n">
        <f aca="false">CE$12</f>
        <v>0</v>
      </c>
      <c r="CF47" s="85" t="n">
        <f aca="false">CF$12</f>
        <v>0</v>
      </c>
      <c r="CG47" s="85" t="n">
        <f aca="false">CG$12</f>
        <v>0</v>
      </c>
      <c r="CH47" s="85" t="n">
        <f aca="false">CH$12</f>
        <v>0</v>
      </c>
      <c r="CI47" s="85" t="n">
        <f aca="false">CI$12</f>
        <v>0</v>
      </c>
      <c r="CJ47" s="85" t="n">
        <f aca="false">CJ$12</f>
        <v>0</v>
      </c>
      <c r="CK47" s="85" t="n">
        <f aca="false">CK$12</f>
        <v>0</v>
      </c>
      <c r="CL47" s="85" t="n">
        <f aca="false">CL$12</f>
        <v>0</v>
      </c>
      <c r="CM47" s="85" t="n">
        <f aca="false">CM$12</f>
        <v>0</v>
      </c>
      <c r="CN47" s="85" t="n">
        <f aca="false">CN$12</f>
        <v>0</v>
      </c>
      <c r="CO47" s="85" t="n">
        <f aca="false">CO$12</f>
        <v>0</v>
      </c>
      <c r="CP47" s="85" t="n">
        <f aca="false">CP$12</f>
        <v>0</v>
      </c>
      <c r="CQ47" s="85" t="n">
        <f aca="false">CQ$12</f>
        <v>0</v>
      </c>
      <c r="CR47" s="85" t="n">
        <f aca="false">CR$12</f>
        <v>0</v>
      </c>
      <c r="CS47" s="85" t="n">
        <f aca="false">CS$12</f>
        <v>0</v>
      </c>
      <c r="CT47" s="85" t="n">
        <f aca="false">CT$12</f>
        <v>0</v>
      </c>
      <c r="CU47" s="85" t="n">
        <f aca="false">CU$12</f>
        <v>0</v>
      </c>
      <c r="CV47" s="85" t="n">
        <f aca="false">CV$12</f>
        <v>0</v>
      </c>
      <c r="CW47" s="85" t="n">
        <f aca="false">CW$12</f>
        <v>0</v>
      </c>
      <c r="CX47" s="85" t="n">
        <f aca="false">CX$12</f>
        <v>0</v>
      </c>
      <c r="CY47" s="85" t="n">
        <f aca="false">CY$12</f>
        <v>0</v>
      </c>
      <c r="CZ47" s="85" t="n">
        <f aca="false">CZ$12</f>
        <v>0</v>
      </c>
      <c r="DA47" s="85" t="n">
        <f aca="false">DA$12</f>
        <v>0</v>
      </c>
      <c r="DB47" s="85" t="n">
        <f aca="false">DB$12</f>
        <v>0</v>
      </c>
      <c r="DC47" s="85" t="n">
        <f aca="false">DC$12</f>
        <v>0</v>
      </c>
      <c r="DD47" s="85" t="n">
        <f aca="false">DD$12</f>
        <v>0</v>
      </c>
      <c r="DE47" s="85" t="n">
        <f aca="false">DE$12</f>
        <v>0</v>
      </c>
      <c r="DF47" s="85" t="n">
        <f aca="false">DF$12</f>
        <v>0</v>
      </c>
      <c r="DG47" s="85" t="n">
        <f aca="false">DG$12</f>
        <v>0</v>
      </c>
      <c r="DH47" s="85" t="n">
        <f aca="false">DH$12</f>
        <v>0</v>
      </c>
      <c r="DI47" s="85" t="n">
        <f aca="false">DI$12</f>
        <v>0</v>
      </c>
      <c r="DJ47" s="85" t="n">
        <f aca="false">DJ$12</f>
        <v>0</v>
      </c>
      <c r="DK47" s="85" t="n">
        <f aca="false">DK$12</f>
        <v>0</v>
      </c>
    </row>
    <row r="48" s="159" customFormat="true" ht="15" hidden="false" customHeight="true" outlineLevel="0" collapsed="false">
      <c r="A48" s="182"/>
      <c r="B48" s="182"/>
      <c r="C48" s="183"/>
      <c r="E48" s="208" t="s">
        <v>267</v>
      </c>
      <c r="F48" s="208"/>
      <c r="G48" s="208" t="s">
        <v>40</v>
      </c>
      <c r="H48" s="208" t="n">
        <f aca="false">SUM(J48:DK48)</f>
        <v>1186284.2161519</v>
      </c>
      <c r="I48" s="208"/>
      <c r="J48" s="208" t="n">
        <f aca="false">$F46 * J47</f>
        <v>0</v>
      </c>
      <c r="K48" s="208" t="n">
        <f aca="false">$F46 * K47</f>
        <v>0</v>
      </c>
      <c r="L48" s="208" t="n">
        <f aca="false">$F46 * L47</f>
        <v>0</v>
      </c>
      <c r="M48" s="208" t="n">
        <f aca="false">$F46 * M47</f>
        <v>0</v>
      </c>
      <c r="N48" s="208" t="n">
        <f aca="false">$F46 * N47</f>
        <v>0</v>
      </c>
      <c r="O48" s="208" t="n">
        <f aca="false">$F46 * O47</f>
        <v>0</v>
      </c>
      <c r="P48" s="208" t="n">
        <f aca="false">$F46 * P47</f>
        <v>0</v>
      </c>
      <c r="Q48" s="208" t="n">
        <f aca="false">$F46 * Q47</f>
        <v>23864.0412365833</v>
      </c>
      <c r="R48" s="208" t="n">
        <f aca="false">$F46 * R47</f>
        <v>43532.2070909103</v>
      </c>
      <c r="S48" s="208" t="n">
        <f aca="false">$F46 * S47</f>
        <v>44315.7868185467</v>
      </c>
      <c r="T48" s="208" t="n">
        <f aca="false">$F46 * T47</f>
        <v>45113.4709812805</v>
      </c>
      <c r="U48" s="208" t="n">
        <f aca="false">$F46 * U47</f>
        <v>45925.5134589436</v>
      </c>
      <c r="V48" s="208" t="n">
        <f aca="false">$F46 * V47</f>
        <v>46752.1727012046</v>
      </c>
      <c r="W48" s="208" t="n">
        <f aca="false">$F46 * W47</f>
        <v>47593.7118098262</v>
      </c>
      <c r="X48" s="208" t="n">
        <f aca="false">$F46 * X47</f>
        <v>48450.3986224031</v>
      </c>
      <c r="Y48" s="208" t="n">
        <f aca="false">$F46 * Y47</f>
        <v>49322.5057976064</v>
      </c>
      <c r="Z48" s="208" t="n">
        <f aca="false">$F46 * Z47</f>
        <v>50210.3109019633</v>
      </c>
      <c r="AA48" s="208" t="n">
        <f aca="false">$F46 * AA47</f>
        <v>51114.0964981986</v>
      </c>
      <c r="AB48" s="208" t="n">
        <f aca="false">$F46 * AB47</f>
        <v>52034.1502351662</v>
      </c>
      <c r="AC48" s="208" t="n">
        <f aca="false">$F46 * AC47</f>
        <v>52970.7649393992</v>
      </c>
      <c r="AD48" s="208" t="n">
        <f aca="false">$F46 * AD47</f>
        <v>53924.2387083084</v>
      </c>
      <c r="AE48" s="208" t="n">
        <f aca="false">$F46 * AE47</f>
        <v>54894.8750050579</v>
      </c>
      <c r="AF48" s="208" t="n">
        <f aca="false">$F46 * AF47</f>
        <v>55882.982755149</v>
      </c>
      <c r="AG48" s="208" t="n">
        <f aca="false">$F46 * AG47</f>
        <v>56888.8764447416</v>
      </c>
      <c r="AH48" s="208" t="n">
        <f aca="false">$F46 * AH47</f>
        <v>57912.876220747</v>
      </c>
      <c r="AI48" s="208" t="n">
        <f aca="false">$F46 * AI47</f>
        <v>58955.3079927204</v>
      </c>
      <c r="AJ48" s="208" t="n">
        <f aca="false">$F46 * AJ47</f>
        <v>60016.5035365894</v>
      </c>
      <c r="AK48" s="208" t="n">
        <f aca="false">$F46 * AK47</f>
        <v>61096.800600248</v>
      </c>
      <c r="AL48" s="208" t="n">
        <f aca="false">$F46 * AL47</f>
        <v>62196.5430110525</v>
      </c>
      <c r="AM48" s="208" t="n">
        <f aca="false">$F46 * AM47</f>
        <v>63316.0807852514</v>
      </c>
      <c r="AN48" s="208" t="n">
        <f aca="false">$F46 * AN47</f>
        <v>0</v>
      </c>
      <c r="AO48" s="208" t="n">
        <f aca="false">$F46 * AO47</f>
        <v>0</v>
      </c>
      <c r="AP48" s="208" t="n">
        <f aca="false">$F46 * AP47</f>
        <v>0</v>
      </c>
      <c r="AQ48" s="208" t="n">
        <f aca="false">$F46 * AQ47</f>
        <v>0</v>
      </c>
      <c r="AR48" s="208" t="n">
        <f aca="false">$F46 * AR47</f>
        <v>0</v>
      </c>
      <c r="AS48" s="208" t="n">
        <f aca="false">$F46 * AS47</f>
        <v>0</v>
      </c>
      <c r="AT48" s="208" t="n">
        <f aca="false">$F46 * AT47</f>
        <v>0</v>
      </c>
      <c r="AU48" s="208" t="n">
        <f aca="false">$F46 * AU47</f>
        <v>0</v>
      </c>
      <c r="AV48" s="208" t="n">
        <f aca="false">$F46 * AV47</f>
        <v>0</v>
      </c>
      <c r="AW48" s="208" t="n">
        <f aca="false">$F46 * AW47</f>
        <v>0</v>
      </c>
      <c r="AX48" s="208" t="n">
        <f aca="false">$F46 * AX47</f>
        <v>0</v>
      </c>
      <c r="AY48" s="208" t="n">
        <f aca="false">$F46 * AY47</f>
        <v>0</v>
      </c>
      <c r="AZ48" s="208" t="n">
        <f aca="false">$F46 * AZ47</f>
        <v>0</v>
      </c>
      <c r="BA48" s="208" t="n">
        <f aca="false">$F46 * BA47</f>
        <v>0</v>
      </c>
      <c r="BB48" s="208" t="n">
        <f aca="false">$F46 * BB47</f>
        <v>0</v>
      </c>
      <c r="BC48" s="208" t="n">
        <f aca="false">$F46 * BC47</f>
        <v>0</v>
      </c>
      <c r="BD48" s="208" t="n">
        <f aca="false">$F46 * BD47</f>
        <v>0</v>
      </c>
      <c r="BE48" s="208" t="n">
        <f aca="false">$F46 * BE47</f>
        <v>0</v>
      </c>
      <c r="BF48" s="208" t="n">
        <f aca="false">$F46 * BF47</f>
        <v>0</v>
      </c>
      <c r="BG48" s="208" t="n">
        <f aca="false">$F46 * BG47</f>
        <v>0</v>
      </c>
      <c r="BH48" s="208" t="n">
        <f aca="false">$F46 * BH47</f>
        <v>0</v>
      </c>
      <c r="BI48" s="208" t="n">
        <f aca="false">$F46 * BI47</f>
        <v>0</v>
      </c>
      <c r="BJ48" s="208" t="n">
        <f aca="false">$F46 * BJ47</f>
        <v>0</v>
      </c>
      <c r="BK48" s="208" t="n">
        <f aca="false">$F46 * BK47</f>
        <v>0</v>
      </c>
      <c r="BL48" s="208" t="n">
        <f aca="false">$F46 * BL47</f>
        <v>0</v>
      </c>
      <c r="BM48" s="208" t="n">
        <f aca="false">$F46 * BM47</f>
        <v>0</v>
      </c>
      <c r="BN48" s="208" t="n">
        <f aca="false">$F46 * BN47</f>
        <v>0</v>
      </c>
      <c r="BO48" s="208" t="n">
        <f aca="false">$F46 * BO47</f>
        <v>0</v>
      </c>
      <c r="BP48" s="208" t="n">
        <f aca="false">$F46 * BP47</f>
        <v>0</v>
      </c>
      <c r="BQ48" s="208" t="n">
        <f aca="false">$F46 * BQ47</f>
        <v>0</v>
      </c>
      <c r="BR48" s="208" t="n">
        <f aca="false">$F46 * BR47</f>
        <v>0</v>
      </c>
      <c r="BS48" s="208" t="n">
        <f aca="false">$F46 * BS47</f>
        <v>0</v>
      </c>
      <c r="BT48" s="208" t="n">
        <f aca="false">$F46 * BT47</f>
        <v>0</v>
      </c>
      <c r="BU48" s="208" t="n">
        <f aca="false">$F46 * BU47</f>
        <v>0</v>
      </c>
      <c r="BV48" s="208" t="n">
        <f aca="false">$F46 * BV47</f>
        <v>0</v>
      </c>
      <c r="BW48" s="208" t="n">
        <f aca="false">$F46 * BW47</f>
        <v>0</v>
      </c>
      <c r="BX48" s="208" t="n">
        <f aca="false">$F46 * BX47</f>
        <v>0</v>
      </c>
      <c r="BY48" s="208" t="n">
        <f aca="false">$F46 * BY47</f>
        <v>0</v>
      </c>
      <c r="BZ48" s="208" t="n">
        <f aca="false">$F46 * BZ47</f>
        <v>0</v>
      </c>
      <c r="CA48" s="208" t="n">
        <f aca="false">$F46 * CA47</f>
        <v>0</v>
      </c>
      <c r="CB48" s="208" t="n">
        <f aca="false">$F46 * CB47</f>
        <v>0</v>
      </c>
      <c r="CC48" s="208" t="n">
        <f aca="false">$F46 * CC47</f>
        <v>0</v>
      </c>
      <c r="CD48" s="208" t="n">
        <f aca="false">$F46 * CD47</f>
        <v>0</v>
      </c>
      <c r="CE48" s="208" t="n">
        <f aca="false">$F46 * CE47</f>
        <v>0</v>
      </c>
      <c r="CF48" s="208" t="n">
        <f aca="false">$F46 * CF47</f>
        <v>0</v>
      </c>
      <c r="CG48" s="208" t="n">
        <f aca="false">$F46 * CG47</f>
        <v>0</v>
      </c>
      <c r="CH48" s="208" t="n">
        <f aca="false">$F46 * CH47</f>
        <v>0</v>
      </c>
      <c r="CI48" s="208" t="n">
        <f aca="false">$F46 * CI47</f>
        <v>0</v>
      </c>
      <c r="CJ48" s="208" t="n">
        <f aca="false">$F46 * CJ47</f>
        <v>0</v>
      </c>
      <c r="CK48" s="208" t="n">
        <f aca="false">$F46 * CK47</f>
        <v>0</v>
      </c>
      <c r="CL48" s="208" t="n">
        <f aca="false">$F46 * CL47</f>
        <v>0</v>
      </c>
      <c r="CM48" s="208" t="n">
        <f aca="false">$F46 * CM47</f>
        <v>0</v>
      </c>
      <c r="CN48" s="208" t="n">
        <f aca="false">$F46 * CN47</f>
        <v>0</v>
      </c>
      <c r="CO48" s="208" t="n">
        <f aca="false">$F46 * CO47</f>
        <v>0</v>
      </c>
      <c r="CP48" s="208" t="n">
        <f aca="false">$F46 * CP47</f>
        <v>0</v>
      </c>
      <c r="CQ48" s="208" t="n">
        <f aca="false">$F46 * CQ47</f>
        <v>0</v>
      </c>
      <c r="CR48" s="208" t="n">
        <f aca="false">$F46 * CR47</f>
        <v>0</v>
      </c>
      <c r="CS48" s="208" t="n">
        <f aca="false">$F46 * CS47</f>
        <v>0</v>
      </c>
      <c r="CT48" s="208" t="n">
        <f aca="false">$F46 * CT47</f>
        <v>0</v>
      </c>
      <c r="CU48" s="208" t="n">
        <f aca="false">$F46 * CU47</f>
        <v>0</v>
      </c>
      <c r="CV48" s="208" t="n">
        <f aca="false">$F46 * CV47</f>
        <v>0</v>
      </c>
      <c r="CW48" s="208" t="n">
        <f aca="false">$F46 * CW47</f>
        <v>0</v>
      </c>
      <c r="CX48" s="208" t="n">
        <f aca="false">$F46 * CX47</f>
        <v>0</v>
      </c>
      <c r="CY48" s="208" t="n">
        <f aca="false">$F46 * CY47</f>
        <v>0</v>
      </c>
      <c r="CZ48" s="208" t="n">
        <f aca="false">$F46 * CZ47</f>
        <v>0</v>
      </c>
      <c r="DA48" s="208" t="n">
        <f aca="false">$F46 * DA47</f>
        <v>0</v>
      </c>
      <c r="DB48" s="208" t="n">
        <f aca="false">$F46 * DB47</f>
        <v>0</v>
      </c>
      <c r="DC48" s="208" t="n">
        <f aca="false">$F46 * DC47</f>
        <v>0</v>
      </c>
      <c r="DD48" s="208" t="n">
        <f aca="false">$F46 * DD47</f>
        <v>0</v>
      </c>
      <c r="DE48" s="208" t="n">
        <f aca="false">$F46 * DE47</f>
        <v>0</v>
      </c>
      <c r="DF48" s="208" t="n">
        <f aca="false">$F46 * DF47</f>
        <v>0</v>
      </c>
      <c r="DG48" s="208" t="n">
        <f aca="false">$F46 * DG47</f>
        <v>0</v>
      </c>
      <c r="DH48" s="208" t="n">
        <f aca="false">$F46 * DH47</f>
        <v>0</v>
      </c>
      <c r="DI48" s="208" t="n">
        <f aca="false">$F46 * DI47</f>
        <v>0</v>
      </c>
      <c r="DJ48" s="208" t="n">
        <f aca="false">$F46 * DJ47</f>
        <v>0</v>
      </c>
      <c r="DK48" s="208" t="n">
        <f aca="false">$F46 * DK47</f>
        <v>0</v>
      </c>
    </row>
    <row r="51" customFormat="false" ht="15" hidden="false" customHeight="true" outlineLevel="0" collapsed="false">
      <c r="A51" s="67" t="s">
        <v>268</v>
      </c>
      <c r="B51" s="67"/>
      <c r="C51" s="150"/>
      <c r="D51" s="67"/>
      <c r="E51" s="67"/>
      <c r="F51" s="67"/>
      <c r="G51" s="67"/>
      <c r="H51" s="67"/>
      <c r="I51" s="67"/>
      <c r="J51" s="67"/>
      <c r="K51" s="67"/>
      <c r="L51" s="67"/>
      <c r="M51" s="67"/>
      <c r="N51" s="67"/>
      <c r="O51" s="67"/>
      <c r="P51" s="67"/>
      <c r="Q51" s="67"/>
      <c r="R51" s="67"/>
      <c r="S51" s="67"/>
      <c r="T51" s="67"/>
      <c r="U51" s="67"/>
      <c r="V51" s="67"/>
      <c r="W51" s="67"/>
      <c r="X51" s="67"/>
      <c r="Y51" s="67"/>
      <c r="Z51" s="67"/>
      <c r="AA51" s="67"/>
      <c r="AB51" s="67"/>
      <c r="AC51" s="67"/>
      <c r="AD51" s="67"/>
      <c r="AE51" s="67"/>
      <c r="AF51" s="67"/>
      <c r="AG51" s="67"/>
      <c r="AH51" s="67"/>
      <c r="AI51" s="67"/>
      <c r="AJ51" s="67"/>
      <c r="AK51" s="67"/>
      <c r="AL51" s="67"/>
      <c r="AM51" s="67"/>
      <c r="AN51" s="67"/>
      <c r="AO51" s="67"/>
      <c r="AP51" s="67"/>
      <c r="AQ51" s="67"/>
      <c r="AR51" s="67"/>
      <c r="AS51" s="67"/>
      <c r="AT51" s="67"/>
      <c r="AU51" s="67"/>
      <c r="AV51" s="67"/>
      <c r="AW51" s="67"/>
      <c r="AX51" s="67"/>
      <c r="AY51" s="67"/>
      <c r="AZ51" s="67"/>
      <c r="BA51" s="67"/>
      <c r="BB51" s="67"/>
      <c r="BC51" s="67"/>
      <c r="BD51" s="67"/>
      <c r="BE51" s="67"/>
      <c r="BF51" s="67"/>
      <c r="BG51" s="67"/>
      <c r="BH51" s="67"/>
      <c r="BI51" s="67"/>
      <c r="BJ51" s="67"/>
      <c r="BK51" s="67"/>
      <c r="BL51" s="67"/>
      <c r="BM51" s="67"/>
      <c r="BN51" s="67"/>
      <c r="BO51" s="67"/>
      <c r="BP51" s="67"/>
      <c r="BQ51" s="67"/>
      <c r="BR51" s="67"/>
      <c r="BS51" s="67"/>
      <c r="BT51" s="67"/>
      <c r="BU51" s="67"/>
      <c r="BV51" s="67"/>
      <c r="BW51" s="67"/>
      <c r="BX51" s="67"/>
      <c r="BY51" s="67"/>
      <c r="BZ51" s="67"/>
      <c r="CA51" s="67"/>
      <c r="CB51" s="67"/>
      <c r="CC51" s="67"/>
      <c r="CD51" s="67"/>
      <c r="CE51" s="67"/>
      <c r="CF51" s="67"/>
      <c r="CG51" s="67"/>
      <c r="CH51" s="67"/>
      <c r="CI51" s="67"/>
      <c r="CJ51" s="67"/>
      <c r="CK51" s="67"/>
      <c r="CL51" s="67"/>
      <c r="CM51" s="67"/>
      <c r="CN51" s="67"/>
      <c r="CO51" s="67"/>
      <c r="CP51" s="67"/>
      <c r="CQ51" s="67"/>
      <c r="CR51" s="67"/>
      <c r="CS51" s="67"/>
      <c r="CT51" s="67"/>
      <c r="CU51" s="67"/>
      <c r="CV51" s="67"/>
      <c r="CW51" s="67"/>
      <c r="CX51" s="67"/>
      <c r="CY51" s="67"/>
      <c r="CZ51" s="67"/>
      <c r="DA51" s="67"/>
      <c r="DB51" s="67"/>
      <c r="DC51" s="67"/>
      <c r="DD51" s="67"/>
      <c r="DE51" s="67"/>
      <c r="DF51" s="67"/>
      <c r="DG51" s="67"/>
      <c r="DH51" s="67"/>
      <c r="DI51" s="67"/>
      <c r="DJ51" s="67"/>
      <c r="DK51" s="67"/>
    </row>
    <row r="53" customFormat="false" ht="15" hidden="false" customHeight="true" outlineLevel="0" collapsed="false">
      <c r="E53" s="85" t="str">
        <f aca="false">E$12</f>
        <v>Terminal 5 exports - Forecast</v>
      </c>
      <c r="F53" s="85" t="n">
        <f aca="false">F$12</f>
        <v>0</v>
      </c>
      <c r="G53" s="85" t="str">
        <f aca="false">G$12</f>
        <v>boxes</v>
      </c>
      <c r="H53" s="85" t="n">
        <f aca="false">H$12</f>
        <v>4745136.86460759</v>
      </c>
      <c r="I53" s="85" t="n">
        <f aca="false">I$12</f>
        <v>0</v>
      </c>
      <c r="J53" s="85" t="n">
        <f aca="false">J$12</f>
        <v>0</v>
      </c>
      <c r="K53" s="85" t="n">
        <f aca="false">K$12</f>
        <v>0</v>
      </c>
      <c r="L53" s="85" t="n">
        <f aca="false">L$12</f>
        <v>0</v>
      </c>
      <c r="M53" s="85" t="n">
        <f aca="false">M$12</f>
        <v>0</v>
      </c>
      <c r="N53" s="85" t="n">
        <f aca="false">N$12</f>
        <v>0</v>
      </c>
      <c r="O53" s="85" t="n">
        <f aca="false">O$12</f>
        <v>0</v>
      </c>
      <c r="P53" s="85" t="n">
        <f aca="false">P$12</f>
        <v>0</v>
      </c>
      <c r="Q53" s="85" t="n">
        <f aca="false">Q$12</f>
        <v>95456.1649463334</v>
      </c>
      <c r="R53" s="85" t="n">
        <f aca="false">R$12</f>
        <v>174128.828363641</v>
      </c>
      <c r="S53" s="85" t="n">
        <f aca="false">S$12</f>
        <v>177263.147274187</v>
      </c>
      <c r="T53" s="85" t="n">
        <f aca="false">T$12</f>
        <v>180453.883925122</v>
      </c>
      <c r="U53" s="85" t="n">
        <f aca="false">U$12</f>
        <v>183702.053835774</v>
      </c>
      <c r="V53" s="85" t="n">
        <f aca="false">V$12</f>
        <v>187008.690804818</v>
      </c>
      <c r="W53" s="85" t="n">
        <f aca="false">W$12</f>
        <v>190374.847239305</v>
      </c>
      <c r="X53" s="85" t="n">
        <f aca="false">X$12</f>
        <v>193801.594489612</v>
      </c>
      <c r="Y53" s="85" t="n">
        <f aca="false">Y$12</f>
        <v>197290.023190425</v>
      </c>
      <c r="Z53" s="85" t="n">
        <f aca="false">Z$12</f>
        <v>200841.243607853</v>
      </c>
      <c r="AA53" s="85" t="n">
        <f aca="false">AA$12</f>
        <v>204456.385992794</v>
      </c>
      <c r="AB53" s="85" t="n">
        <f aca="false">AB$12</f>
        <v>208136.600940665</v>
      </c>
      <c r="AC53" s="85" t="n">
        <f aca="false">AC$12</f>
        <v>211883.059757597</v>
      </c>
      <c r="AD53" s="85" t="n">
        <f aca="false">AD$12</f>
        <v>215696.954833233</v>
      </c>
      <c r="AE53" s="85" t="n">
        <f aca="false">AE$12</f>
        <v>219579.500020232</v>
      </c>
      <c r="AF53" s="85" t="n">
        <f aca="false">AF$12</f>
        <v>223531.931020596</v>
      </c>
      <c r="AG53" s="85" t="n">
        <f aca="false">AG$12</f>
        <v>227555.505778967</v>
      </c>
      <c r="AH53" s="85" t="n">
        <f aca="false">AH$12</f>
        <v>231651.504882988</v>
      </c>
      <c r="AI53" s="85" t="n">
        <f aca="false">AI$12</f>
        <v>235821.231970882</v>
      </c>
      <c r="AJ53" s="85" t="n">
        <f aca="false">AJ$12</f>
        <v>240066.014146358</v>
      </c>
      <c r="AK53" s="85" t="n">
        <f aca="false">AK$12</f>
        <v>244387.202400992</v>
      </c>
      <c r="AL53" s="85" t="n">
        <f aca="false">AL$12</f>
        <v>248786.17204421</v>
      </c>
      <c r="AM53" s="85" t="n">
        <f aca="false">AM$12</f>
        <v>253264.323141006</v>
      </c>
      <c r="AN53" s="85" t="n">
        <f aca="false">AN$12</f>
        <v>0</v>
      </c>
      <c r="AO53" s="85" t="n">
        <f aca="false">AO$12</f>
        <v>0</v>
      </c>
      <c r="AP53" s="85" t="n">
        <f aca="false">AP$12</f>
        <v>0</v>
      </c>
      <c r="AQ53" s="85" t="n">
        <f aca="false">AQ$12</f>
        <v>0</v>
      </c>
      <c r="AR53" s="85" t="n">
        <f aca="false">AR$12</f>
        <v>0</v>
      </c>
      <c r="AS53" s="85" t="n">
        <f aca="false">AS$12</f>
        <v>0</v>
      </c>
      <c r="AT53" s="85" t="n">
        <f aca="false">AT$12</f>
        <v>0</v>
      </c>
      <c r="AU53" s="85" t="n">
        <f aca="false">AU$12</f>
        <v>0</v>
      </c>
      <c r="AV53" s="85" t="n">
        <f aca="false">AV$12</f>
        <v>0</v>
      </c>
      <c r="AW53" s="85" t="n">
        <f aca="false">AW$12</f>
        <v>0</v>
      </c>
      <c r="AX53" s="85" t="n">
        <f aca="false">AX$12</f>
        <v>0</v>
      </c>
      <c r="AY53" s="85" t="n">
        <f aca="false">AY$12</f>
        <v>0</v>
      </c>
      <c r="AZ53" s="85" t="n">
        <f aca="false">AZ$12</f>
        <v>0</v>
      </c>
      <c r="BA53" s="85" t="n">
        <f aca="false">BA$12</f>
        <v>0</v>
      </c>
      <c r="BB53" s="85" t="n">
        <f aca="false">BB$12</f>
        <v>0</v>
      </c>
      <c r="BC53" s="85" t="n">
        <f aca="false">BC$12</f>
        <v>0</v>
      </c>
      <c r="BD53" s="85" t="n">
        <f aca="false">BD$12</f>
        <v>0</v>
      </c>
      <c r="BE53" s="85" t="n">
        <f aca="false">BE$12</f>
        <v>0</v>
      </c>
      <c r="BF53" s="85" t="n">
        <f aca="false">BF$12</f>
        <v>0</v>
      </c>
      <c r="BG53" s="85" t="n">
        <f aca="false">BG$12</f>
        <v>0</v>
      </c>
      <c r="BH53" s="85" t="n">
        <f aca="false">BH$12</f>
        <v>0</v>
      </c>
      <c r="BI53" s="85" t="n">
        <f aca="false">BI$12</f>
        <v>0</v>
      </c>
      <c r="BJ53" s="85" t="n">
        <f aca="false">BJ$12</f>
        <v>0</v>
      </c>
      <c r="BK53" s="85" t="n">
        <f aca="false">BK$12</f>
        <v>0</v>
      </c>
      <c r="BL53" s="85" t="n">
        <f aca="false">BL$12</f>
        <v>0</v>
      </c>
      <c r="BM53" s="85" t="n">
        <f aca="false">BM$12</f>
        <v>0</v>
      </c>
      <c r="BN53" s="85" t="n">
        <f aca="false">BN$12</f>
        <v>0</v>
      </c>
      <c r="BO53" s="85" t="n">
        <f aca="false">BO$12</f>
        <v>0</v>
      </c>
      <c r="BP53" s="85" t="n">
        <f aca="false">BP$12</f>
        <v>0</v>
      </c>
      <c r="BQ53" s="85" t="n">
        <f aca="false">BQ$12</f>
        <v>0</v>
      </c>
      <c r="BR53" s="85" t="n">
        <f aca="false">BR$12</f>
        <v>0</v>
      </c>
      <c r="BS53" s="85" t="n">
        <f aca="false">BS$12</f>
        <v>0</v>
      </c>
      <c r="BT53" s="85" t="n">
        <f aca="false">BT$12</f>
        <v>0</v>
      </c>
      <c r="BU53" s="85" t="n">
        <f aca="false">BU$12</f>
        <v>0</v>
      </c>
      <c r="BV53" s="85" t="n">
        <f aca="false">BV$12</f>
        <v>0</v>
      </c>
      <c r="BW53" s="85" t="n">
        <f aca="false">BW$12</f>
        <v>0</v>
      </c>
      <c r="BX53" s="85" t="n">
        <f aca="false">BX$12</f>
        <v>0</v>
      </c>
      <c r="BY53" s="85" t="n">
        <f aca="false">BY$12</f>
        <v>0</v>
      </c>
      <c r="BZ53" s="85" t="n">
        <f aca="false">BZ$12</f>
        <v>0</v>
      </c>
      <c r="CA53" s="85" t="n">
        <f aca="false">CA$12</f>
        <v>0</v>
      </c>
      <c r="CB53" s="85" t="n">
        <f aca="false">CB$12</f>
        <v>0</v>
      </c>
      <c r="CC53" s="85" t="n">
        <f aca="false">CC$12</f>
        <v>0</v>
      </c>
      <c r="CD53" s="85" t="n">
        <f aca="false">CD$12</f>
        <v>0</v>
      </c>
      <c r="CE53" s="85" t="n">
        <f aca="false">CE$12</f>
        <v>0</v>
      </c>
      <c r="CF53" s="85" t="n">
        <f aca="false">CF$12</f>
        <v>0</v>
      </c>
      <c r="CG53" s="85" t="n">
        <f aca="false">CG$12</f>
        <v>0</v>
      </c>
      <c r="CH53" s="85" t="n">
        <f aca="false">CH$12</f>
        <v>0</v>
      </c>
      <c r="CI53" s="85" t="n">
        <f aca="false">CI$12</f>
        <v>0</v>
      </c>
      <c r="CJ53" s="85" t="n">
        <f aca="false">CJ$12</f>
        <v>0</v>
      </c>
      <c r="CK53" s="85" t="n">
        <f aca="false">CK$12</f>
        <v>0</v>
      </c>
      <c r="CL53" s="85" t="n">
        <f aca="false">CL$12</f>
        <v>0</v>
      </c>
      <c r="CM53" s="85" t="n">
        <f aca="false">CM$12</f>
        <v>0</v>
      </c>
      <c r="CN53" s="85" t="n">
        <f aca="false">CN$12</f>
        <v>0</v>
      </c>
      <c r="CO53" s="85" t="n">
        <f aca="false">CO$12</f>
        <v>0</v>
      </c>
      <c r="CP53" s="85" t="n">
        <f aca="false">CP$12</f>
        <v>0</v>
      </c>
      <c r="CQ53" s="85" t="n">
        <f aca="false">CQ$12</f>
        <v>0</v>
      </c>
      <c r="CR53" s="85" t="n">
        <f aca="false">CR$12</f>
        <v>0</v>
      </c>
      <c r="CS53" s="85" t="n">
        <f aca="false">CS$12</f>
        <v>0</v>
      </c>
      <c r="CT53" s="85" t="n">
        <f aca="false">CT$12</f>
        <v>0</v>
      </c>
      <c r="CU53" s="85" t="n">
        <f aca="false">CU$12</f>
        <v>0</v>
      </c>
      <c r="CV53" s="85" t="n">
        <f aca="false">CV$12</f>
        <v>0</v>
      </c>
      <c r="CW53" s="85" t="n">
        <f aca="false">CW$12</f>
        <v>0</v>
      </c>
      <c r="CX53" s="85" t="n">
        <f aca="false">CX$12</f>
        <v>0</v>
      </c>
      <c r="CY53" s="85" t="n">
        <f aca="false">CY$12</f>
        <v>0</v>
      </c>
      <c r="CZ53" s="85" t="n">
        <f aca="false">CZ$12</f>
        <v>0</v>
      </c>
      <c r="DA53" s="85" t="n">
        <f aca="false">DA$12</f>
        <v>0</v>
      </c>
      <c r="DB53" s="85" t="n">
        <f aca="false">DB$12</f>
        <v>0</v>
      </c>
      <c r="DC53" s="85" t="n">
        <f aca="false">DC$12</f>
        <v>0</v>
      </c>
      <c r="DD53" s="85" t="n">
        <f aca="false">DD$12</f>
        <v>0</v>
      </c>
      <c r="DE53" s="85" t="n">
        <f aca="false">DE$12</f>
        <v>0</v>
      </c>
      <c r="DF53" s="85" t="n">
        <f aca="false">DF$12</f>
        <v>0</v>
      </c>
      <c r="DG53" s="85" t="n">
        <f aca="false">DG$12</f>
        <v>0</v>
      </c>
      <c r="DH53" s="85" t="n">
        <f aca="false">DH$12</f>
        <v>0</v>
      </c>
      <c r="DI53" s="85" t="n">
        <f aca="false">DI$12</f>
        <v>0</v>
      </c>
      <c r="DJ53" s="85" t="n">
        <f aca="false">DJ$12</f>
        <v>0</v>
      </c>
      <c r="DK53" s="85" t="n">
        <f aca="false">DK$12</f>
        <v>0</v>
      </c>
    </row>
    <row r="54" customFormat="false" ht="15" hidden="false" customHeight="true" outlineLevel="0" collapsed="false">
      <c r="E54" s="85" t="str">
        <f aca="false">E$17</f>
        <v>Terminal 5 imports - Forecast</v>
      </c>
      <c r="F54" s="85" t="n">
        <f aca="false">F$17</f>
        <v>0</v>
      </c>
      <c r="G54" s="85" t="str">
        <f aca="false">G$17</f>
        <v>boxes</v>
      </c>
      <c r="H54" s="85" t="n">
        <f aca="false">H$17</f>
        <v>5307352.90437714</v>
      </c>
      <c r="I54" s="85" t="n">
        <f aca="false">I$17</f>
        <v>0</v>
      </c>
      <c r="J54" s="85" t="n">
        <f aca="false">J$17</f>
        <v>0</v>
      </c>
      <c r="K54" s="85" t="n">
        <f aca="false">K$17</f>
        <v>0</v>
      </c>
      <c r="L54" s="85" t="n">
        <f aca="false">L$17</f>
        <v>0</v>
      </c>
      <c r="M54" s="85" t="n">
        <f aca="false">M$17</f>
        <v>0</v>
      </c>
      <c r="N54" s="85" t="n">
        <f aca="false">N$17</f>
        <v>0</v>
      </c>
      <c r="O54" s="85" t="n">
        <f aca="false">O$17</f>
        <v>0</v>
      </c>
      <c r="P54" s="85" t="n">
        <f aca="false">P$17</f>
        <v>0</v>
      </c>
      <c r="Q54" s="85" t="n">
        <f aca="false">Q$17</f>
        <v>106766.057275889</v>
      </c>
      <c r="R54" s="85" t="n">
        <f aca="false">R$17</f>
        <v>194760.060525248</v>
      </c>
      <c r="S54" s="85" t="n">
        <f aca="false">S$17</f>
        <v>198265.741614702</v>
      </c>
      <c r="T54" s="85" t="n">
        <f aca="false">T$17</f>
        <v>201834.524963767</v>
      </c>
      <c r="U54" s="85" t="n">
        <f aca="false">U$17</f>
        <v>205467.546413115</v>
      </c>
      <c r="V54" s="85" t="n">
        <f aca="false">V$17</f>
        <v>209165.962248551</v>
      </c>
      <c r="W54" s="85" t="n">
        <f aca="false">W$17</f>
        <v>212930.949569025</v>
      </c>
      <c r="X54" s="85" t="n">
        <f aca="false">X$17</f>
        <v>216763.706661267</v>
      </c>
      <c r="Y54" s="85" t="n">
        <f aca="false">Y$17</f>
        <v>220665.45338117</v>
      </c>
      <c r="Z54" s="85" t="n">
        <f aca="false">Z$17</f>
        <v>224637.431542031</v>
      </c>
      <c r="AA54" s="85" t="n">
        <f aca="false">AA$17</f>
        <v>228680.905309788</v>
      </c>
      <c r="AB54" s="85" t="n">
        <f aca="false">AB$17</f>
        <v>232797.161605364</v>
      </c>
      <c r="AC54" s="85" t="n">
        <f aca="false">AC$17</f>
        <v>236987.51051426</v>
      </c>
      <c r="AD54" s="85" t="n">
        <f aca="false">AD$17</f>
        <v>241253.285703517</v>
      </c>
      <c r="AE54" s="85" t="n">
        <f aca="false">AE$17</f>
        <v>245595.84484618</v>
      </c>
      <c r="AF54" s="85" t="n">
        <f aca="false">AF$17</f>
        <v>250016.570053412</v>
      </c>
      <c r="AG54" s="85" t="n">
        <f aca="false">AG$17</f>
        <v>254516.868314373</v>
      </c>
      <c r="AH54" s="85" t="n">
        <f aca="false">AH$17</f>
        <v>259098.171944032</v>
      </c>
      <c r="AI54" s="85" t="n">
        <f aca="false">AI$17</f>
        <v>263761.939039024</v>
      </c>
      <c r="AJ54" s="85" t="n">
        <f aca="false">AJ$17</f>
        <v>268509.653941727</v>
      </c>
      <c r="AK54" s="85" t="n">
        <f aca="false">AK$17</f>
        <v>273342.827712678</v>
      </c>
      <c r="AL54" s="85" t="n">
        <f aca="false">AL$17</f>
        <v>278262.998611506</v>
      </c>
      <c r="AM54" s="85" t="n">
        <f aca="false">AM$17</f>
        <v>283271.732586513</v>
      </c>
      <c r="AN54" s="85" t="n">
        <f aca="false">AN$17</f>
        <v>0</v>
      </c>
      <c r="AO54" s="85" t="n">
        <f aca="false">AO$17</f>
        <v>0</v>
      </c>
      <c r="AP54" s="85" t="n">
        <f aca="false">AP$17</f>
        <v>0</v>
      </c>
      <c r="AQ54" s="85" t="n">
        <f aca="false">AQ$17</f>
        <v>0</v>
      </c>
      <c r="AR54" s="85" t="n">
        <f aca="false">AR$17</f>
        <v>0</v>
      </c>
      <c r="AS54" s="85" t="n">
        <f aca="false">AS$17</f>
        <v>0</v>
      </c>
      <c r="AT54" s="85" t="n">
        <f aca="false">AT$17</f>
        <v>0</v>
      </c>
      <c r="AU54" s="85" t="n">
        <f aca="false">AU$17</f>
        <v>0</v>
      </c>
      <c r="AV54" s="85" t="n">
        <f aca="false">AV$17</f>
        <v>0</v>
      </c>
      <c r="AW54" s="85" t="n">
        <f aca="false">AW$17</f>
        <v>0</v>
      </c>
      <c r="AX54" s="85" t="n">
        <f aca="false">AX$17</f>
        <v>0</v>
      </c>
      <c r="AY54" s="85" t="n">
        <f aca="false">AY$17</f>
        <v>0</v>
      </c>
      <c r="AZ54" s="85" t="n">
        <f aca="false">AZ$17</f>
        <v>0</v>
      </c>
      <c r="BA54" s="85" t="n">
        <f aca="false">BA$17</f>
        <v>0</v>
      </c>
      <c r="BB54" s="85" t="n">
        <f aca="false">BB$17</f>
        <v>0</v>
      </c>
      <c r="BC54" s="85" t="n">
        <f aca="false">BC$17</f>
        <v>0</v>
      </c>
      <c r="BD54" s="85" t="n">
        <f aca="false">BD$17</f>
        <v>0</v>
      </c>
      <c r="BE54" s="85" t="n">
        <f aca="false">BE$17</f>
        <v>0</v>
      </c>
      <c r="BF54" s="85" t="n">
        <f aca="false">BF$17</f>
        <v>0</v>
      </c>
      <c r="BG54" s="85" t="n">
        <f aca="false">BG$17</f>
        <v>0</v>
      </c>
      <c r="BH54" s="85" t="n">
        <f aca="false">BH$17</f>
        <v>0</v>
      </c>
      <c r="BI54" s="85" t="n">
        <f aca="false">BI$17</f>
        <v>0</v>
      </c>
      <c r="BJ54" s="85" t="n">
        <f aca="false">BJ$17</f>
        <v>0</v>
      </c>
      <c r="BK54" s="85" t="n">
        <f aca="false">BK$17</f>
        <v>0</v>
      </c>
      <c r="BL54" s="85" t="n">
        <f aca="false">BL$17</f>
        <v>0</v>
      </c>
      <c r="BM54" s="85" t="n">
        <f aca="false">BM$17</f>
        <v>0</v>
      </c>
      <c r="BN54" s="85" t="n">
        <f aca="false">BN$17</f>
        <v>0</v>
      </c>
      <c r="BO54" s="85" t="n">
        <f aca="false">BO$17</f>
        <v>0</v>
      </c>
      <c r="BP54" s="85" t="n">
        <f aca="false">BP$17</f>
        <v>0</v>
      </c>
      <c r="BQ54" s="85" t="n">
        <f aca="false">BQ$17</f>
        <v>0</v>
      </c>
      <c r="BR54" s="85" t="n">
        <f aca="false">BR$17</f>
        <v>0</v>
      </c>
      <c r="BS54" s="85" t="n">
        <f aca="false">BS$17</f>
        <v>0</v>
      </c>
      <c r="BT54" s="85" t="n">
        <f aca="false">BT$17</f>
        <v>0</v>
      </c>
      <c r="BU54" s="85" t="n">
        <f aca="false">BU$17</f>
        <v>0</v>
      </c>
      <c r="BV54" s="85" t="n">
        <f aca="false">BV$17</f>
        <v>0</v>
      </c>
      <c r="BW54" s="85" t="n">
        <f aca="false">BW$17</f>
        <v>0</v>
      </c>
      <c r="BX54" s="85" t="n">
        <f aca="false">BX$17</f>
        <v>0</v>
      </c>
      <c r="BY54" s="85" t="n">
        <f aca="false">BY$17</f>
        <v>0</v>
      </c>
      <c r="BZ54" s="85" t="n">
        <f aca="false">BZ$17</f>
        <v>0</v>
      </c>
      <c r="CA54" s="85" t="n">
        <f aca="false">CA$17</f>
        <v>0</v>
      </c>
      <c r="CB54" s="85" t="n">
        <f aca="false">CB$17</f>
        <v>0</v>
      </c>
      <c r="CC54" s="85" t="n">
        <f aca="false">CC$17</f>
        <v>0</v>
      </c>
      <c r="CD54" s="85" t="n">
        <f aca="false">CD$17</f>
        <v>0</v>
      </c>
      <c r="CE54" s="85" t="n">
        <f aca="false">CE$17</f>
        <v>0</v>
      </c>
      <c r="CF54" s="85" t="n">
        <f aca="false">CF$17</f>
        <v>0</v>
      </c>
      <c r="CG54" s="85" t="n">
        <f aca="false">CG$17</f>
        <v>0</v>
      </c>
      <c r="CH54" s="85" t="n">
        <f aca="false">CH$17</f>
        <v>0</v>
      </c>
      <c r="CI54" s="85" t="n">
        <f aca="false">CI$17</f>
        <v>0</v>
      </c>
      <c r="CJ54" s="85" t="n">
        <f aca="false">CJ$17</f>
        <v>0</v>
      </c>
      <c r="CK54" s="85" t="n">
        <f aca="false">CK$17</f>
        <v>0</v>
      </c>
      <c r="CL54" s="85" t="n">
        <f aca="false">CL$17</f>
        <v>0</v>
      </c>
      <c r="CM54" s="85" t="n">
        <f aca="false">CM$17</f>
        <v>0</v>
      </c>
      <c r="CN54" s="85" t="n">
        <f aca="false">CN$17</f>
        <v>0</v>
      </c>
      <c r="CO54" s="85" t="n">
        <f aca="false">CO$17</f>
        <v>0</v>
      </c>
      <c r="CP54" s="85" t="n">
        <f aca="false">CP$17</f>
        <v>0</v>
      </c>
      <c r="CQ54" s="85" t="n">
        <f aca="false">CQ$17</f>
        <v>0</v>
      </c>
      <c r="CR54" s="85" t="n">
        <f aca="false">CR$17</f>
        <v>0</v>
      </c>
      <c r="CS54" s="85" t="n">
        <f aca="false">CS$17</f>
        <v>0</v>
      </c>
      <c r="CT54" s="85" t="n">
        <f aca="false">CT$17</f>
        <v>0</v>
      </c>
      <c r="CU54" s="85" t="n">
        <f aca="false">CU$17</f>
        <v>0</v>
      </c>
      <c r="CV54" s="85" t="n">
        <f aca="false">CV$17</f>
        <v>0</v>
      </c>
      <c r="CW54" s="85" t="n">
        <f aca="false">CW$17</f>
        <v>0</v>
      </c>
      <c r="CX54" s="85" t="n">
        <f aca="false">CX$17</f>
        <v>0</v>
      </c>
      <c r="CY54" s="85" t="n">
        <f aca="false">CY$17</f>
        <v>0</v>
      </c>
      <c r="CZ54" s="85" t="n">
        <f aca="false">CZ$17</f>
        <v>0</v>
      </c>
      <c r="DA54" s="85" t="n">
        <f aca="false">DA$17</f>
        <v>0</v>
      </c>
      <c r="DB54" s="85" t="n">
        <f aca="false">DB$17</f>
        <v>0</v>
      </c>
      <c r="DC54" s="85" t="n">
        <f aca="false">DC$17</f>
        <v>0</v>
      </c>
      <c r="DD54" s="85" t="n">
        <f aca="false">DD$17</f>
        <v>0</v>
      </c>
      <c r="DE54" s="85" t="n">
        <f aca="false">DE$17</f>
        <v>0</v>
      </c>
      <c r="DF54" s="85" t="n">
        <f aca="false">DF$17</f>
        <v>0</v>
      </c>
      <c r="DG54" s="85" t="n">
        <f aca="false">DG$17</f>
        <v>0</v>
      </c>
      <c r="DH54" s="85" t="n">
        <f aca="false">DH$17</f>
        <v>0</v>
      </c>
      <c r="DI54" s="85" t="n">
        <f aca="false">DI$17</f>
        <v>0</v>
      </c>
      <c r="DJ54" s="85" t="n">
        <f aca="false">DJ$17</f>
        <v>0</v>
      </c>
      <c r="DK54" s="85" t="n">
        <f aca="false">DK$17</f>
        <v>0</v>
      </c>
    </row>
    <row r="55" customFormat="false" ht="15" hidden="false" customHeight="true" outlineLevel="0" collapsed="false">
      <c r="E55" s="55" t="s">
        <v>269</v>
      </c>
      <c r="G55" s="55" t="s">
        <v>24</v>
      </c>
      <c r="H55" s="55" t="n">
        <f aca="false">SUM(J55:DK55)</f>
        <v>10052489.7689847</v>
      </c>
      <c r="J55" s="55" t="n">
        <f aca="false">SUM(J53:J54)</f>
        <v>0</v>
      </c>
      <c r="K55" s="55" t="n">
        <f aca="false">SUM(K53:K54)</f>
        <v>0</v>
      </c>
      <c r="L55" s="55" t="n">
        <f aca="false">SUM(L53:L54)</f>
        <v>0</v>
      </c>
      <c r="M55" s="55" t="n">
        <f aca="false">SUM(M53:M54)</f>
        <v>0</v>
      </c>
      <c r="N55" s="55" t="n">
        <f aca="false">SUM(N53:N54)</f>
        <v>0</v>
      </c>
      <c r="O55" s="55" t="n">
        <f aca="false">SUM(O53:O54)</f>
        <v>0</v>
      </c>
      <c r="P55" s="55" t="n">
        <f aca="false">SUM(P53:P54)</f>
        <v>0</v>
      </c>
      <c r="Q55" s="55" t="n">
        <f aca="false">SUM(Q53:Q54)</f>
        <v>202222.222222222</v>
      </c>
      <c r="R55" s="55" t="n">
        <f aca="false">SUM(R53:R54)</f>
        <v>368888.888888889</v>
      </c>
      <c r="S55" s="55" t="n">
        <f aca="false">SUM(S53:S54)</f>
        <v>375528.888888889</v>
      </c>
      <c r="T55" s="55" t="n">
        <f aca="false">SUM(T53:T54)</f>
        <v>382288.408888889</v>
      </c>
      <c r="U55" s="55" t="n">
        <f aca="false">SUM(U53:U54)</f>
        <v>389169.600248889</v>
      </c>
      <c r="V55" s="55" t="n">
        <f aca="false">SUM(V53:V54)</f>
        <v>396174.653053369</v>
      </c>
      <c r="W55" s="55" t="n">
        <f aca="false">SUM(W53:W54)</f>
        <v>403305.79680833</v>
      </c>
      <c r="X55" s="55" t="n">
        <f aca="false">SUM(X53:X54)</f>
        <v>410565.30115088</v>
      </c>
      <c r="Y55" s="55" t="n">
        <f aca="false">SUM(Y53:Y54)</f>
        <v>417955.476571595</v>
      </c>
      <c r="Z55" s="55" t="n">
        <f aca="false">SUM(Z53:Z54)</f>
        <v>425478.675149884</v>
      </c>
      <c r="AA55" s="55" t="n">
        <f aca="false">SUM(AA53:AA54)</f>
        <v>433137.291302582</v>
      </c>
      <c r="AB55" s="55" t="n">
        <f aca="false">SUM(AB53:AB54)</f>
        <v>440933.762546029</v>
      </c>
      <c r="AC55" s="55" t="n">
        <f aca="false">SUM(AC53:AC54)</f>
        <v>448870.570271857</v>
      </c>
      <c r="AD55" s="55" t="n">
        <f aca="false">SUM(AD53:AD54)</f>
        <v>456950.24053675</v>
      </c>
      <c r="AE55" s="55" t="n">
        <f aca="false">SUM(AE53:AE54)</f>
        <v>465175.344866412</v>
      </c>
      <c r="AF55" s="55" t="n">
        <f aca="false">SUM(AF53:AF54)</f>
        <v>473548.501074007</v>
      </c>
      <c r="AG55" s="55" t="n">
        <f aca="false">SUM(AG53:AG54)</f>
        <v>482072.37409334</v>
      </c>
      <c r="AH55" s="55" t="n">
        <f aca="false">SUM(AH53:AH54)</f>
        <v>490749.67682702</v>
      </c>
      <c r="AI55" s="55" t="n">
        <f aca="false">SUM(AI53:AI54)</f>
        <v>499583.171009906</v>
      </c>
      <c r="AJ55" s="55" t="n">
        <f aca="false">SUM(AJ53:AJ54)</f>
        <v>508575.668088084</v>
      </c>
      <c r="AK55" s="55" t="n">
        <f aca="false">SUM(AK53:AK54)</f>
        <v>517730.03011367</v>
      </c>
      <c r="AL55" s="55" t="n">
        <f aca="false">SUM(AL53:AL54)</f>
        <v>527049.170655716</v>
      </c>
      <c r="AM55" s="55" t="n">
        <f aca="false">SUM(AM53:AM54)</f>
        <v>536536.055727519</v>
      </c>
      <c r="AN55" s="55" t="n">
        <f aca="false">SUM(AN53:AN54)</f>
        <v>0</v>
      </c>
      <c r="AO55" s="55" t="n">
        <f aca="false">SUM(AO53:AO54)</f>
        <v>0</v>
      </c>
      <c r="AP55" s="55" t="n">
        <f aca="false">SUM(AP53:AP54)</f>
        <v>0</v>
      </c>
      <c r="AQ55" s="55" t="n">
        <f aca="false">SUM(AQ53:AQ54)</f>
        <v>0</v>
      </c>
      <c r="AR55" s="55" t="n">
        <f aca="false">SUM(AR53:AR54)</f>
        <v>0</v>
      </c>
      <c r="AS55" s="55" t="n">
        <f aca="false">SUM(AS53:AS54)</f>
        <v>0</v>
      </c>
      <c r="AT55" s="55" t="n">
        <f aca="false">SUM(AT53:AT54)</f>
        <v>0</v>
      </c>
      <c r="AU55" s="55" t="n">
        <f aca="false">SUM(AU53:AU54)</f>
        <v>0</v>
      </c>
      <c r="AV55" s="55" t="n">
        <f aca="false">SUM(AV53:AV54)</f>
        <v>0</v>
      </c>
      <c r="AW55" s="55" t="n">
        <f aca="false">SUM(AW53:AW54)</f>
        <v>0</v>
      </c>
      <c r="AX55" s="55" t="n">
        <f aca="false">SUM(AX53:AX54)</f>
        <v>0</v>
      </c>
      <c r="AY55" s="55" t="n">
        <f aca="false">SUM(AY53:AY54)</f>
        <v>0</v>
      </c>
      <c r="AZ55" s="55" t="n">
        <f aca="false">SUM(AZ53:AZ54)</f>
        <v>0</v>
      </c>
      <c r="BA55" s="55" t="n">
        <f aca="false">SUM(BA53:BA54)</f>
        <v>0</v>
      </c>
      <c r="BB55" s="55" t="n">
        <f aca="false">SUM(BB53:BB54)</f>
        <v>0</v>
      </c>
      <c r="BC55" s="55" t="n">
        <f aca="false">SUM(BC53:BC54)</f>
        <v>0</v>
      </c>
      <c r="BD55" s="55" t="n">
        <f aca="false">SUM(BD53:BD54)</f>
        <v>0</v>
      </c>
      <c r="BE55" s="55" t="n">
        <f aca="false">SUM(BE53:BE54)</f>
        <v>0</v>
      </c>
      <c r="BF55" s="55" t="n">
        <f aca="false">SUM(BF53:BF54)</f>
        <v>0</v>
      </c>
      <c r="BG55" s="55" t="n">
        <f aca="false">SUM(BG53:BG54)</f>
        <v>0</v>
      </c>
      <c r="BH55" s="55" t="n">
        <f aca="false">SUM(BH53:BH54)</f>
        <v>0</v>
      </c>
      <c r="BI55" s="55" t="n">
        <f aca="false">SUM(BI53:BI54)</f>
        <v>0</v>
      </c>
      <c r="BJ55" s="55" t="n">
        <f aca="false">SUM(BJ53:BJ54)</f>
        <v>0</v>
      </c>
      <c r="BK55" s="55" t="n">
        <f aca="false">SUM(BK53:BK54)</f>
        <v>0</v>
      </c>
      <c r="BL55" s="55" t="n">
        <f aca="false">SUM(BL53:BL54)</f>
        <v>0</v>
      </c>
      <c r="BM55" s="55" t="n">
        <f aca="false">SUM(BM53:BM54)</f>
        <v>0</v>
      </c>
      <c r="BN55" s="55" t="n">
        <f aca="false">SUM(BN53:BN54)</f>
        <v>0</v>
      </c>
      <c r="BO55" s="55" t="n">
        <f aca="false">SUM(BO53:BO54)</f>
        <v>0</v>
      </c>
      <c r="BP55" s="55" t="n">
        <f aca="false">SUM(BP53:BP54)</f>
        <v>0</v>
      </c>
      <c r="BQ55" s="55" t="n">
        <f aca="false">SUM(BQ53:BQ54)</f>
        <v>0</v>
      </c>
      <c r="BR55" s="55" t="n">
        <f aca="false">SUM(BR53:BR54)</f>
        <v>0</v>
      </c>
      <c r="BS55" s="55" t="n">
        <f aca="false">SUM(BS53:BS54)</f>
        <v>0</v>
      </c>
      <c r="BT55" s="55" t="n">
        <f aca="false">SUM(BT53:BT54)</f>
        <v>0</v>
      </c>
      <c r="BU55" s="55" t="n">
        <f aca="false">SUM(BU53:BU54)</f>
        <v>0</v>
      </c>
      <c r="BV55" s="55" t="n">
        <f aca="false">SUM(BV53:BV54)</f>
        <v>0</v>
      </c>
      <c r="BW55" s="55" t="n">
        <f aca="false">SUM(BW53:BW54)</f>
        <v>0</v>
      </c>
      <c r="BX55" s="55" t="n">
        <f aca="false">SUM(BX53:BX54)</f>
        <v>0</v>
      </c>
      <c r="BY55" s="55" t="n">
        <f aca="false">SUM(BY53:BY54)</f>
        <v>0</v>
      </c>
      <c r="BZ55" s="55" t="n">
        <f aca="false">SUM(BZ53:BZ54)</f>
        <v>0</v>
      </c>
      <c r="CA55" s="55" t="n">
        <f aca="false">SUM(CA53:CA54)</f>
        <v>0</v>
      </c>
      <c r="CB55" s="55" t="n">
        <f aca="false">SUM(CB53:CB54)</f>
        <v>0</v>
      </c>
      <c r="CC55" s="55" t="n">
        <f aca="false">SUM(CC53:CC54)</f>
        <v>0</v>
      </c>
      <c r="CD55" s="55" t="n">
        <f aca="false">SUM(CD53:CD54)</f>
        <v>0</v>
      </c>
      <c r="CE55" s="55" t="n">
        <f aca="false">SUM(CE53:CE54)</f>
        <v>0</v>
      </c>
      <c r="CF55" s="55" t="n">
        <f aca="false">SUM(CF53:CF54)</f>
        <v>0</v>
      </c>
      <c r="CG55" s="55" t="n">
        <f aca="false">SUM(CG53:CG54)</f>
        <v>0</v>
      </c>
      <c r="CH55" s="55" t="n">
        <f aca="false">SUM(CH53:CH54)</f>
        <v>0</v>
      </c>
      <c r="CI55" s="55" t="n">
        <f aca="false">SUM(CI53:CI54)</f>
        <v>0</v>
      </c>
      <c r="CJ55" s="55" t="n">
        <f aca="false">SUM(CJ53:CJ54)</f>
        <v>0</v>
      </c>
      <c r="CK55" s="55" t="n">
        <f aca="false">SUM(CK53:CK54)</f>
        <v>0</v>
      </c>
      <c r="CL55" s="55" t="n">
        <f aca="false">SUM(CL53:CL54)</f>
        <v>0</v>
      </c>
      <c r="CM55" s="55" t="n">
        <f aca="false">SUM(CM53:CM54)</f>
        <v>0</v>
      </c>
      <c r="CN55" s="55" t="n">
        <f aca="false">SUM(CN53:CN54)</f>
        <v>0</v>
      </c>
      <c r="CO55" s="55" t="n">
        <f aca="false">SUM(CO53:CO54)</f>
        <v>0</v>
      </c>
      <c r="CP55" s="55" t="n">
        <f aca="false">SUM(CP53:CP54)</f>
        <v>0</v>
      </c>
      <c r="CQ55" s="55" t="n">
        <f aca="false">SUM(CQ53:CQ54)</f>
        <v>0</v>
      </c>
      <c r="CR55" s="55" t="n">
        <f aca="false">SUM(CR53:CR54)</f>
        <v>0</v>
      </c>
      <c r="CS55" s="55" t="n">
        <f aca="false">SUM(CS53:CS54)</f>
        <v>0</v>
      </c>
      <c r="CT55" s="55" t="n">
        <f aca="false">SUM(CT53:CT54)</f>
        <v>0</v>
      </c>
      <c r="CU55" s="55" t="n">
        <f aca="false">SUM(CU53:CU54)</f>
        <v>0</v>
      </c>
      <c r="CV55" s="55" t="n">
        <f aca="false">SUM(CV53:CV54)</f>
        <v>0</v>
      </c>
      <c r="CW55" s="55" t="n">
        <f aca="false">SUM(CW53:CW54)</f>
        <v>0</v>
      </c>
      <c r="CX55" s="55" t="n">
        <f aca="false">SUM(CX53:CX54)</f>
        <v>0</v>
      </c>
      <c r="CY55" s="55" t="n">
        <f aca="false">SUM(CY53:CY54)</f>
        <v>0</v>
      </c>
      <c r="CZ55" s="55" t="n">
        <f aca="false">SUM(CZ53:CZ54)</f>
        <v>0</v>
      </c>
      <c r="DA55" s="55" t="n">
        <f aca="false">SUM(DA53:DA54)</f>
        <v>0</v>
      </c>
      <c r="DB55" s="55" t="n">
        <f aca="false">SUM(DB53:DB54)</f>
        <v>0</v>
      </c>
      <c r="DC55" s="55" t="n">
        <f aca="false">SUM(DC53:DC54)</f>
        <v>0</v>
      </c>
      <c r="DD55" s="55" t="n">
        <f aca="false">SUM(DD53:DD54)</f>
        <v>0</v>
      </c>
      <c r="DE55" s="55" t="n">
        <f aca="false">SUM(DE53:DE54)</f>
        <v>0</v>
      </c>
      <c r="DF55" s="55" t="n">
        <f aca="false">SUM(DF53:DF54)</f>
        <v>0</v>
      </c>
      <c r="DG55" s="55" t="n">
        <f aca="false">SUM(DG53:DG54)</f>
        <v>0</v>
      </c>
      <c r="DH55" s="55" t="n">
        <f aca="false">SUM(DH53:DH54)</f>
        <v>0</v>
      </c>
      <c r="DI55" s="55" t="n">
        <f aca="false">SUM(DI53:DI54)</f>
        <v>0</v>
      </c>
      <c r="DJ55" s="55" t="n">
        <f aca="false">SUM(DJ53:DJ54)</f>
        <v>0</v>
      </c>
      <c r="DK55" s="55" t="n">
        <f aca="false">SUM(DK53:DK54)</f>
        <v>0</v>
      </c>
    </row>
    <row r="57" s="94" customFormat="true" ht="15" hidden="false" customHeight="true" outlineLevel="0" collapsed="false">
      <c r="A57" s="112"/>
      <c r="B57" s="112"/>
      <c r="C57" s="113"/>
      <c r="E57" s="212" t="str">
        <f aca="false">InpC!E$120</f>
        <v>Weeks per year</v>
      </c>
      <c r="F57" s="212" t="n">
        <f aca="false">InpC!F$120</f>
        <v>52</v>
      </c>
      <c r="G57" s="212" t="str">
        <f aca="false">InpC!G$120</f>
        <v>weeks / year</v>
      </c>
    </row>
    <row r="58" customFormat="false" ht="15" hidden="false" customHeight="true" outlineLevel="0" collapsed="false">
      <c r="E58" s="85" t="str">
        <f aca="false">E$55</f>
        <v>Terminal 5 volumes - Forecast</v>
      </c>
      <c r="F58" s="85" t="n">
        <f aca="false">F$55</f>
        <v>0</v>
      </c>
      <c r="G58" s="85" t="str">
        <f aca="false">G$55</f>
        <v>boxes</v>
      </c>
      <c r="H58" s="85" t="n">
        <f aca="false">H$55</f>
        <v>10052489.7689847</v>
      </c>
      <c r="I58" s="85" t="n">
        <f aca="false">I$55</f>
        <v>0</v>
      </c>
      <c r="J58" s="85" t="n">
        <f aca="false">J$55</f>
        <v>0</v>
      </c>
      <c r="K58" s="85" t="n">
        <f aca="false">K$55</f>
        <v>0</v>
      </c>
      <c r="L58" s="85" t="n">
        <f aca="false">L$55</f>
        <v>0</v>
      </c>
      <c r="M58" s="85" t="n">
        <f aca="false">M$55</f>
        <v>0</v>
      </c>
      <c r="N58" s="85" t="n">
        <f aca="false">N$55</f>
        <v>0</v>
      </c>
      <c r="O58" s="85" t="n">
        <f aca="false">O$55</f>
        <v>0</v>
      </c>
      <c r="P58" s="85" t="n">
        <f aca="false">P$55</f>
        <v>0</v>
      </c>
      <c r="Q58" s="85" t="n">
        <f aca="false">Q$55</f>
        <v>202222.222222222</v>
      </c>
      <c r="R58" s="85" t="n">
        <f aca="false">R$55</f>
        <v>368888.888888889</v>
      </c>
      <c r="S58" s="85" t="n">
        <f aca="false">S$55</f>
        <v>375528.888888889</v>
      </c>
      <c r="T58" s="85" t="n">
        <f aca="false">T$55</f>
        <v>382288.408888889</v>
      </c>
      <c r="U58" s="85" t="n">
        <f aca="false">U$55</f>
        <v>389169.600248889</v>
      </c>
      <c r="V58" s="85" t="n">
        <f aca="false">V$55</f>
        <v>396174.653053369</v>
      </c>
      <c r="W58" s="85" t="n">
        <f aca="false">W$55</f>
        <v>403305.79680833</v>
      </c>
      <c r="X58" s="85" t="n">
        <f aca="false">X$55</f>
        <v>410565.30115088</v>
      </c>
      <c r="Y58" s="85" t="n">
        <f aca="false">Y$55</f>
        <v>417955.476571595</v>
      </c>
      <c r="Z58" s="85" t="n">
        <f aca="false">Z$55</f>
        <v>425478.675149884</v>
      </c>
      <c r="AA58" s="85" t="n">
        <f aca="false">AA$55</f>
        <v>433137.291302582</v>
      </c>
      <c r="AB58" s="85" t="n">
        <f aca="false">AB$55</f>
        <v>440933.762546029</v>
      </c>
      <c r="AC58" s="85" t="n">
        <f aca="false">AC$55</f>
        <v>448870.570271857</v>
      </c>
      <c r="AD58" s="85" t="n">
        <f aca="false">AD$55</f>
        <v>456950.24053675</v>
      </c>
      <c r="AE58" s="85" t="n">
        <f aca="false">AE$55</f>
        <v>465175.344866412</v>
      </c>
      <c r="AF58" s="85" t="n">
        <f aca="false">AF$55</f>
        <v>473548.501074007</v>
      </c>
      <c r="AG58" s="85" t="n">
        <f aca="false">AG$55</f>
        <v>482072.37409334</v>
      </c>
      <c r="AH58" s="85" t="n">
        <f aca="false">AH$55</f>
        <v>490749.67682702</v>
      </c>
      <c r="AI58" s="85" t="n">
        <f aca="false">AI$55</f>
        <v>499583.171009906</v>
      </c>
      <c r="AJ58" s="85" t="n">
        <f aca="false">AJ$55</f>
        <v>508575.668088084</v>
      </c>
      <c r="AK58" s="85" t="n">
        <f aca="false">AK$55</f>
        <v>517730.03011367</v>
      </c>
      <c r="AL58" s="85" t="n">
        <f aca="false">AL$55</f>
        <v>527049.170655716</v>
      </c>
      <c r="AM58" s="85" t="n">
        <f aca="false">AM$55</f>
        <v>536536.055727519</v>
      </c>
      <c r="AN58" s="85" t="n">
        <f aca="false">AN$55</f>
        <v>0</v>
      </c>
      <c r="AO58" s="85" t="n">
        <f aca="false">AO$55</f>
        <v>0</v>
      </c>
      <c r="AP58" s="85" t="n">
        <f aca="false">AP$55</f>
        <v>0</v>
      </c>
      <c r="AQ58" s="85" t="n">
        <f aca="false">AQ$55</f>
        <v>0</v>
      </c>
      <c r="AR58" s="85" t="n">
        <f aca="false">AR$55</f>
        <v>0</v>
      </c>
      <c r="AS58" s="85" t="n">
        <f aca="false">AS$55</f>
        <v>0</v>
      </c>
      <c r="AT58" s="85" t="n">
        <f aca="false">AT$55</f>
        <v>0</v>
      </c>
      <c r="AU58" s="85" t="n">
        <f aca="false">AU$55</f>
        <v>0</v>
      </c>
      <c r="AV58" s="85" t="n">
        <f aca="false">AV$55</f>
        <v>0</v>
      </c>
      <c r="AW58" s="85" t="n">
        <f aca="false">AW$55</f>
        <v>0</v>
      </c>
      <c r="AX58" s="85" t="n">
        <f aca="false">AX$55</f>
        <v>0</v>
      </c>
      <c r="AY58" s="85" t="n">
        <f aca="false">AY$55</f>
        <v>0</v>
      </c>
      <c r="AZ58" s="85" t="n">
        <f aca="false">AZ$55</f>
        <v>0</v>
      </c>
      <c r="BA58" s="85" t="n">
        <f aca="false">BA$55</f>
        <v>0</v>
      </c>
      <c r="BB58" s="85" t="n">
        <f aca="false">BB$55</f>
        <v>0</v>
      </c>
      <c r="BC58" s="85" t="n">
        <f aca="false">BC$55</f>
        <v>0</v>
      </c>
      <c r="BD58" s="85" t="n">
        <f aca="false">BD$55</f>
        <v>0</v>
      </c>
      <c r="BE58" s="85" t="n">
        <f aca="false">BE$55</f>
        <v>0</v>
      </c>
      <c r="BF58" s="85" t="n">
        <f aca="false">BF$55</f>
        <v>0</v>
      </c>
      <c r="BG58" s="85" t="n">
        <f aca="false">BG$55</f>
        <v>0</v>
      </c>
      <c r="BH58" s="85" t="n">
        <f aca="false">BH$55</f>
        <v>0</v>
      </c>
      <c r="BI58" s="85" t="n">
        <f aca="false">BI$55</f>
        <v>0</v>
      </c>
      <c r="BJ58" s="85" t="n">
        <f aca="false">BJ$55</f>
        <v>0</v>
      </c>
      <c r="BK58" s="85" t="n">
        <f aca="false">BK$55</f>
        <v>0</v>
      </c>
      <c r="BL58" s="85" t="n">
        <f aca="false">BL$55</f>
        <v>0</v>
      </c>
      <c r="BM58" s="85" t="n">
        <f aca="false">BM$55</f>
        <v>0</v>
      </c>
      <c r="BN58" s="85" t="n">
        <f aca="false">BN$55</f>
        <v>0</v>
      </c>
      <c r="BO58" s="85" t="n">
        <f aca="false">BO$55</f>
        <v>0</v>
      </c>
      <c r="BP58" s="85" t="n">
        <f aca="false">BP$55</f>
        <v>0</v>
      </c>
      <c r="BQ58" s="85" t="n">
        <f aca="false">BQ$55</f>
        <v>0</v>
      </c>
      <c r="BR58" s="85" t="n">
        <f aca="false">BR$55</f>
        <v>0</v>
      </c>
      <c r="BS58" s="85" t="n">
        <f aca="false">BS$55</f>
        <v>0</v>
      </c>
      <c r="BT58" s="85" t="n">
        <f aca="false">BT$55</f>
        <v>0</v>
      </c>
      <c r="BU58" s="85" t="n">
        <f aca="false">BU$55</f>
        <v>0</v>
      </c>
      <c r="BV58" s="85" t="n">
        <f aca="false">BV$55</f>
        <v>0</v>
      </c>
      <c r="BW58" s="85" t="n">
        <f aca="false">BW$55</f>
        <v>0</v>
      </c>
      <c r="BX58" s="85" t="n">
        <f aca="false">BX$55</f>
        <v>0</v>
      </c>
      <c r="BY58" s="85" t="n">
        <f aca="false">BY$55</f>
        <v>0</v>
      </c>
      <c r="BZ58" s="85" t="n">
        <f aca="false">BZ$55</f>
        <v>0</v>
      </c>
      <c r="CA58" s="85" t="n">
        <f aca="false">CA$55</f>
        <v>0</v>
      </c>
      <c r="CB58" s="85" t="n">
        <f aca="false">CB$55</f>
        <v>0</v>
      </c>
      <c r="CC58" s="85" t="n">
        <f aca="false">CC$55</f>
        <v>0</v>
      </c>
      <c r="CD58" s="85" t="n">
        <f aca="false">CD$55</f>
        <v>0</v>
      </c>
      <c r="CE58" s="85" t="n">
        <f aca="false">CE$55</f>
        <v>0</v>
      </c>
      <c r="CF58" s="85" t="n">
        <f aca="false">CF$55</f>
        <v>0</v>
      </c>
      <c r="CG58" s="85" t="n">
        <f aca="false">CG$55</f>
        <v>0</v>
      </c>
      <c r="CH58" s="85" t="n">
        <f aca="false">CH$55</f>
        <v>0</v>
      </c>
      <c r="CI58" s="85" t="n">
        <f aca="false">CI$55</f>
        <v>0</v>
      </c>
      <c r="CJ58" s="85" t="n">
        <f aca="false">CJ$55</f>
        <v>0</v>
      </c>
      <c r="CK58" s="85" t="n">
        <f aca="false">CK$55</f>
        <v>0</v>
      </c>
      <c r="CL58" s="85" t="n">
        <f aca="false">CL$55</f>
        <v>0</v>
      </c>
      <c r="CM58" s="85" t="n">
        <f aca="false">CM$55</f>
        <v>0</v>
      </c>
      <c r="CN58" s="85" t="n">
        <f aca="false">CN$55</f>
        <v>0</v>
      </c>
      <c r="CO58" s="85" t="n">
        <f aca="false">CO$55</f>
        <v>0</v>
      </c>
      <c r="CP58" s="85" t="n">
        <f aca="false">CP$55</f>
        <v>0</v>
      </c>
      <c r="CQ58" s="85" t="n">
        <f aca="false">CQ$55</f>
        <v>0</v>
      </c>
      <c r="CR58" s="85" t="n">
        <f aca="false">CR$55</f>
        <v>0</v>
      </c>
      <c r="CS58" s="85" t="n">
        <f aca="false">CS$55</f>
        <v>0</v>
      </c>
      <c r="CT58" s="85" t="n">
        <f aca="false">CT$55</f>
        <v>0</v>
      </c>
      <c r="CU58" s="85" t="n">
        <f aca="false">CU$55</f>
        <v>0</v>
      </c>
      <c r="CV58" s="85" t="n">
        <f aca="false">CV$55</f>
        <v>0</v>
      </c>
      <c r="CW58" s="85" t="n">
        <f aca="false">CW$55</f>
        <v>0</v>
      </c>
      <c r="CX58" s="85" t="n">
        <f aca="false">CX$55</f>
        <v>0</v>
      </c>
      <c r="CY58" s="85" t="n">
        <f aca="false">CY$55</f>
        <v>0</v>
      </c>
      <c r="CZ58" s="85" t="n">
        <f aca="false">CZ$55</f>
        <v>0</v>
      </c>
      <c r="DA58" s="85" t="n">
        <f aca="false">DA$55</f>
        <v>0</v>
      </c>
      <c r="DB58" s="85" t="n">
        <f aca="false">DB$55</f>
        <v>0</v>
      </c>
      <c r="DC58" s="85" t="n">
        <f aca="false">DC$55</f>
        <v>0</v>
      </c>
      <c r="DD58" s="85" t="n">
        <f aca="false">DD$55</f>
        <v>0</v>
      </c>
      <c r="DE58" s="85" t="n">
        <f aca="false">DE$55</f>
        <v>0</v>
      </c>
      <c r="DF58" s="85" t="n">
        <f aca="false">DF$55</f>
        <v>0</v>
      </c>
      <c r="DG58" s="85" t="n">
        <f aca="false">DG$55</f>
        <v>0</v>
      </c>
      <c r="DH58" s="85" t="n">
        <f aca="false">DH$55</f>
        <v>0</v>
      </c>
      <c r="DI58" s="85" t="n">
        <f aca="false">DI$55</f>
        <v>0</v>
      </c>
      <c r="DJ58" s="85" t="n">
        <f aca="false">DJ$55</f>
        <v>0</v>
      </c>
      <c r="DK58" s="85" t="n">
        <f aca="false">DK$55</f>
        <v>0</v>
      </c>
    </row>
    <row r="59" customFormat="false" ht="15" hidden="false" customHeight="true" outlineLevel="0" collapsed="false">
      <c r="E59" s="55" t="s">
        <v>270</v>
      </c>
      <c r="G59" s="55" t="s">
        <v>24</v>
      </c>
      <c r="H59" s="55" t="n">
        <f aca="false">SUM(J59:DK59)</f>
        <v>193317.110942014</v>
      </c>
      <c r="J59" s="55" t="n">
        <f aca="false">J58 / $F57</f>
        <v>0</v>
      </c>
      <c r="K59" s="55" t="n">
        <f aca="false">K58 / $F57</f>
        <v>0</v>
      </c>
      <c r="L59" s="55" t="n">
        <f aca="false">L58 / $F57</f>
        <v>0</v>
      </c>
      <c r="M59" s="55" t="n">
        <f aca="false">M58 / $F57</f>
        <v>0</v>
      </c>
      <c r="N59" s="55" t="n">
        <f aca="false">N58 / $F57</f>
        <v>0</v>
      </c>
      <c r="O59" s="55" t="n">
        <f aca="false">O58 / $F57</f>
        <v>0</v>
      </c>
      <c r="P59" s="55" t="n">
        <f aca="false">P58 / $F57</f>
        <v>0</v>
      </c>
      <c r="Q59" s="55" t="n">
        <f aca="false">Q58 / $F57</f>
        <v>3888.88888888889</v>
      </c>
      <c r="R59" s="55" t="n">
        <f aca="false">R58 / $F57</f>
        <v>7094.01709401709</v>
      </c>
      <c r="S59" s="55" t="n">
        <f aca="false">S58 / $F57</f>
        <v>7221.7094017094</v>
      </c>
      <c r="T59" s="55" t="n">
        <f aca="false">T58 / $F57</f>
        <v>7351.70017094017</v>
      </c>
      <c r="U59" s="55" t="n">
        <f aca="false">U58 / $F57</f>
        <v>7484.0307740171</v>
      </c>
      <c r="V59" s="55" t="n">
        <f aca="false">V58 / $F57</f>
        <v>7618.7433279494</v>
      </c>
      <c r="W59" s="55" t="n">
        <f aca="false">W58 / $F57</f>
        <v>7755.88070785249</v>
      </c>
      <c r="X59" s="55" t="n">
        <f aca="false">X58 / $F57</f>
        <v>7895.48656059384</v>
      </c>
      <c r="Y59" s="55" t="n">
        <f aca="false">Y58 / $F57</f>
        <v>8037.60531868453</v>
      </c>
      <c r="Z59" s="55" t="n">
        <f aca="false">Z58 / $F57</f>
        <v>8182.28221442085</v>
      </c>
      <c r="AA59" s="55" t="n">
        <f aca="false">AA58 / $F57</f>
        <v>8329.56329428042</v>
      </c>
      <c r="AB59" s="55" t="n">
        <f aca="false">AB58 / $F57</f>
        <v>8479.49543357747</v>
      </c>
      <c r="AC59" s="55" t="n">
        <f aca="false">AC58 / $F57</f>
        <v>8632.12635138187</v>
      </c>
      <c r="AD59" s="55" t="n">
        <f aca="false">AD58 / $F57</f>
        <v>8787.50462570674</v>
      </c>
      <c r="AE59" s="55" t="n">
        <f aca="false">AE58 / $F57</f>
        <v>8945.67970896946</v>
      </c>
      <c r="AF59" s="55" t="n">
        <f aca="false">AF58 / $F57</f>
        <v>9106.70194373091</v>
      </c>
      <c r="AG59" s="55" t="n">
        <f aca="false">AG58 / $F57</f>
        <v>9270.62257871807</v>
      </c>
      <c r="AH59" s="55" t="n">
        <f aca="false">AH58 / $F57</f>
        <v>9437.49378513499</v>
      </c>
      <c r="AI59" s="55" t="n">
        <f aca="false">AI58 / $F57</f>
        <v>9607.36867326742</v>
      </c>
      <c r="AJ59" s="55" t="n">
        <f aca="false">AJ58 / $F57</f>
        <v>9780.30130938624</v>
      </c>
      <c r="AK59" s="55" t="n">
        <f aca="false">AK58 / $F57</f>
        <v>9956.34673295519</v>
      </c>
      <c r="AL59" s="55" t="n">
        <f aca="false">AL58 / $F57</f>
        <v>10135.5609741484</v>
      </c>
      <c r="AM59" s="55" t="n">
        <f aca="false">AM58 / $F57</f>
        <v>10318.0010716831</v>
      </c>
      <c r="AN59" s="55" t="n">
        <f aca="false">AN58 / $F57</f>
        <v>0</v>
      </c>
      <c r="AO59" s="55" t="n">
        <f aca="false">AO58 / $F57</f>
        <v>0</v>
      </c>
      <c r="AP59" s="55" t="n">
        <f aca="false">AP58 / $F57</f>
        <v>0</v>
      </c>
      <c r="AQ59" s="55" t="n">
        <f aca="false">AQ58 / $F57</f>
        <v>0</v>
      </c>
      <c r="AR59" s="55" t="n">
        <f aca="false">AR58 / $F57</f>
        <v>0</v>
      </c>
      <c r="AS59" s="55" t="n">
        <f aca="false">AS58 / $F57</f>
        <v>0</v>
      </c>
      <c r="AT59" s="55" t="n">
        <f aca="false">AT58 / $F57</f>
        <v>0</v>
      </c>
      <c r="AU59" s="55" t="n">
        <f aca="false">AU58 / $F57</f>
        <v>0</v>
      </c>
      <c r="AV59" s="55" t="n">
        <f aca="false">AV58 / $F57</f>
        <v>0</v>
      </c>
      <c r="AW59" s="55" t="n">
        <f aca="false">AW58 / $F57</f>
        <v>0</v>
      </c>
      <c r="AX59" s="55" t="n">
        <f aca="false">AX58 / $F57</f>
        <v>0</v>
      </c>
      <c r="AY59" s="55" t="n">
        <f aca="false">AY58 / $F57</f>
        <v>0</v>
      </c>
      <c r="AZ59" s="55" t="n">
        <f aca="false">AZ58 / $F57</f>
        <v>0</v>
      </c>
      <c r="BA59" s="55" t="n">
        <f aca="false">BA58 / $F57</f>
        <v>0</v>
      </c>
      <c r="BB59" s="55" t="n">
        <f aca="false">BB58 / $F57</f>
        <v>0</v>
      </c>
      <c r="BC59" s="55" t="n">
        <f aca="false">BC58 / $F57</f>
        <v>0</v>
      </c>
      <c r="BD59" s="55" t="n">
        <f aca="false">BD58 / $F57</f>
        <v>0</v>
      </c>
      <c r="BE59" s="55" t="n">
        <f aca="false">BE58 / $F57</f>
        <v>0</v>
      </c>
      <c r="BF59" s="55" t="n">
        <f aca="false">BF58 / $F57</f>
        <v>0</v>
      </c>
      <c r="BG59" s="55" t="n">
        <f aca="false">BG58 / $F57</f>
        <v>0</v>
      </c>
      <c r="BH59" s="55" t="n">
        <f aca="false">BH58 / $F57</f>
        <v>0</v>
      </c>
      <c r="BI59" s="55" t="n">
        <f aca="false">BI58 / $F57</f>
        <v>0</v>
      </c>
      <c r="BJ59" s="55" t="n">
        <f aca="false">BJ58 / $F57</f>
        <v>0</v>
      </c>
      <c r="BK59" s="55" t="n">
        <f aca="false">BK58 / $F57</f>
        <v>0</v>
      </c>
      <c r="BL59" s="55" t="n">
        <f aca="false">BL58 / $F57</f>
        <v>0</v>
      </c>
      <c r="BM59" s="55" t="n">
        <f aca="false">BM58 / $F57</f>
        <v>0</v>
      </c>
      <c r="BN59" s="55" t="n">
        <f aca="false">BN58 / $F57</f>
        <v>0</v>
      </c>
      <c r="BO59" s="55" t="n">
        <f aca="false">BO58 / $F57</f>
        <v>0</v>
      </c>
      <c r="BP59" s="55" t="n">
        <f aca="false">BP58 / $F57</f>
        <v>0</v>
      </c>
      <c r="BQ59" s="55" t="n">
        <f aca="false">BQ58 / $F57</f>
        <v>0</v>
      </c>
      <c r="BR59" s="55" t="n">
        <f aca="false">BR58 / $F57</f>
        <v>0</v>
      </c>
      <c r="BS59" s="55" t="n">
        <f aca="false">BS58 / $F57</f>
        <v>0</v>
      </c>
      <c r="BT59" s="55" t="n">
        <f aca="false">BT58 / $F57</f>
        <v>0</v>
      </c>
      <c r="BU59" s="55" t="n">
        <f aca="false">BU58 / $F57</f>
        <v>0</v>
      </c>
      <c r="BV59" s="55" t="n">
        <f aca="false">BV58 / $F57</f>
        <v>0</v>
      </c>
      <c r="BW59" s="55" t="n">
        <f aca="false">BW58 / $F57</f>
        <v>0</v>
      </c>
      <c r="BX59" s="55" t="n">
        <f aca="false">BX58 / $F57</f>
        <v>0</v>
      </c>
      <c r="BY59" s="55" t="n">
        <f aca="false">BY58 / $F57</f>
        <v>0</v>
      </c>
      <c r="BZ59" s="55" t="n">
        <f aca="false">BZ58 / $F57</f>
        <v>0</v>
      </c>
      <c r="CA59" s="55" t="n">
        <f aca="false">CA58 / $F57</f>
        <v>0</v>
      </c>
      <c r="CB59" s="55" t="n">
        <f aca="false">CB58 / $F57</f>
        <v>0</v>
      </c>
      <c r="CC59" s="55" t="n">
        <f aca="false">CC58 / $F57</f>
        <v>0</v>
      </c>
      <c r="CD59" s="55" t="n">
        <f aca="false">CD58 / $F57</f>
        <v>0</v>
      </c>
      <c r="CE59" s="55" t="n">
        <f aca="false">CE58 / $F57</f>
        <v>0</v>
      </c>
      <c r="CF59" s="55" t="n">
        <f aca="false">CF58 / $F57</f>
        <v>0</v>
      </c>
      <c r="CG59" s="55" t="n">
        <f aca="false">CG58 / $F57</f>
        <v>0</v>
      </c>
      <c r="CH59" s="55" t="n">
        <f aca="false">CH58 / $F57</f>
        <v>0</v>
      </c>
      <c r="CI59" s="55" t="n">
        <f aca="false">CI58 / $F57</f>
        <v>0</v>
      </c>
      <c r="CJ59" s="55" t="n">
        <f aca="false">CJ58 / $F57</f>
        <v>0</v>
      </c>
      <c r="CK59" s="55" t="n">
        <f aca="false">CK58 / $F57</f>
        <v>0</v>
      </c>
      <c r="CL59" s="55" t="n">
        <f aca="false">CL58 / $F57</f>
        <v>0</v>
      </c>
      <c r="CM59" s="55" t="n">
        <f aca="false">CM58 / $F57</f>
        <v>0</v>
      </c>
      <c r="CN59" s="55" t="n">
        <f aca="false">CN58 / $F57</f>
        <v>0</v>
      </c>
      <c r="CO59" s="55" t="n">
        <f aca="false">CO58 / $F57</f>
        <v>0</v>
      </c>
      <c r="CP59" s="55" t="n">
        <f aca="false">CP58 / $F57</f>
        <v>0</v>
      </c>
      <c r="CQ59" s="55" t="n">
        <f aca="false">CQ58 / $F57</f>
        <v>0</v>
      </c>
      <c r="CR59" s="55" t="n">
        <f aca="false">CR58 / $F57</f>
        <v>0</v>
      </c>
      <c r="CS59" s="55" t="n">
        <f aca="false">CS58 / $F57</f>
        <v>0</v>
      </c>
      <c r="CT59" s="55" t="n">
        <f aca="false">CT58 / $F57</f>
        <v>0</v>
      </c>
      <c r="CU59" s="55" t="n">
        <f aca="false">CU58 / $F57</f>
        <v>0</v>
      </c>
      <c r="CV59" s="55" t="n">
        <f aca="false">CV58 / $F57</f>
        <v>0</v>
      </c>
      <c r="CW59" s="55" t="n">
        <f aca="false">CW58 / $F57</f>
        <v>0</v>
      </c>
      <c r="CX59" s="55" t="n">
        <f aca="false">CX58 / $F57</f>
        <v>0</v>
      </c>
      <c r="CY59" s="55" t="n">
        <f aca="false">CY58 / $F57</f>
        <v>0</v>
      </c>
      <c r="CZ59" s="55" t="n">
        <f aca="false">CZ58 / $F57</f>
        <v>0</v>
      </c>
      <c r="DA59" s="55" t="n">
        <f aca="false">DA58 / $F57</f>
        <v>0</v>
      </c>
      <c r="DB59" s="55" t="n">
        <f aca="false">DB58 / $F57</f>
        <v>0</v>
      </c>
      <c r="DC59" s="55" t="n">
        <f aca="false">DC58 / $F57</f>
        <v>0</v>
      </c>
      <c r="DD59" s="55" t="n">
        <f aca="false">DD58 / $F57</f>
        <v>0</v>
      </c>
      <c r="DE59" s="55" t="n">
        <f aca="false">DE58 / $F57</f>
        <v>0</v>
      </c>
      <c r="DF59" s="55" t="n">
        <f aca="false">DF58 / $F57</f>
        <v>0</v>
      </c>
      <c r="DG59" s="55" t="n">
        <f aca="false">DG58 / $F57</f>
        <v>0</v>
      </c>
      <c r="DH59" s="55" t="n">
        <f aca="false">DH58 / $F57</f>
        <v>0</v>
      </c>
      <c r="DI59" s="55" t="n">
        <f aca="false">DI58 / $F57</f>
        <v>0</v>
      </c>
      <c r="DJ59" s="55" t="n">
        <f aca="false">DJ58 / $F57</f>
        <v>0</v>
      </c>
      <c r="DK59" s="55" t="n">
        <f aca="false">DK58 / $F57</f>
        <v>0</v>
      </c>
    </row>
    <row r="61" s="94" customFormat="true" ht="15" hidden="false" customHeight="true" outlineLevel="0" collapsed="false">
      <c r="A61" s="112"/>
      <c r="B61" s="112"/>
      <c r="C61" s="113"/>
      <c r="E61" s="213" t="str">
        <f aca="false">InpC!E$48</f>
        <v>Gate peak hour</v>
      </c>
      <c r="F61" s="213" t="n">
        <f aca="false">InpC!F$48</f>
        <v>1.25</v>
      </c>
      <c r="G61" s="213" t="str">
        <f aca="false">InpC!G$48</f>
        <v>factor</v>
      </c>
    </row>
    <row r="62" customFormat="false" ht="15" hidden="false" customHeight="true" outlineLevel="0" collapsed="false">
      <c r="E62" s="214" t="str">
        <f aca="false">InpC!E$49</f>
        <v>Gate operating hours per week</v>
      </c>
      <c r="F62" s="214" t="n">
        <f aca="false">InpC!F$49</f>
        <v>60</v>
      </c>
      <c r="G62" s="214" t="str">
        <f aca="false">InpC!G$49</f>
        <v>hours</v>
      </c>
    </row>
    <row r="63" customFormat="false" ht="15" hidden="false" customHeight="true" outlineLevel="0" collapsed="false">
      <c r="E63" s="85" t="str">
        <f aca="false">E$59</f>
        <v>Terminal 5 volumes - Average weekly gate boxes</v>
      </c>
      <c r="F63" s="85" t="n">
        <f aca="false">F$59</f>
        <v>0</v>
      </c>
      <c r="G63" s="85" t="str">
        <f aca="false">G$59</f>
        <v>boxes</v>
      </c>
      <c r="H63" s="85" t="n">
        <f aca="false">H$59</f>
        <v>193317.110942014</v>
      </c>
      <c r="I63" s="85" t="n">
        <f aca="false">I$59</f>
        <v>0</v>
      </c>
      <c r="J63" s="85" t="n">
        <f aca="false">J$59</f>
        <v>0</v>
      </c>
      <c r="K63" s="85" t="n">
        <f aca="false">K$59</f>
        <v>0</v>
      </c>
      <c r="L63" s="85" t="n">
        <f aca="false">L$59</f>
        <v>0</v>
      </c>
      <c r="M63" s="85" t="n">
        <f aca="false">M$59</f>
        <v>0</v>
      </c>
      <c r="N63" s="85" t="n">
        <f aca="false">N$59</f>
        <v>0</v>
      </c>
      <c r="O63" s="85" t="n">
        <f aca="false">O$59</f>
        <v>0</v>
      </c>
      <c r="P63" s="85" t="n">
        <f aca="false">P$59</f>
        <v>0</v>
      </c>
      <c r="Q63" s="85" t="n">
        <f aca="false">Q$59</f>
        <v>3888.88888888889</v>
      </c>
      <c r="R63" s="85" t="n">
        <f aca="false">R$59</f>
        <v>7094.01709401709</v>
      </c>
      <c r="S63" s="85" t="n">
        <f aca="false">S$59</f>
        <v>7221.7094017094</v>
      </c>
      <c r="T63" s="85" t="n">
        <f aca="false">T$59</f>
        <v>7351.70017094017</v>
      </c>
      <c r="U63" s="85" t="n">
        <f aca="false">U$59</f>
        <v>7484.0307740171</v>
      </c>
      <c r="V63" s="85" t="n">
        <f aca="false">V$59</f>
        <v>7618.7433279494</v>
      </c>
      <c r="W63" s="85" t="n">
        <f aca="false">W$59</f>
        <v>7755.88070785249</v>
      </c>
      <c r="X63" s="85" t="n">
        <f aca="false">X$59</f>
        <v>7895.48656059384</v>
      </c>
      <c r="Y63" s="85" t="n">
        <f aca="false">Y$59</f>
        <v>8037.60531868453</v>
      </c>
      <c r="Z63" s="85" t="n">
        <f aca="false">Z$59</f>
        <v>8182.28221442085</v>
      </c>
      <c r="AA63" s="85" t="n">
        <f aca="false">AA$59</f>
        <v>8329.56329428042</v>
      </c>
      <c r="AB63" s="85" t="n">
        <f aca="false">AB$59</f>
        <v>8479.49543357747</v>
      </c>
      <c r="AC63" s="85" t="n">
        <f aca="false">AC$59</f>
        <v>8632.12635138187</v>
      </c>
      <c r="AD63" s="85" t="n">
        <f aca="false">AD$59</f>
        <v>8787.50462570674</v>
      </c>
      <c r="AE63" s="85" t="n">
        <f aca="false">AE$59</f>
        <v>8945.67970896946</v>
      </c>
      <c r="AF63" s="85" t="n">
        <f aca="false">AF$59</f>
        <v>9106.70194373091</v>
      </c>
      <c r="AG63" s="85" t="n">
        <f aca="false">AG$59</f>
        <v>9270.62257871807</v>
      </c>
      <c r="AH63" s="85" t="n">
        <f aca="false">AH$59</f>
        <v>9437.49378513499</v>
      </c>
      <c r="AI63" s="85" t="n">
        <f aca="false">AI$59</f>
        <v>9607.36867326742</v>
      </c>
      <c r="AJ63" s="85" t="n">
        <f aca="false">AJ$59</f>
        <v>9780.30130938624</v>
      </c>
      <c r="AK63" s="85" t="n">
        <f aca="false">AK$59</f>
        <v>9956.34673295519</v>
      </c>
      <c r="AL63" s="85" t="n">
        <f aca="false">AL$59</f>
        <v>10135.5609741484</v>
      </c>
      <c r="AM63" s="85" t="n">
        <f aca="false">AM$59</f>
        <v>10318.0010716831</v>
      </c>
      <c r="AN63" s="85" t="n">
        <f aca="false">AN$59</f>
        <v>0</v>
      </c>
      <c r="AO63" s="85" t="n">
        <f aca="false">AO$59</f>
        <v>0</v>
      </c>
      <c r="AP63" s="85" t="n">
        <f aca="false">AP$59</f>
        <v>0</v>
      </c>
      <c r="AQ63" s="85" t="n">
        <f aca="false">AQ$59</f>
        <v>0</v>
      </c>
      <c r="AR63" s="85" t="n">
        <f aca="false">AR$59</f>
        <v>0</v>
      </c>
      <c r="AS63" s="85" t="n">
        <f aca="false">AS$59</f>
        <v>0</v>
      </c>
      <c r="AT63" s="85" t="n">
        <f aca="false">AT$59</f>
        <v>0</v>
      </c>
      <c r="AU63" s="85" t="n">
        <f aca="false">AU$59</f>
        <v>0</v>
      </c>
      <c r="AV63" s="85" t="n">
        <f aca="false">AV$59</f>
        <v>0</v>
      </c>
      <c r="AW63" s="85" t="n">
        <f aca="false">AW$59</f>
        <v>0</v>
      </c>
      <c r="AX63" s="85" t="n">
        <f aca="false">AX$59</f>
        <v>0</v>
      </c>
      <c r="AY63" s="85" t="n">
        <f aca="false">AY$59</f>
        <v>0</v>
      </c>
      <c r="AZ63" s="85" t="n">
        <f aca="false">AZ$59</f>
        <v>0</v>
      </c>
      <c r="BA63" s="85" t="n">
        <f aca="false">BA$59</f>
        <v>0</v>
      </c>
      <c r="BB63" s="85" t="n">
        <f aca="false">BB$59</f>
        <v>0</v>
      </c>
      <c r="BC63" s="85" t="n">
        <f aca="false">BC$59</f>
        <v>0</v>
      </c>
      <c r="BD63" s="85" t="n">
        <f aca="false">BD$59</f>
        <v>0</v>
      </c>
      <c r="BE63" s="85" t="n">
        <f aca="false">BE$59</f>
        <v>0</v>
      </c>
      <c r="BF63" s="85" t="n">
        <f aca="false">BF$59</f>
        <v>0</v>
      </c>
      <c r="BG63" s="85" t="n">
        <f aca="false">BG$59</f>
        <v>0</v>
      </c>
      <c r="BH63" s="85" t="n">
        <f aca="false">BH$59</f>
        <v>0</v>
      </c>
      <c r="BI63" s="85" t="n">
        <f aca="false">BI$59</f>
        <v>0</v>
      </c>
      <c r="BJ63" s="85" t="n">
        <f aca="false">BJ$59</f>
        <v>0</v>
      </c>
      <c r="BK63" s="85" t="n">
        <f aca="false">BK$59</f>
        <v>0</v>
      </c>
      <c r="BL63" s="85" t="n">
        <f aca="false">BL$59</f>
        <v>0</v>
      </c>
      <c r="BM63" s="85" t="n">
        <f aca="false">BM$59</f>
        <v>0</v>
      </c>
      <c r="BN63" s="85" t="n">
        <f aca="false">BN$59</f>
        <v>0</v>
      </c>
      <c r="BO63" s="85" t="n">
        <f aca="false">BO$59</f>
        <v>0</v>
      </c>
      <c r="BP63" s="85" t="n">
        <f aca="false">BP$59</f>
        <v>0</v>
      </c>
      <c r="BQ63" s="85" t="n">
        <f aca="false">BQ$59</f>
        <v>0</v>
      </c>
      <c r="BR63" s="85" t="n">
        <f aca="false">BR$59</f>
        <v>0</v>
      </c>
      <c r="BS63" s="85" t="n">
        <f aca="false">BS$59</f>
        <v>0</v>
      </c>
      <c r="BT63" s="85" t="n">
        <f aca="false">BT$59</f>
        <v>0</v>
      </c>
      <c r="BU63" s="85" t="n">
        <f aca="false">BU$59</f>
        <v>0</v>
      </c>
      <c r="BV63" s="85" t="n">
        <f aca="false">BV$59</f>
        <v>0</v>
      </c>
      <c r="BW63" s="85" t="n">
        <f aca="false">BW$59</f>
        <v>0</v>
      </c>
      <c r="BX63" s="85" t="n">
        <f aca="false">BX$59</f>
        <v>0</v>
      </c>
      <c r="BY63" s="85" t="n">
        <f aca="false">BY$59</f>
        <v>0</v>
      </c>
      <c r="BZ63" s="85" t="n">
        <f aca="false">BZ$59</f>
        <v>0</v>
      </c>
      <c r="CA63" s="85" t="n">
        <f aca="false">CA$59</f>
        <v>0</v>
      </c>
      <c r="CB63" s="85" t="n">
        <f aca="false">CB$59</f>
        <v>0</v>
      </c>
      <c r="CC63" s="85" t="n">
        <f aca="false">CC$59</f>
        <v>0</v>
      </c>
      <c r="CD63" s="85" t="n">
        <f aca="false">CD$59</f>
        <v>0</v>
      </c>
      <c r="CE63" s="85" t="n">
        <f aca="false">CE$59</f>
        <v>0</v>
      </c>
      <c r="CF63" s="85" t="n">
        <f aca="false">CF$59</f>
        <v>0</v>
      </c>
      <c r="CG63" s="85" t="n">
        <f aca="false">CG$59</f>
        <v>0</v>
      </c>
      <c r="CH63" s="85" t="n">
        <f aca="false">CH$59</f>
        <v>0</v>
      </c>
      <c r="CI63" s="85" t="n">
        <f aca="false">CI$59</f>
        <v>0</v>
      </c>
      <c r="CJ63" s="85" t="n">
        <f aca="false">CJ$59</f>
        <v>0</v>
      </c>
      <c r="CK63" s="85" t="n">
        <f aca="false">CK$59</f>
        <v>0</v>
      </c>
      <c r="CL63" s="85" t="n">
        <f aca="false">CL$59</f>
        <v>0</v>
      </c>
      <c r="CM63" s="85" t="n">
        <f aca="false">CM$59</f>
        <v>0</v>
      </c>
      <c r="CN63" s="85" t="n">
        <f aca="false">CN$59</f>
        <v>0</v>
      </c>
      <c r="CO63" s="85" t="n">
        <f aca="false">CO$59</f>
        <v>0</v>
      </c>
      <c r="CP63" s="85" t="n">
        <f aca="false">CP$59</f>
        <v>0</v>
      </c>
      <c r="CQ63" s="85" t="n">
        <f aca="false">CQ$59</f>
        <v>0</v>
      </c>
      <c r="CR63" s="85" t="n">
        <f aca="false">CR$59</f>
        <v>0</v>
      </c>
      <c r="CS63" s="85" t="n">
        <f aca="false">CS$59</f>
        <v>0</v>
      </c>
      <c r="CT63" s="85" t="n">
        <f aca="false">CT$59</f>
        <v>0</v>
      </c>
      <c r="CU63" s="85" t="n">
        <f aca="false">CU$59</f>
        <v>0</v>
      </c>
      <c r="CV63" s="85" t="n">
        <f aca="false">CV$59</f>
        <v>0</v>
      </c>
      <c r="CW63" s="85" t="n">
        <f aca="false">CW$59</f>
        <v>0</v>
      </c>
      <c r="CX63" s="85" t="n">
        <f aca="false">CX$59</f>
        <v>0</v>
      </c>
      <c r="CY63" s="85" t="n">
        <f aca="false">CY$59</f>
        <v>0</v>
      </c>
      <c r="CZ63" s="85" t="n">
        <f aca="false">CZ$59</f>
        <v>0</v>
      </c>
      <c r="DA63" s="85" t="n">
        <f aca="false">DA$59</f>
        <v>0</v>
      </c>
      <c r="DB63" s="85" t="n">
        <f aca="false">DB$59</f>
        <v>0</v>
      </c>
      <c r="DC63" s="85" t="n">
        <f aca="false">DC$59</f>
        <v>0</v>
      </c>
      <c r="DD63" s="85" t="n">
        <f aca="false">DD$59</f>
        <v>0</v>
      </c>
      <c r="DE63" s="85" t="n">
        <f aca="false">DE$59</f>
        <v>0</v>
      </c>
      <c r="DF63" s="85" t="n">
        <f aca="false">DF$59</f>
        <v>0</v>
      </c>
      <c r="DG63" s="85" t="n">
        <f aca="false">DG$59</f>
        <v>0</v>
      </c>
      <c r="DH63" s="85" t="n">
        <f aca="false">DH$59</f>
        <v>0</v>
      </c>
      <c r="DI63" s="85" t="n">
        <f aca="false">DI$59</f>
        <v>0</v>
      </c>
      <c r="DJ63" s="85" t="n">
        <f aca="false">DJ$59</f>
        <v>0</v>
      </c>
      <c r="DK63" s="85" t="n">
        <f aca="false">DK$59</f>
        <v>0</v>
      </c>
    </row>
    <row r="64" customFormat="false" ht="15" hidden="false" customHeight="true" outlineLevel="0" collapsed="false">
      <c r="E64" s="55" t="s">
        <v>271</v>
      </c>
      <c r="G64" s="55" t="s">
        <v>24</v>
      </c>
      <c r="H64" s="55" t="n">
        <f aca="false">SUM(J64:DK64)</f>
        <v>4027.43981129196</v>
      </c>
      <c r="J64" s="55" t="n">
        <f aca="false">(J63 * $F61) / $F62</f>
        <v>0</v>
      </c>
      <c r="K64" s="55" t="n">
        <f aca="false">(K63 * $F61) / $F62</f>
        <v>0</v>
      </c>
      <c r="L64" s="55" t="n">
        <f aca="false">(L63 * $F61) / $F62</f>
        <v>0</v>
      </c>
      <c r="M64" s="55" t="n">
        <f aca="false">(M63 * $F61) / $F62</f>
        <v>0</v>
      </c>
      <c r="N64" s="55" t="n">
        <f aca="false">(N63 * $F61) / $F62</f>
        <v>0</v>
      </c>
      <c r="O64" s="55" t="n">
        <f aca="false">(O63 * $F61) / $F62</f>
        <v>0</v>
      </c>
      <c r="P64" s="55" t="n">
        <f aca="false">(P63 * $F61) / $F62</f>
        <v>0</v>
      </c>
      <c r="Q64" s="55" t="n">
        <f aca="false">(Q63 * $F61) / $F62</f>
        <v>81.0185185185185</v>
      </c>
      <c r="R64" s="55" t="n">
        <f aca="false">(R63 * $F61) / $F62</f>
        <v>147.792022792023</v>
      </c>
      <c r="S64" s="55" t="n">
        <f aca="false">(S63 * $F61) / $F62</f>
        <v>150.452279202279</v>
      </c>
      <c r="T64" s="55" t="n">
        <f aca="false">(T63 * $F61) / $F62</f>
        <v>153.16042022792</v>
      </c>
      <c r="U64" s="55" t="n">
        <f aca="false">(U63 * $F61) / $F62</f>
        <v>155.917307792023</v>
      </c>
      <c r="V64" s="55" t="n">
        <f aca="false">(V63 * $F61) / $F62</f>
        <v>158.723819332279</v>
      </c>
      <c r="W64" s="55" t="n">
        <f aca="false">(W63 * $F61) / $F62</f>
        <v>161.58084808026</v>
      </c>
      <c r="X64" s="55" t="n">
        <f aca="false">(X63 * $F61) / $F62</f>
        <v>164.489303345705</v>
      </c>
      <c r="Y64" s="55" t="n">
        <f aca="false">(Y63 * $F61) / $F62</f>
        <v>167.450110805928</v>
      </c>
      <c r="Z64" s="55" t="n">
        <f aca="false">(Z63 * $F61) / $F62</f>
        <v>170.464212800434</v>
      </c>
      <c r="AA64" s="55" t="n">
        <f aca="false">(AA63 * $F61) / $F62</f>
        <v>173.532568630842</v>
      </c>
      <c r="AB64" s="55" t="n">
        <f aca="false">(AB63 * $F61) / $F62</f>
        <v>176.656154866197</v>
      </c>
      <c r="AC64" s="55" t="n">
        <f aca="false">(AC63 * $F61) / $F62</f>
        <v>179.835965653789</v>
      </c>
      <c r="AD64" s="55" t="n">
        <f aca="false">(AD63 * $F61) / $F62</f>
        <v>183.073013035557</v>
      </c>
      <c r="AE64" s="55" t="n">
        <f aca="false">(AE63 * $F61) / $F62</f>
        <v>186.368327270197</v>
      </c>
      <c r="AF64" s="55" t="n">
        <f aca="false">(AF63 * $F61) / $F62</f>
        <v>189.722957161061</v>
      </c>
      <c r="AG64" s="55" t="n">
        <f aca="false">(AG63 * $F61) / $F62</f>
        <v>193.13797038996</v>
      </c>
      <c r="AH64" s="55" t="n">
        <f aca="false">(AH63 * $F61) / $F62</f>
        <v>196.614453856979</v>
      </c>
      <c r="AI64" s="55" t="n">
        <f aca="false">(AI63 * $F61) / $F62</f>
        <v>200.153514026405</v>
      </c>
      <c r="AJ64" s="55" t="n">
        <f aca="false">(AJ63 * $F61) / $F62</f>
        <v>203.75627727888</v>
      </c>
      <c r="AK64" s="55" t="n">
        <f aca="false">(AK63 * $F61) / $F62</f>
        <v>207.4238902699</v>
      </c>
      <c r="AL64" s="55" t="n">
        <f aca="false">(AL63 * $F61) / $F62</f>
        <v>211.157520294758</v>
      </c>
      <c r="AM64" s="55" t="n">
        <f aca="false">(AM63 * $F61) / $F62</f>
        <v>214.958355660064</v>
      </c>
      <c r="AN64" s="55" t="n">
        <f aca="false">(AN63 * $F61) / $F62</f>
        <v>0</v>
      </c>
      <c r="AO64" s="55" t="n">
        <f aca="false">(AO63 * $F61) / $F62</f>
        <v>0</v>
      </c>
      <c r="AP64" s="55" t="n">
        <f aca="false">(AP63 * $F61) / $F62</f>
        <v>0</v>
      </c>
      <c r="AQ64" s="55" t="n">
        <f aca="false">(AQ63 * $F61) / $F62</f>
        <v>0</v>
      </c>
      <c r="AR64" s="55" t="n">
        <f aca="false">(AR63 * $F61) / $F62</f>
        <v>0</v>
      </c>
      <c r="AS64" s="55" t="n">
        <f aca="false">(AS63 * $F61) / $F62</f>
        <v>0</v>
      </c>
      <c r="AT64" s="55" t="n">
        <f aca="false">(AT63 * $F61) / $F62</f>
        <v>0</v>
      </c>
      <c r="AU64" s="55" t="n">
        <f aca="false">(AU63 * $F61) / $F62</f>
        <v>0</v>
      </c>
      <c r="AV64" s="55" t="n">
        <f aca="false">(AV63 * $F61) / $F62</f>
        <v>0</v>
      </c>
      <c r="AW64" s="55" t="n">
        <f aca="false">(AW63 * $F61) / $F62</f>
        <v>0</v>
      </c>
      <c r="AX64" s="55" t="n">
        <f aca="false">(AX63 * $F61) / $F62</f>
        <v>0</v>
      </c>
      <c r="AY64" s="55" t="n">
        <f aca="false">(AY63 * $F61) / $F62</f>
        <v>0</v>
      </c>
      <c r="AZ64" s="55" t="n">
        <f aca="false">(AZ63 * $F61) / $F62</f>
        <v>0</v>
      </c>
      <c r="BA64" s="55" t="n">
        <f aca="false">(BA63 * $F61) / $F62</f>
        <v>0</v>
      </c>
      <c r="BB64" s="55" t="n">
        <f aca="false">(BB63 * $F61) / $F62</f>
        <v>0</v>
      </c>
      <c r="BC64" s="55" t="n">
        <f aca="false">(BC63 * $F61) / $F62</f>
        <v>0</v>
      </c>
      <c r="BD64" s="55" t="n">
        <f aca="false">(BD63 * $F61) / $F62</f>
        <v>0</v>
      </c>
      <c r="BE64" s="55" t="n">
        <f aca="false">(BE63 * $F61) / $F62</f>
        <v>0</v>
      </c>
      <c r="BF64" s="55" t="n">
        <f aca="false">(BF63 * $F61) / $F62</f>
        <v>0</v>
      </c>
      <c r="BG64" s="55" t="n">
        <f aca="false">(BG63 * $F61) / $F62</f>
        <v>0</v>
      </c>
      <c r="BH64" s="55" t="n">
        <f aca="false">(BH63 * $F61) / $F62</f>
        <v>0</v>
      </c>
      <c r="BI64" s="55" t="n">
        <f aca="false">(BI63 * $F61) / $F62</f>
        <v>0</v>
      </c>
      <c r="BJ64" s="55" t="n">
        <f aca="false">(BJ63 * $F61) / $F62</f>
        <v>0</v>
      </c>
      <c r="BK64" s="55" t="n">
        <f aca="false">(BK63 * $F61) / $F62</f>
        <v>0</v>
      </c>
      <c r="BL64" s="55" t="n">
        <f aca="false">(BL63 * $F61) / $F62</f>
        <v>0</v>
      </c>
      <c r="BM64" s="55" t="n">
        <f aca="false">(BM63 * $F61) / $F62</f>
        <v>0</v>
      </c>
      <c r="BN64" s="55" t="n">
        <f aca="false">(BN63 * $F61) / $F62</f>
        <v>0</v>
      </c>
      <c r="BO64" s="55" t="n">
        <f aca="false">(BO63 * $F61) / $F62</f>
        <v>0</v>
      </c>
      <c r="BP64" s="55" t="n">
        <f aca="false">(BP63 * $F61) / $F62</f>
        <v>0</v>
      </c>
      <c r="BQ64" s="55" t="n">
        <f aca="false">(BQ63 * $F61) / $F62</f>
        <v>0</v>
      </c>
      <c r="BR64" s="55" t="n">
        <f aca="false">(BR63 * $F61) / $F62</f>
        <v>0</v>
      </c>
      <c r="BS64" s="55" t="n">
        <f aca="false">(BS63 * $F61) / $F62</f>
        <v>0</v>
      </c>
      <c r="BT64" s="55" t="n">
        <f aca="false">(BT63 * $F61) / $F62</f>
        <v>0</v>
      </c>
      <c r="BU64" s="55" t="n">
        <f aca="false">(BU63 * $F61) / $F62</f>
        <v>0</v>
      </c>
      <c r="BV64" s="55" t="n">
        <f aca="false">(BV63 * $F61) / $F62</f>
        <v>0</v>
      </c>
      <c r="BW64" s="55" t="n">
        <f aca="false">(BW63 * $F61) / $F62</f>
        <v>0</v>
      </c>
      <c r="BX64" s="55" t="n">
        <f aca="false">(BX63 * $F61) / $F62</f>
        <v>0</v>
      </c>
      <c r="BY64" s="55" t="n">
        <f aca="false">(BY63 * $F61) / $F62</f>
        <v>0</v>
      </c>
      <c r="BZ64" s="55" t="n">
        <f aca="false">(BZ63 * $F61) / $F62</f>
        <v>0</v>
      </c>
      <c r="CA64" s="55" t="n">
        <f aca="false">(CA63 * $F61) / $F62</f>
        <v>0</v>
      </c>
      <c r="CB64" s="55" t="n">
        <f aca="false">(CB63 * $F61) / $F62</f>
        <v>0</v>
      </c>
      <c r="CC64" s="55" t="n">
        <f aca="false">(CC63 * $F61) / $F62</f>
        <v>0</v>
      </c>
      <c r="CD64" s="55" t="n">
        <f aca="false">(CD63 * $F61) / $F62</f>
        <v>0</v>
      </c>
      <c r="CE64" s="55" t="n">
        <f aca="false">(CE63 * $F61) / $F62</f>
        <v>0</v>
      </c>
      <c r="CF64" s="55" t="n">
        <f aca="false">(CF63 * $F61) / $F62</f>
        <v>0</v>
      </c>
      <c r="CG64" s="55" t="n">
        <f aca="false">(CG63 * $F61) / $F62</f>
        <v>0</v>
      </c>
      <c r="CH64" s="55" t="n">
        <f aca="false">(CH63 * $F61) / $F62</f>
        <v>0</v>
      </c>
      <c r="CI64" s="55" t="n">
        <f aca="false">(CI63 * $F61) / $F62</f>
        <v>0</v>
      </c>
      <c r="CJ64" s="55" t="n">
        <f aca="false">(CJ63 * $F61) / $F62</f>
        <v>0</v>
      </c>
      <c r="CK64" s="55" t="n">
        <f aca="false">(CK63 * $F61) / $F62</f>
        <v>0</v>
      </c>
      <c r="CL64" s="55" t="n">
        <f aca="false">(CL63 * $F61) / $F62</f>
        <v>0</v>
      </c>
      <c r="CM64" s="55" t="n">
        <f aca="false">(CM63 * $F61) / $F62</f>
        <v>0</v>
      </c>
      <c r="CN64" s="55" t="n">
        <f aca="false">(CN63 * $F61) / $F62</f>
        <v>0</v>
      </c>
      <c r="CO64" s="55" t="n">
        <f aca="false">(CO63 * $F61) / $F62</f>
        <v>0</v>
      </c>
      <c r="CP64" s="55" t="n">
        <f aca="false">(CP63 * $F61) / $F62</f>
        <v>0</v>
      </c>
      <c r="CQ64" s="55" t="n">
        <f aca="false">(CQ63 * $F61) / $F62</f>
        <v>0</v>
      </c>
      <c r="CR64" s="55" t="n">
        <f aca="false">(CR63 * $F61) / $F62</f>
        <v>0</v>
      </c>
      <c r="CS64" s="55" t="n">
        <f aca="false">(CS63 * $F61) / $F62</f>
        <v>0</v>
      </c>
      <c r="CT64" s="55" t="n">
        <f aca="false">(CT63 * $F61) / $F62</f>
        <v>0</v>
      </c>
      <c r="CU64" s="55" t="n">
        <f aca="false">(CU63 * $F61) / $F62</f>
        <v>0</v>
      </c>
      <c r="CV64" s="55" t="n">
        <f aca="false">(CV63 * $F61) / $F62</f>
        <v>0</v>
      </c>
      <c r="CW64" s="55" t="n">
        <f aca="false">(CW63 * $F61) / $F62</f>
        <v>0</v>
      </c>
      <c r="CX64" s="55" t="n">
        <f aca="false">(CX63 * $F61) / $F62</f>
        <v>0</v>
      </c>
      <c r="CY64" s="55" t="n">
        <f aca="false">(CY63 * $F61) / $F62</f>
        <v>0</v>
      </c>
      <c r="CZ64" s="55" t="n">
        <f aca="false">(CZ63 * $F61) / $F62</f>
        <v>0</v>
      </c>
      <c r="DA64" s="55" t="n">
        <f aca="false">(DA63 * $F61) / $F62</f>
        <v>0</v>
      </c>
      <c r="DB64" s="55" t="n">
        <f aca="false">(DB63 * $F61) / $F62</f>
        <v>0</v>
      </c>
      <c r="DC64" s="55" t="n">
        <f aca="false">(DC63 * $F61) / $F62</f>
        <v>0</v>
      </c>
      <c r="DD64" s="55" t="n">
        <f aca="false">(DD63 * $F61) / $F62</f>
        <v>0</v>
      </c>
      <c r="DE64" s="55" t="n">
        <f aca="false">(DE63 * $F61) / $F62</f>
        <v>0</v>
      </c>
      <c r="DF64" s="55" t="n">
        <f aca="false">(DF63 * $F61) / $F62</f>
        <v>0</v>
      </c>
      <c r="DG64" s="55" t="n">
        <f aca="false">(DG63 * $F61) / $F62</f>
        <v>0</v>
      </c>
      <c r="DH64" s="55" t="n">
        <f aca="false">(DH63 * $F61) / $F62</f>
        <v>0</v>
      </c>
      <c r="DI64" s="55" t="n">
        <f aca="false">(DI63 * $F61) / $F62</f>
        <v>0</v>
      </c>
      <c r="DJ64" s="55" t="n">
        <f aca="false">(DJ63 * $F61) / $F62</f>
        <v>0</v>
      </c>
      <c r="DK64" s="55" t="n">
        <f aca="false">(DK63 * $F61) / $F62</f>
        <v>0</v>
      </c>
    </row>
    <row r="66" customFormat="false" ht="15" hidden="false" customHeight="true" outlineLevel="0" collapsed="false">
      <c r="E66" s="172" t="str">
        <f aca="false">InpC!E$51</f>
        <v>Truck queuing space on terminal</v>
      </c>
      <c r="F66" s="172" t="n">
        <f aca="false">InpC!F$51</f>
        <v>100</v>
      </c>
      <c r="G66" s="172" t="str">
        <f aca="false">InpC!G$51</f>
        <v>trucks</v>
      </c>
    </row>
    <row r="67" customFormat="false" ht="15" hidden="false" customHeight="true" outlineLevel="0" collapsed="false">
      <c r="E67" s="85" t="str">
        <f aca="false">E$64</f>
        <v>Terminal 5 volumes - Daily peak hour gate boxes</v>
      </c>
      <c r="F67" s="85" t="n">
        <f aca="false">F$64</f>
        <v>0</v>
      </c>
      <c r="G67" s="85" t="str">
        <f aca="false">G$64</f>
        <v>boxes</v>
      </c>
      <c r="H67" s="85" t="n">
        <f aca="false">H$64</f>
        <v>4027.43981129196</v>
      </c>
      <c r="I67" s="85" t="n">
        <f aca="false">I$64</f>
        <v>0</v>
      </c>
      <c r="J67" s="85" t="n">
        <f aca="false">J$64</f>
        <v>0</v>
      </c>
      <c r="K67" s="85" t="n">
        <f aca="false">K$64</f>
        <v>0</v>
      </c>
      <c r="L67" s="85" t="n">
        <f aca="false">L$64</f>
        <v>0</v>
      </c>
      <c r="M67" s="85" t="n">
        <f aca="false">M$64</f>
        <v>0</v>
      </c>
      <c r="N67" s="85" t="n">
        <f aca="false">N$64</f>
        <v>0</v>
      </c>
      <c r="O67" s="85" t="n">
        <f aca="false">O$64</f>
        <v>0</v>
      </c>
      <c r="P67" s="85" t="n">
        <f aca="false">P$64</f>
        <v>0</v>
      </c>
      <c r="Q67" s="85" t="n">
        <f aca="false">Q$64</f>
        <v>81.0185185185185</v>
      </c>
      <c r="R67" s="85" t="n">
        <f aca="false">R$64</f>
        <v>147.792022792023</v>
      </c>
      <c r="S67" s="85" t="n">
        <f aca="false">S$64</f>
        <v>150.452279202279</v>
      </c>
      <c r="T67" s="85" t="n">
        <f aca="false">T$64</f>
        <v>153.16042022792</v>
      </c>
      <c r="U67" s="85" t="n">
        <f aca="false">U$64</f>
        <v>155.917307792023</v>
      </c>
      <c r="V67" s="85" t="n">
        <f aca="false">V$64</f>
        <v>158.723819332279</v>
      </c>
      <c r="W67" s="85" t="n">
        <f aca="false">W$64</f>
        <v>161.58084808026</v>
      </c>
      <c r="X67" s="85" t="n">
        <f aca="false">X$64</f>
        <v>164.489303345705</v>
      </c>
      <c r="Y67" s="85" t="n">
        <f aca="false">Y$64</f>
        <v>167.450110805928</v>
      </c>
      <c r="Z67" s="85" t="n">
        <f aca="false">Z$64</f>
        <v>170.464212800434</v>
      </c>
      <c r="AA67" s="85" t="n">
        <f aca="false">AA$64</f>
        <v>173.532568630842</v>
      </c>
      <c r="AB67" s="85" t="n">
        <f aca="false">AB$64</f>
        <v>176.656154866197</v>
      </c>
      <c r="AC67" s="85" t="n">
        <f aca="false">AC$64</f>
        <v>179.835965653789</v>
      </c>
      <c r="AD67" s="85" t="n">
        <f aca="false">AD$64</f>
        <v>183.073013035557</v>
      </c>
      <c r="AE67" s="85" t="n">
        <f aca="false">AE$64</f>
        <v>186.368327270197</v>
      </c>
      <c r="AF67" s="85" t="n">
        <f aca="false">AF$64</f>
        <v>189.722957161061</v>
      </c>
      <c r="AG67" s="85" t="n">
        <f aca="false">AG$64</f>
        <v>193.13797038996</v>
      </c>
      <c r="AH67" s="85" t="n">
        <f aca="false">AH$64</f>
        <v>196.614453856979</v>
      </c>
      <c r="AI67" s="85" t="n">
        <f aca="false">AI$64</f>
        <v>200.153514026405</v>
      </c>
      <c r="AJ67" s="85" t="n">
        <f aca="false">AJ$64</f>
        <v>203.75627727888</v>
      </c>
      <c r="AK67" s="85" t="n">
        <f aca="false">AK$64</f>
        <v>207.4238902699</v>
      </c>
      <c r="AL67" s="85" t="n">
        <f aca="false">AL$64</f>
        <v>211.157520294758</v>
      </c>
      <c r="AM67" s="85" t="n">
        <f aca="false">AM$64</f>
        <v>214.958355660064</v>
      </c>
      <c r="AN67" s="85" t="n">
        <f aca="false">AN$64</f>
        <v>0</v>
      </c>
      <c r="AO67" s="85" t="n">
        <f aca="false">AO$64</f>
        <v>0</v>
      </c>
      <c r="AP67" s="85" t="n">
        <f aca="false">AP$64</f>
        <v>0</v>
      </c>
      <c r="AQ67" s="85" t="n">
        <f aca="false">AQ$64</f>
        <v>0</v>
      </c>
      <c r="AR67" s="85" t="n">
        <f aca="false">AR$64</f>
        <v>0</v>
      </c>
      <c r="AS67" s="85" t="n">
        <f aca="false">AS$64</f>
        <v>0</v>
      </c>
      <c r="AT67" s="85" t="n">
        <f aca="false">AT$64</f>
        <v>0</v>
      </c>
      <c r="AU67" s="85" t="n">
        <f aca="false">AU$64</f>
        <v>0</v>
      </c>
      <c r="AV67" s="85" t="n">
        <f aca="false">AV$64</f>
        <v>0</v>
      </c>
      <c r="AW67" s="85" t="n">
        <f aca="false">AW$64</f>
        <v>0</v>
      </c>
      <c r="AX67" s="85" t="n">
        <f aca="false">AX$64</f>
        <v>0</v>
      </c>
      <c r="AY67" s="85" t="n">
        <f aca="false">AY$64</f>
        <v>0</v>
      </c>
      <c r="AZ67" s="85" t="n">
        <f aca="false">AZ$64</f>
        <v>0</v>
      </c>
      <c r="BA67" s="85" t="n">
        <f aca="false">BA$64</f>
        <v>0</v>
      </c>
      <c r="BB67" s="85" t="n">
        <f aca="false">BB$64</f>
        <v>0</v>
      </c>
      <c r="BC67" s="85" t="n">
        <f aca="false">BC$64</f>
        <v>0</v>
      </c>
      <c r="BD67" s="85" t="n">
        <f aca="false">BD$64</f>
        <v>0</v>
      </c>
      <c r="BE67" s="85" t="n">
        <f aca="false">BE$64</f>
        <v>0</v>
      </c>
      <c r="BF67" s="85" t="n">
        <f aca="false">BF$64</f>
        <v>0</v>
      </c>
      <c r="BG67" s="85" t="n">
        <f aca="false">BG$64</f>
        <v>0</v>
      </c>
      <c r="BH67" s="85" t="n">
        <f aca="false">BH$64</f>
        <v>0</v>
      </c>
      <c r="BI67" s="85" t="n">
        <f aca="false">BI$64</f>
        <v>0</v>
      </c>
      <c r="BJ67" s="85" t="n">
        <f aca="false">BJ$64</f>
        <v>0</v>
      </c>
      <c r="BK67" s="85" t="n">
        <f aca="false">BK$64</f>
        <v>0</v>
      </c>
      <c r="BL67" s="85" t="n">
        <f aca="false">BL$64</f>
        <v>0</v>
      </c>
      <c r="BM67" s="85" t="n">
        <f aca="false">BM$64</f>
        <v>0</v>
      </c>
      <c r="BN67" s="85" t="n">
        <f aca="false">BN$64</f>
        <v>0</v>
      </c>
      <c r="BO67" s="85" t="n">
        <f aca="false">BO$64</f>
        <v>0</v>
      </c>
      <c r="BP67" s="85" t="n">
        <f aca="false">BP$64</f>
        <v>0</v>
      </c>
      <c r="BQ67" s="85" t="n">
        <f aca="false">BQ$64</f>
        <v>0</v>
      </c>
      <c r="BR67" s="85" t="n">
        <f aca="false">BR$64</f>
        <v>0</v>
      </c>
      <c r="BS67" s="85" t="n">
        <f aca="false">BS$64</f>
        <v>0</v>
      </c>
      <c r="BT67" s="85" t="n">
        <f aca="false">BT$64</f>
        <v>0</v>
      </c>
      <c r="BU67" s="85" t="n">
        <f aca="false">BU$64</f>
        <v>0</v>
      </c>
      <c r="BV67" s="85" t="n">
        <f aca="false">BV$64</f>
        <v>0</v>
      </c>
      <c r="BW67" s="85" t="n">
        <f aca="false">BW$64</f>
        <v>0</v>
      </c>
      <c r="BX67" s="85" t="n">
        <f aca="false">BX$64</f>
        <v>0</v>
      </c>
      <c r="BY67" s="85" t="n">
        <f aca="false">BY$64</f>
        <v>0</v>
      </c>
      <c r="BZ67" s="85" t="n">
        <f aca="false">BZ$64</f>
        <v>0</v>
      </c>
      <c r="CA67" s="85" t="n">
        <f aca="false">CA$64</f>
        <v>0</v>
      </c>
      <c r="CB67" s="85" t="n">
        <f aca="false">CB$64</f>
        <v>0</v>
      </c>
      <c r="CC67" s="85" t="n">
        <f aca="false">CC$64</f>
        <v>0</v>
      </c>
      <c r="CD67" s="85" t="n">
        <f aca="false">CD$64</f>
        <v>0</v>
      </c>
      <c r="CE67" s="85" t="n">
        <f aca="false">CE$64</f>
        <v>0</v>
      </c>
      <c r="CF67" s="85" t="n">
        <f aca="false">CF$64</f>
        <v>0</v>
      </c>
      <c r="CG67" s="85" t="n">
        <f aca="false">CG$64</f>
        <v>0</v>
      </c>
      <c r="CH67" s="85" t="n">
        <f aca="false">CH$64</f>
        <v>0</v>
      </c>
      <c r="CI67" s="85" t="n">
        <f aca="false">CI$64</f>
        <v>0</v>
      </c>
      <c r="CJ67" s="85" t="n">
        <f aca="false">CJ$64</f>
        <v>0</v>
      </c>
      <c r="CK67" s="85" t="n">
        <f aca="false">CK$64</f>
        <v>0</v>
      </c>
      <c r="CL67" s="85" t="n">
        <f aca="false">CL$64</f>
        <v>0</v>
      </c>
      <c r="CM67" s="85" t="n">
        <f aca="false">CM$64</f>
        <v>0</v>
      </c>
      <c r="CN67" s="85" t="n">
        <f aca="false">CN$64</f>
        <v>0</v>
      </c>
      <c r="CO67" s="85" t="n">
        <f aca="false">CO$64</f>
        <v>0</v>
      </c>
      <c r="CP67" s="85" t="n">
        <f aca="false">CP$64</f>
        <v>0</v>
      </c>
      <c r="CQ67" s="85" t="n">
        <f aca="false">CQ$64</f>
        <v>0</v>
      </c>
      <c r="CR67" s="85" t="n">
        <f aca="false">CR$64</f>
        <v>0</v>
      </c>
      <c r="CS67" s="85" t="n">
        <f aca="false">CS$64</f>
        <v>0</v>
      </c>
      <c r="CT67" s="85" t="n">
        <f aca="false">CT$64</f>
        <v>0</v>
      </c>
      <c r="CU67" s="85" t="n">
        <f aca="false">CU$64</f>
        <v>0</v>
      </c>
      <c r="CV67" s="85" t="n">
        <f aca="false">CV$64</f>
        <v>0</v>
      </c>
      <c r="CW67" s="85" t="n">
        <f aca="false">CW$64</f>
        <v>0</v>
      </c>
      <c r="CX67" s="85" t="n">
        <f aca="false">CX$64</f>
        <v>0</v>
      </c>
      <c r="CY67" s="85" t="n">
        <f aca="false">CY$64</f>
        <v>0</v>
      </c>
      <c r="CZ67" s="85" t="n">
        <f aca="false">CZ$64</f>
        <v>0</v>
      </c>
      <c r="DA67" s="85" t="n">
        <f aca="false">DA$64</f>
        <v>0</v>
      </c>
      <c r="DB67" s="85" t="n">
        <f aca="false">DB$64</f>
        <v>0</v>
      </c>
      <c r="DC67" s="85" t="n">
        <f aca="false">DC$64</f>
        <v>0</v>
      </c>
      <c r="DD67" s="85" t="n">
        <f aca="false">DD$64</f>
        <v>0</v>
      </c>
      <c r="DE67" s="85" t="n">
        <f aca="false">DE$64</f>
        <v>0</v>
      </c>
      <c r="DF67" s="85" t="n">
        <f aca="false">DF$64</f>
        <v>0</v>
      </c>
      <c r="DG67" s="85" t="n">
        <f aca="false">DG$64</f>
        <v>0</v>
      </c>
      <c r="DH67" s="85" t="n">
        <f aca="false">DH$64</f>
        <v>0</v>
      </c>
      <c r="DI67" s="85" t="n">
        <f aca="false">DI$64</f>
        <v>0</v>
      </c>
      <c r="DJ67" s="85" t="n">
        <f aca="false">DJ$64</f>
        <v>0</v>
      </c>
      <c r="DK67" s="85" t="n">
        <f aca="false">DK$64</f>
        <v>0</v>
      </c>
    </row>
    <row r="68" s="159" customFormat="true" ht="15" hidden="false" customHeight="true" outlineLevel="0" collapsed="false">
      <c r="A68" s="182"/>
      <c r="B68" s="182"/>
      <c r="C68" s="183"/>
      <c r="E68" s="159" t="s">
        <v>272</v>
      </c>
      <c r="G68" s="159" t="s">
        <v>27</v>
      </c>
      <c r="H68" s="159" t="n">
        <f aca="false">SUM(J68:DK68)</f>
        <v>1708.97173524343</v>
      </c>
      <c r="J68" s="159" t="n">
        <f aca="false">MAX(0, MIN($F66, J67 - $F66))</f>
        <v>0</v>
      </c>
      <c r="K68" s="159" t="n">
        <f aca="false">MAX(0, MIN($F66, K67 - $F66))</f>
        <v>0</v>
      </c>
      <c r="L68" s="159" t="n">
        <f aca="false">MAX(0, MIN($F66, L67 - $F66))</f>
        <v>0</v>
      </c>
      <c r="M68" s="159" t="n">
        <f aca="false">MAX(0, MIN($F66, M67 - $F66))</f>
        <v>0</v>
      </c>
      <c r="N68" s="159" t="n">
        <f aca="false">MAX(0, MIN($F66, N67 - $F66))</f>
        <v>0</v>
      </c>
      <c r="O68" s="159" t="n">
        <f aca="false">MAX(0, MIN($F66, O67 - $F66))</f>
        <v>0</v>
      </c>
      <c r="P68" s="159" t="n">
        <f aca="false">MAX(0, MIN($F66, P67 - $F66))</f>
        <v>0</v>
      </c>
      <c r="Q68" s="159" t="n">
        <f aca="false">MAX(0, MIN($F66, Q67 - $F66))</f>
        <v>0</v>
      </c>
      <c r="R68" s="159" t="n">
        <f aca="false">MAX(0, MIN($F66, R67 - $F66))</f>
        <v>47.7920227920228</v>
      </c>
      <c r="S68" s="159" t="n">
        <f aca="false">MAX(0, MIN($F66, S67 - $F66))</f>
        <v>50.4522792022792</v>
      </c>
      <c r="T68" s="159" t="n">
        <f aca="false">MAX(0, MIN($F66, T67 - $F66))</f>
        <v>53.1604202279202</v>
      </c>
      <c r="U68" s="159" t="n">
        <f aca="false">MAX(0, MIN($F66, U67 - $F66))</f>
        <v>55.9173077920228</v>
      </c>
      <c r="V68" s="159" t="n">
        <f aca="false">MAX(0, MIN($F66, V67 - $F66))</f>
        <v>58.7238193322792</v>
      </c>
      <c r="W68" s="159" t="n">
        <f aca="false">MAX(0, MIN($F66, W67 - $F66))</f>
        <v>61.5808480802602</v>
      </c>
      <c r="X68" s="159" t="n">
        <f aca="false">MAX(0, MIN($F66, X67 - $F66))</f>
        <v>64.4893033457049</v>
      </c>
      <c r="Y68" s="159" t="n">
        <f aca="false">MAX(0, MIN($F66, Y67 - $F66))</f>
        <v>67.4501108059276</v>
      </c>
      <c r="Z68" s="159" t="n">
        <f aca="false">MAX(0, MIN($F66, Z67 - $F66))</f>
        <v>70.4642128004343</v>
      </c>
      <c r="AA68" s="159" t="n">
        <f aca="false">MAX(0, MIN($F66, AA67 - $F66))</f>
        <v>73.5325686308422</v>
      </c>
      <c r="AB68" s="159" t="n">
        <f aca="false">MAX(0, MIN($F66, AB67 - $F66))</f>
        <v>76.6561548661973</v>
      </c>
      <c r="AC68" s="159" t="n">
        <f aca="false">MAX(0, MIN($F66, AC67 - $F66))</f>
        <v>79.8359656537889</v>
      </c>
      <c r="AD68" s="159" t="n">
        <f aca="false">MAX(0, MIN($F66, AD67 - $F66))</f>
        <v>83.073013035557</v>
      </c>
      <c r="AE68" s="159" t="n">
        <f aca="false">MAX(0, MIN($F66, AE67 - $F66))</f>
        <v>86.3683272701971</v>
      </c>
      <c r="AF68" s="159" t="n">
        <f aca="false">MAX(0, MIN($F66, AF67 - $F66))</f>
        <v>89.7229571610606</v>
      </c>
      <c r="AG68" s="159" t="n">
        <f aca="false">MAX(0, MIN($F66, AG67 - $F66))</f>
        <v>93.1379703899597</v>
      </c>
      <c r="AH68" s="159" t="n">
        <f aca="false">MAX(0, MIN($F66, AH67 - $F66))</f>
        <v>96.6144538569791</v>
      </c>
      <c r="AI68" s="159" t="n">
        <f aca="false">MAX(0, MIN($F66, AI67 - $F66))</f>
        <v>100</v>
      </c>
      <c r="AJ68" s="159" t="n">
        <f aca="false">MAX(0, MIN($F66, AJ67 - $F66))</f>
        <v>100</v>
      </c>
      <c r="AK68" s="159" t="n">
        <f aca="false">MAX(0, MIN($F66, AK67 - $F66))</f>
        <v>100</v>
      </c>
      <c r="AL68" s="159" t="n">
        <f aca="false">MAX(0, MIN($F66, AL67 - $F66))</f>
        <v>100</v>
      </c>
      <c r="AM68" s="159" t="n">
        <f aca="false">MAX(0, MIN($F66, AM67 - $F66))</f>
        <v>100</v>
      </c>
      <c r="AN68" s="159" t="n">
        <f aca="false">MAX(0, MIN($F66, AN67 - $F66))</f>
        <v>0</v>
      </c>
      <c r="AO68" s="159" t="n">
        <f aca="false">MAX(0, MIN($F66, AO67 - $F66))</f>
        <v>0</v>
      </c>
      <c r="AP68" s="159" t="n">
        <f aca="false">MAX(0, MIN($F66, AP67 - $F66))</f>
        <v>0</v>
      </c>
      <c r="AQ68" s="159" t="n">
        <f aca="false">MAX(0, MIN($F66, AQ67 - $F66))</f>
        <v>0</v>
      </c>
      <c r="AR68" s="159" t="n">
        <f aca="false">MAX(0, MIN($F66, AR67 - $F66))</f>
        <v>0</v>
      </c>
      <c r="AS68" s="159" t="n">
        <f aca="false">MAX(0, MIN($F66, AS67 - $F66))</f>
        <v>0</v>
      </c>
      <c r="AT68" s="159" t="n">
        <f aca="false">MAX(0, MIN($F66, AT67 - $F66))</f>
        <v>0</v>
      </c>
      <c r="AU68" s="159" t="n">
        <f aca="false">MAX(0, MIN($F66, AU67 - $F66))</f>
        <v>0</v>
      </c>
      <c r="AV68" s="159" t="n">
        <f aca="false">MAX(0, MIN($F66, AV67 - $F66))</f>
        <v>0</v>
      </c>
      <c r="AW68" s="159" t="n">
        <f aca="false">MAX(0, MIN($F66, AW67 - $F66))</f>
        <v>0</v>
      </c>
      <c r="AX68" s="159" t="n">
        <f aca="false">MAX(0, MIN($F66, AX67 - $F66))</f>
        <v>0</v>
      </c>
      <c r="AY68" s="159" t="n">
        <f aca="false">MAX(0, MIN($F66, AY67 - $F66))</f>
        <v>0</v>
      </c>
      <c r="AZ68" s="159" t="n">
        <f aca="false">MAX(0, MIN($F66, AZ67 - $F66))</f>
        <v>0</v>
      </c>
      <c r="BA68" s="159" t="n">
        <f aca="false">MAX(0, MIN($F66, BA67 - $F66))</f>
        <v>0</v>
      </c>
      <c r="BB68" s="159" t="n">
        <f aca="false">MAX(0, MIN($F66, BB67 - $F66))</f>
        <v>0</v>
      </c>
      <c r="BC68" s="159" t="n">
        <f aca="false">MAX(0, MIN($F66, BC67 - $F66))</f>
        <v>0</v>
      </c>
      <c r="BD68" s="159" t="n">
        <f aca="false">MAX(0, MIN($F66, BD67 - $F66))</f>
        <v>0</v>
      </c>
      <c r="BE68" s="159" t="n">
        <f aca="false">MAX(0, MIN($F66, BE67 - $F66))</f>
        <v>0</v>
      </c>
      <c r="BF68" s="159" t="n">
        <f aca="false">MAX(0, MIN($F66, BF67 - $F66))</f>
        <v>0</v>
      </c>
      <c r="BG68" s="159" t="n">
        <f aca="false">MAX(0, MIN($F66, BG67 - $F66))</f>
        <v>0</v>
      </c>
      <c r="BH68" s="159" t="n">
        <f aca="false">MAX(0, MIN($F66, BH67 - $F66))</f>
        <v>0</v>
      </c>
      <c r="BI68" s="159" t="n">
        <f aca="false">MAX(0, MIN($F66, BI67 - $F66))</f>
        <v>0</v>
      </c>
      <c r="BJ68" s="159" t="n">
        <f aca="false">MAX(0, MIN($F66, BJ67 - $F66))</f>
        <v>0</v>
      </c>
      <c r="BK68" s="159" t="n">
        <f aca="false">MAX(0, MIN($F66, BK67 - $F66))</f>
        <v>0</v>
      </c>
      <c r="BL68" s="159" t="n">
        <f aca="false">MAX(0, MIN($F66, BL67 - $F66))</f>
        <v>0</v>
      </c>
      <c r="BM68" s="159" t="n">
        <f aca="false">MAX(0, MIN($F66, BM67 - $F66))</f>
        <v>0</v>
      </c>
      <c r="BN68" s="159" t="n">
        <f aca="false">MAX(0, MIN($F66, BN67 - $F66))</f>
        <v>0</v>
      </c>
      <c r="BO68" s="159" t="n">
        <f aca="false">MAX(0, MIN($F66, BO67 - $F66))</f>
        <v>0</v>
      </c>
      <c r="BP68" s="159" t="n">
        <f aca="false">MAX(0, MIN($F66, BP67 - $F66))</f>
        <v>0</v>
      </c>
      <c r="BQ68" s="159" t="n">
        <f aca="false">MAX(0, MIN($F66, BQ67 - $F66))</f>
        <v>0</v>
      </c>
      <c r="BR68" s="159" t="n">
        <f aca="false">MAX(0, MIN($F66, BR67 - $F66))</f>
        <v>0</v>
      </c>
      <c r="BS68" s="159" t="n">
        <f aca="false">MAX(0, MIN($F66, BS67 - $F66))</f>
        <v>0</v>
      </c>
      <c r="BT68" s="159" t="n">
        <f aca="false">MAX(0, MIN($F66, BT67 - $F66))</f>
        <v>0</v>
      </c>
      <c r="BU68" s="159" t="n">
        <f aca="false">MAX(0, MIN($F66, BU67 - $F66))</f>
        <v>0</v>
      </c>
      <c r="BV68" s="159" t="n">
        <f aca="false">MAX(0, MIN($F66, BV67 - $F66))</f>
        <v>0</v>
      </c>
      <c r="BW68" s="159" t="n">
        <f aca="false">MAX(0, MIN($F66, BW67 - $F66))</f>
        <v>0</v>
      </c>
      <c r="BX68" s="159" t="n">
        <f aca="false">MAX(0, MIN($F66, BX67 - $F66))</f>
        <v>0</v>
      </c>
      <c r="BY68" s="159" t="n">
        <f aca="false">MAX(0, MIN($F66, BY67 - $F66))</f>
        <v>0</v>
      </c>
      <c r="BZ68" s="159" t="n">
        <f aca="false">MAX(0, MIN($F66, BZ67 - $F66))</f>
        <v>0</v>
      </c>
      <c r="CA68" s="159" t="n">
        <f aca="false">MAX(0, MIN($F66, CA67 - $F66))</f>
        <v>0</v>
      </c>
      <c r="CB68" s="159" t="n">
        <f aca="false">MAX(0, MIN($F66, CB67 - $F66))</f>
        <v>0</v>
      </c>
      <c r="CC68" s="159" t="n">
        <f aca="false">MAX(0, MIN($F66, CC67 - $F66))</f>
        <v>0</v>
      </c>
      <c r="CD68" s="159" t="n">
        <f aca="false">MAX(0, MIN($F66, CD67 - $F66))</f>
        <v>0</v>
      </c>
      <c r="CE68" s="159" t="n">
        <f aca="false">MAX(0, MIN($F66, CE67 - $F66))</f>
        <v>0</v>
      </c>
      <c r="CF68" s="159" t="n">
        <f aca="false">MAX(0, MIN($F66, CF67 - $F66))</f>
        <v>0</v>
      </c>
      <c r="CG68" s="159" t="n">
        <f aca="false">MAX(0, MIN($F66, CG67 - $F66))</f>
        <v>0</v>
      </c>
      <c r="CH68" s="159" t="n">
        <f aca="false">MAX(0, MIN($F66, CH67 - $F66))</f>
        <v>0</v>
      </c>
      <c r="CI68" s="159" t="n">
        <f aca="false">MAX(0, MIN($F66, CI67 - $F66))</f>
        <v>0</v>
      </c>
      <c r="CJ68" s="159" t="n">
        <f aca="false">MAX(0, MIN($F66, CJ67 - $F66))</f>
        <v>0</v>
      </c>
      <c r="CK68" s="159" t="n">
        <f aca="false">MAX(0, MIN($F66, CK67 - $F66))</f>
        <v>0</v>
      </c>
      <c r="CL68" s="159" t="n">
        <f aca="false">MAX(0, MIN($F66, CL67 - $F66))</f>
        <v>0</v>
      </c>
      <c r="CM68" s="159" t="n">
        <f aca="false">MAX(0, MIN($F66, CM67 - $F66))</f>
        <v>0</v>
      </c>
      <c r="CN68" s="159" t="n">
        <f aca="false">MAX(0, MIN($F66, CN67 - $F66))</f>
        <v>0</v>
      </c>
      <c r="CO68" s="159" t="n">
        <f aca="false">MAX(0, MIN($F66, CO67 - $F66))</f>
        <v>0</v>
      </c>
      <c r="CP68" s="159" t="n">
        <f aca="false">MAX(0, MIN($F66, CP67 - $F66))</f>
        <v>0</v>
      </c>
      <c r="CQ68" s="159" t="n">
        <f aca="false">MAX(0, MIN($F66, CQ67 - $F66))</f>
        <v>0</v>
      </c>
      <c r="CR68" s="159" t="n">
        <f aca="false">MAX(0, MIN($F66, CR67 - $F66))</f>
        <v>0</v>
      </c>
      <c r="CS68" s="159" t="n">
        <f aca="false">MAX(0, MIN($F66, CS67 - $F66))</f>
        <v>0</v>
      </c>
      <c r="CT68" s="159" t="n">
        <f aca="false">MAX(0, MIN($F66, CT67 - $F66))</f>
        <v>0</v>
      </c>
      <c r="CU68" s="159" t="n">
        <f aca="false">MAX(0, MIN($F66, CU67 - $F66))</f>
        <v>0</v>
      </c>
      <c r="CV68" s="159" t="n">
        <f aca="false">MAX(0, MIN($F66, CV67 - $F66))</f>
        <v>0</v>
      </c>
      <c r="CW68" s="159" t="n">
        <f aca="false">MAX(0, MIN($F66, CW67 - $F66))</f>
        <v>0</v>
      </c>
      <c r="CX68" s="159" t="n">
        <f aca="false">MAX(0, MIN($F66, CX67 - $F66))</f>
        <v>0</v>
      </c>
      <c r="CY68" s="159" t="n">
        <f aca="false">MAX(0, MIN($F66, CY67 - $F66))</f>
        <v>0</v>
      </c>
      <c r="CZ68" s="159" t="n">
        <f aca="false">MAX(0, MIN($F66, CZ67 - $F66))</f>
        <v>0</v>
      </c>
      <c r="DA68" s="159" t="n">
        <f aca="false">MAX(0, MIN($F66, DA67 - $F66))</f>
        <v>0</v>
      </c>
      <c r="DB68" s="159" t="n">
        <f aca="false">MAX(0, MIN($F66, DB67 - $F66))</f>
        <v>0</v>
      </c>
      <c r="DC68" s="159" t="n">
        <f aca="false">MAX(0, MIN($F66, DC67 - $F66))</f>
        <v>0</v>
      </c>
      <c r="DD68" s="159" t="n">
        <f aca="false">MAX(0, MIN($F66, DD67 - $F66))</f>
        <v>0</v>
      </c>
      <c r="DE68" s="159" t="n">
        <f aca="false">MAX(0, MIN($F66, DE67 - $F66))</f>
        <v>0</v>
      </c>
      <c r="DF68" s="159" t="n">
        <f aca="false">MAX(0, MIN($F66, DF67 - $F66))</f>
        <v>0</v>
      </c>
      <c r="DG68" s="159" t="n">
        <f aca="false">MAX(0, MIN($F66, DG67 - $F66))</f>
        <v>0</v>
      </c>
      <c r="DH68" s="159" t="n">
        <f aca="false">MAX(0, MIN($F66, DH67 - $F66))</f>
        <v>0</v>
      </c>
      <c r="DI68" s="159" t="n">
        <f aca="false">MAX(0, MIN($F66, DI67 - $F66))</f>
        <v>0</v>
      </c>
      <c r="DJ68" s="159" t="n">
        <f aca="false">MAX(0, MIN($F66, DJ67 - $F66))</f>
        <v>0</v>
      </c>
      <c r="DK68" s="159" t="n">
        <f aca="false">MAX(0, MIN($F66, DK67 - $F66))</f>
        <v>0</v>
      </c>
    </row>
  </sheetData>
  <conditionalFormatting sqref="K3:DK3">
    <cfRule type="cellIs" priority="2" operator="equal" aboveAverage="0" equalAverage="0" bottom="0" percent="0" rank="0" text="" dxfId="25">
      <formula>"Post-forecast"</formula>
    </cfRule>
  </conditionalFormatting>
  <conditionalFormatting sqref="K3:DK3">
    <cfRule type="cellIs" priority="3" operator="equal" aboveAverage="0" equalAverage="0" bottom="0" percent="0" rank="0" text="" dxfId="26">
      <formula>"Forecast"</formula>
    </cfRule>
  </conditionalFormatting>
  <conditionalFormatting sqref="K3:DK3">
    <cfRule type="cellIs" priority="4" operator="equal" aboveAverage="0" equalAverage="0" bottom="0" percent="0" rank="0" text="" dxfId="27">
      <formula>"Pre-forecast"</formula>
    </cfRule>
  </conditionalFormatting>
  <conditionalFormatting sqref="J3:DK3">
    <cfRule type="cellIs" priority="5" operator="equal" aboveAverage="0" equalAverage="0" bottom="0" percent="0" rank="0" text="" dxfId="28">
      <formula>"Post-forecast"</formula>
    </cfRule>
  </conditionalFormatting>
  <conditionalFormatting sqref="J3:DK3">
    <cfRule type="cellIs" priority="6" operator="equal" aboveAverage="0" equalAverage="0" bottom="0" percent="0" rank="0" text="" dxfId="29">
      <formula>"Forecast"</formula>
    </cfRule>
  </conditionalFormatting>
  <conditionalFormatting sqref="J3:DK3">
    <cfRule type="cellIs" priority="7" operator="equal" aboveAverage="0" equalAverage="0" bottom="0" percent="0" rank="0" text="" dxfId="30">
      <formula>"Pre-forecast"</formula>
    </cfRule>
  </conditionalFormatting>
  <conditionalFormatting sqref="F2">
    <cfRule type="cellIs" priority="8" operator="notEqual" aboveAverage="0" equalAverage="0" bottom="0" percent="0" rank="0" text="" dxfId="31">
      <formula>0</formula>
    </cfRule>
    <cfRule type="cellIs" priority="9" operator="equal" aboveAverage="0" equalAverage="0" bottom="0" percent="0" rank="0" text="" dxfId="32">
      <formula>""</formula>
    </cfRule>
  </conditionalFormatting>
  <conditionalFormatting sqref="F3">
    <cfRule type="cellIs" priority="10" operator="notEqual" aboveAverage="0" equalAverage="0" bottom="0" percent="0" rank="0" text="" dxfId="33">
      <formula>0</formula>
    </cfRule>
    <cfRule type="cellIs" priority="11" operator="equal" aboveAverage="0" equalAverage="0" bottom="0" percent="0" rank="0" text="" dxfId="34">
      <formula>""</formula>
    </cfRule>
  </conditionalFormatting>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DK123"/>
  <sheetViews>
    <sheetView showFormulas="false" showGridLines="true" showRowColHeaders="true" showZeros="true" rightToLeft="false" tabSelected="false" showOutlineSymbols="true" defaultGridColor="true" view="normal" topLeftCell="A1" colorId="64" zoomScale="100" zoomScaleNormal="100" zoomScalePageLayoutView="60" workbookViewId="0">
      <selection pane="topLeft" activeCell="A1" activeCellId="0" sqref="A1"/>
    </sheetView>
  </sheetViews>
  <sheetFormatPr defaultColWidth="9.15625" defaultRowHeight="15" zeroHeight="false" outlineLevelRow="0" outlineLevelCol="0"/>
  <cols>
    <col collapsed="false" customWidth="true" hidden="false" outlineLevel="0" max="2" min="1" style="53" width="2.71"/>
    <col collapsed="false" customWidth="true" hidden="false" outlineLevel="0" max="3" min="3" style="54" width="2.71"/>
    <col collapsed="false" customWidth="true" hidden="false" outlineLevel="0" max="4" min="4" style="55" width="2.71"/>
    <col collapsed="false" customWidth="true" hidden="false" outlineLevel="0" max="5" min="5" style="55" width="90.7"/>
    <col collapsed="false" customWidth="true" hidden="false" outlineLevel="0" max="6" min="6" style="55" width="15.71"/>
    <col collapsed="false" customWidth="true" hidden="false" outlineLevel="0" max="7" min="7" style="55" width="26.14"/>
    <col collapsed="false" customWidth="true" hidden="false" outlineLevel="0" max="8" min="8" style="55" width="15.71"/>
    <col collapsed="false" customWidth="true" hidden="false" outlineLevel="0" max="9" min="9" style="55" width="3.71"/>
    <col collapsed="false" customWidth="true" hidden="false" outlineLevel="0" max="115" min="10" style="55" width="14.7"/>
    <col collapsed="false" customWidth="false" hidden="true" outlineLevel="0" max="1024" min="116" style="55" width="9.14"/>
  </cols>
  <sheetData>
    <row r="1" customFormat="false" ht="26.25" hidden="false" customHeight="false" outlineLevel="0" collapsed="false">
      <c r="A1" s="57" t="s">
        <v>273</v>
      </c>
      <c r="B1" s="58"/>
      <c r="C1" s="59"/>
      <c r="D1" s="60"/>
      <c r="E1" s="60"/>
      <c r="F1" s="61" t="str">
        <f aca="false">InpC!$F$9</f>
        <v>Base Case</v>
      </c>
      <c r="G1" s="60"/>
      <c r="H1" s="60"/>
      <c r="I1" s="60"/>
    </row>
    <row r="2" customFormat="false" ht="15" hidden="false" customHeight="true" outlineLevel="0" collapsed="false">
      <c r="A2" s="58"/>
      <c r="B2" s="58"/>
      <c r="C2" s="59"/>
      <c r="D2" s="60"/>
      <c r="E2" s="53" t="s">
        <v>200</v>
      </c>
      <c r="F2" s="63" t="n">
        <f aca="false">Check_Alert!F$2</f>
        <v>0</v>
      </c>
      <c r="G2" s="64" t="str">
        <f aca="false">Check_Alert!G$2</f>
        <v>Error Checks</v>
      </c>
      <c r="H2" s="60"/>
      <c r="I2" s="60"/>
      <c r="J2" s="149" t="n">
        <f aca="false">Time!J$2</f>
        <v>42369</v>
      </c>
      <c r="K2" s="149" t="n">
        <f aca="false">Time!K$2</f>
        <v>42735</v>
      </c>
      <c r="L2" s="149" t="n">
        <f aca="false">Time!L$2</f>
        <v>43100</v>
      </c>
      <c r="M2" s="149" t="n">
        <f aca="false">Time!M$2</f>
        <v>43465</v>
      </c>
      <c r="N2" s="149" t="n">
        <f aca="false">Time!N$2</f>
        <v>43830</v>
      </c>
      <c r="O2" s="149" t="n">
        <f aca="false">Time!O$2</f>
        <v>44196</v>
      </c>
      <c r="P2" s="149" t="n">
        <f aca="false">Time!P$2</f>
        <v>44561</v>
      </c>
      <c r="Q2" s="149" t="n">
        <f aca="false">Time!Q$2</f>
        <v>44926</v>
      </c>
      <c r="R2" s="149" t="n">
        <f aca="false">Time!R$2</f>
        <v>45291</v>
      </c>
      <c r="S2" s="149" t="n">
        <f aca="false">Time!S$2</f>
        <v>45657</v>
      </c>
      <c r="T2" s="149" t="n">
        <f aca="false">Time!T$2</f>
        <v>46022</v>
      </c>
      <c r="U2" s="149" t="n">
        <f aca="false">Time!U$2</f>
        <v>46387</v>
      </c>
      <c r="V2" s="149" t="n">
        <f aca="false">Time!V$2</f>
        <v>46752</v>
      </c>
      <c r="W2" s="149" t="n">
        <f aca="false">Time!W$2</f>
        <v>47118</v>
      </c>
      <c r="X2" s="149" t="n">
        <f aca="false">Time!X$2</f>
        <v>47483</v>
      </c>
      <c r="Y2" s="149" t="n">
        <f aca="false">Time!Y$2</f>
        <v>47848</v>
      </c>
      <c r="Z2" s="149" t="n">
        <f aca="false">Time!Z$2</f>
        <v>48213</v>
      </c>
      <c r="AA2" s="149" t="n">
        <f aca="false">Time!AA$2</f>
        <v>48579</v>
      </c>
      <c r="AB2" s="149" t="n">
        <f aca="false">Time!AB$2</f>
        <v>48944</v>
      </c>
      <c r="AC2" s="149" t="n">
        <f aca="false">Time!AC$2</f>
        <v>49309</v>
      </c>
      <c r="AD2" s="149" t="n">
        <f aca="false">Time!AD$2</f>
        <v>49674</v>
      </c>
      <c r="AE2" s="149" t="n">
        <f aca="false">Time!AE$2</f>
        <v>50040</v>
      </c>
      <c r="AF2" s="149" t="n">
        <f aca="false">Time!AF$2</f>
        <v>50405</v>
      </c>
      <c r="AG2" s="149" t="n">
        <f aca="false">Time!AG$2</f>
        <v>50770</v>
      </c>
      <c r="AH2" s="149" t="n">
        <f aca="false">Time!AH$2</f>
        <v>51135</v>
      </c>
      <c r="AI2" s="149" t="n">
        <f aca="false">Time!AI$2</f>
        <v>51501</v>
      </c>
      <c r="AJ2" s="149" t="n">
        <f aca="false">Time!AJ$2</f>
        <v>51866</v>
      </c>
      <c r="AK2" s="149" t="n">
        <f aca="false">Time!AK$2</f>
        <v>52231</v>
      </c>
      <c r="AL2" s="149" t="n">
        <f aca="false">Time!AL$2</f>
        <v>52596</v>
      </c>
      <c r="AM2" s="149" t="n">
        <f aca="false">Time!AM$2</f>
        <v>52962</v>
      </c>
      <c r="AN2" s="149" t="n">
        <f aca="false">Time!AN$2</f>
        <v>53327</v>
      </c>
      <c r="AO2" s="149" t="n">
        <f aca="false">Time!AO$2</f>
        <v>53692</v>
      </c>
      <c r="AP2" s="149" t="n">
        <f aca="false">Time!AP$2</f>
        <v>54057</v>
      </c>
      <c r="AQ2" s="149" t="n">
        <f aca="false">Time!AQ$2</f>
        <v>54423</v>
      </c>
      <c r="AR2" s="149" t="n">
        <f aca="false">Time!AR$2</f>
        <v>54788</v>
      </c>
      <c r="AS2" s="149" t="n">
        <f aca="false">Time!AS$2</f>
        <v>55153</v>
      </c>
      <c r="AT2" s="149" t="n">
        <f aca="false">Time!AT$2</f>
        <v>55518</v>
      </c>
      <c r="AU2" s="149" t="n">
        <f aca="false">Time!AU$2</f>
        <v>55884</v>
      </c>
      <c r="AV2" s="149" t="n">
        <f aca="false">Time!AV$2</f>
        <v>56249</v>
      </c>
      <c r="AW2" s="149" t="n">
        <f aca="false">Time!AW$2</f>
        <v>56614</v>
      </c>
      <c r="AX2" s="149" t="n">
        <f aca="false">Time!AX$2</f>
        <v>56979</v>
      </c>
      <c r="AY2" s="149" t="n">
        <f aca="false">Time!AY$2</f>
        <v>57345</v>
      </c>
      <c r="AZ2" s="149" t="n">
        <f aca="false">Time!AZ$2</f>
        <v>57710</v>
      </c>
      <c r="BA2" s="149" t="n">
        <f aca="false">Time!BA$2</f>
        <v>58075</v>
      </c>
      <c r="BB2" s="149" t="n">
        <f aca="false">Time!BB$2</f>
        <v>58440</v>
      </c>
      <c r="BC2" s="149" t="n">
        <f aca="false">Time!BC$2</f>
        <v>58806</v>
      </c>
      <c r="BD2" s="149" t="n">
        <f aca="false">Time!BD$2</f>
        <v>59171</v>
      </c>
      <c r="BE2" s="149" t="n">
        <f aca="false">Time!BE$2</f>
        <v>59536</v>
      </c>
      <c r="BF2" s="149" t="n">
        <f aca="false">Time!BF$2</f>
        <v>59901</v>
      </c>
      <c r="BG2" s="149" t="n">
        <f aca="false">Time!BG$2</f>
        <v>60267</v>
      </c>
      <c r="BH2" s="149" t="n">
        <f aca="false">Time!BH$2</f>
        <v>60632</v>
      </c>
      <c r="BI2" s="149" t="n">
        <f aca="false">Time!BI$2</f>
        <v>60997</v>
      </c>
      <c r="BJ2" s="149" t="n">
        <f aca="false">Time!BJ$2</f>
        <v>61362</v>
      </c>
      <c r="BK2" s="149" t="n">
        <f aca="false">Time!BK$2</f>
        <v>61728</v>
      </c>
      <c r="BL2" s="149" t="n">
        <f aca="false">Time!BL$2</f>
        <v>62093</v>
      </c>
      <c r="BM2" s="149" t="n">
        <f aca="false">Time!BM$2</f>
        <v>62458</v>
      </c>
      <c r="BN2" s="149" t="n">
        <f aca="false">Time!BN$2</f>
        <v>62823</v>
      </c>
      <c r="BO2" s="149" t="n">
        <f aca="false">Time!BO$2</f>
        <v>63189</v>
      </c>
      <c r="BP2" s="149" t="n">
        <f aca="false">Time!BP$2</f>
        <v>63554</v>
      </c>
      <c r="BQ2" s="149" t="n">
        <f aca="false">Time!BQ$2</f>
        <v>63919</v>
      </c>
      <c r="BR2" s="149" t="n">
        <f aca="false">Time!BR$2</f>
        <v>64284</v>
      </c>
      <c r="BS2" s="149" t="n">
        <f aca="false">Time!BS$2</f>
        <v>64650</v>
      </c>
      <c r="BT2" s="149" t="n">
        <f aca="false">Time!BT$2</f>
        <v>65015</v>
      </c>
      <c r="BU2" s="149" t="n">
        <f aca="false">Time!BU$2</f>
        <v>65380</v>
      </c>
      <c r="BV2" s="149" t="n">
        <f aca="false">Time!BV$2</f>
        <v>65745</v>
      </c>
      <c r="BW2" s="149" t="n">
        <f aca="false">Time!BW$2</f>
        <v>66111</v>
      </c>
      <c r="BX2" s="149" t="n">
        <f aca="false">Time!BX$2</f>
        <v>66476</v>
      </c>
      <c r="BY2" s="149" t="n">
        <f aca="false">Time!BY$2</f>
        <v>66841</v>
      </c>
      <c r="BZ2" s="149" t="n">
        <f aca="false">Time!BZ$2</f>
        <v>67206</v>
      </c>
      <c r="CA2" s="149" t="n">
        <f aca="false">Time!CA$2</f>
        <v>67572</v>
      </c>
      <c r="CB2" s="149" t="n">
        <f aca="false">Time!CB$2</f>
        <v>67937</v>
      </c>
      <c r="CC2" s="149" t="n">
        <f aca="false">Time!CC$2</f>
        <v>68302</v>
      </c>
      <c r="CD2" s="149" t="n">
        <f aca="false">Time!CD$2</f>
        <v>68667</v>
      </c>
      <c r="CE2" s="149" t="n">
        <f aca="false">Time!CE$2</f>
        <v>69033</v>
      </c>
      <c r="CF2" s="149" t="n">
        <f aca="false">Time!CF$2</f>
        <v>69398</v>
      </c>
      <c r="CG2" s="149" t="n">
        <f aca="false">Time!CG$2</f>
        <v>69763</v>
      </c>
      <c r="CH2" s="149" t="n">
        <f aca="false">Time!CH$2</f>
        <v>70128</v>
      </c>
      <c r="CI2" s="149" t="n">
        <f aca="false">Time!CI$2</f>
        <v>70494</v>
      </c>
      <c r="CJ2" s="149" t="n">
        <f aca="false">Time!CJ$2</f>
        <v>70859</v>
      </c>
      <c r="CK2" s="149" t="n">
        <f aca="false">Time!CK$2</f>
        <v>71224</v>
      </c>
      <c r="CL2" s="149" t="n">
        <f aca="false">Time!CL$2</f>
        <v>71589</v>
      </c>
      <c r="CM2" s="149" t="n">
        <f aca="false">Time!CM$2</f>
        <v>71955</v>
      </c>
      <c r="CN2" s="149" t="n">
        <f aca="false">Time!CN$2</f>
        <v>72320</v>
      </c>
      <c r="CO2" s="149" t="n">
        <f aca="false">Time!CO$2</f>
        <v>72685</v>
      </c>
      <c r="CP2" s="149" t="n">
        <f aca="false">Time!CP$2</f>
        <v>73050</v>
      </c>
      <c r="CQ2" s="149" t="n">
        <f aca="false">Time!CQ$2</f>
        <v>73415</v>
      </c>
      <c r="CR2" s="149" t="n">
        <f aca="false">Time!CR$2</f>
        <v>73780</v>
      </c>
      <c r="CS2" s="149" t="n">
        <f aca="false">Time!CS$2</f>
        <v>74145</v>
      </c>
      <c r="CT2" s="149" t="n">
        <f aca="false">Time!CT$2</f>
        <v>74510</v>
      </c>
      <c r="CU2" s="149" t="n">
        <f aca="false">Time!CU$2</f>
        <v>74876</v>
      </c>
      <c r="CV2" s="149" t="n">
        <f aca="false">Time!CV$2</f>
        <v>75241</v>
      </c>
      <c r="CW2" s="149" t="n">
        <f aca="false">Time!CW$2</f>
        <v>75606</v>
      </c>
      <c r="CX2" s="149" t="n">
        <f aca="false">Time!CX$2</f>
        <v>75971</v>
      </c>
      <c r="CY2" s="149" t="n">
        <f aca="false">Time!CY$2</f>
        <v>76337</v>
      </c>
      <c r="CZ2" s="149" t="n">
        <f aca="false">Time!CZ$2</f>
        <v>76702</v>
      </c>
      <c r="DA2" s="149" t="n">
        <f aca="false">Time!DA$2</f>
        <v>77067</v>
      </c>
      <c r="DB2" s="149" t="n">
        <f aca="false">Time!DB$2</f>
        <v>77432</v>
      </c>
      <c r="DC2" s="149" t="n">
        <f aca="false">Time!DC$2</f>
        <v>77798</v>
      </c>
      <c r="DD2" s="149" t="n">
        <f aca="false">Time!DD$2</f>
        <v>78163</v>
      </c>
      <c r="DE2" s="149" t="n">
        <f aca="false">Time!DE$2</f>
        <v>78528</v>
      </c>
      <c r="DF2" s="149" t="n">
        <f aca="false">Time!DF$2</f>
        <v>78893</v>
      </c>
      <c r="DG2" s="149" t="n">
        <f aca="false">Time!DG$2</f>
        <v>79259</v>
      </c>
      <c r="DH2" s="149" t="n">
        <f aca="false">Time!DH$2</f>
        <v>79624</v>
      </c>
      <c r="DI2" s="149" t="n">
        <f aca="false">Time!DI$2</f>
        <v>79989</v>
      </c>
      <c r="DJ2" s="149" t="n">
        <f aca="false">Time!DJ$2</f>
        <v>80354</v>
      </c>
      <c r="DK2" s="149" t="n">
        <f aca="false">Time!DK$2</f>
        <v>80720</v>
      </c>
    </row>
    <row r="3" customFormat="false" ht="15" hidden="false" customHeight="true" outlineLevel="0" collapsed="false">
      <c r="A3" s="58"/>
      <c r="B3" s="58"/>
      <c r="C3" s="59"/>
      <c r="D3" s="60"/>
      <c r="E3" s="55" t="s">
        <v>201</v>
      </c>
      <c r="F3" s="63" t="n">
        <f aca="false">Check_Alert!F$3</f>
        <v>0</v>
      </c>
      <c r="G3" s="64" t="str">
        <f aca="false">Check_Alert!G$3</f>
        <v>Alerts</v>
      </c>
      <c r="H3" s="60"/>
      <c r="I3" s="60"/>
      <c r="J3" s="55" t="str">
        <f aca="false">Time!J$3</f>
        <v>Pre-forecast</v>
      </c>
      <c r="K3" s="55" t="str">
        <f aca="false">Time!K$3</f>
        <v>Pre-forecast</v>
      </c>
      <c r="L3" s="55" t="str">
        <f aca="false">Time!L$3</f>
        <v>Pre-forecast</v>
      </c>
      <c r="M3" s="55" t="str">
        <f aca="false">Time!M$3</f>
        <v>Pre-forecast</v>
      </c>
      <c r="N3" s="55" t="str">
        <f aca="false">Time!N$3</f>
        <v>Pre-forecast</v>
      </c>
      <c r="O3" s="55" t="str">
        <f aca="false">Time!O$3</f>
        <v>Pre-forecast</v>
      </c>
      <c r="P3" s="55" t="str">
        <f aca="false">Time!P$3</f>
        <v>Pre-forecast</v>
      </c>
      <c r="Q3" s="55" t="str">
        <f aca="false">Time!Q$3</f>
        <v>Pre-forecast</v>
      </c>
      <c r="R3" s="55" t="str">
        <f aca="false">Time!R$3</f>
        <v>Forecast</v>
      </c>
      <c r="S3" s="55" t="str">
        <f aca="false">Time!S$3</f>
        <v>Forecast</v>
      </c>
      <c r="T3" s="55" t="str">
        <f aca="false">Time!T$3</f>
        <v>Forecast</v>
      </c>
      <c r="U3" s="55" t="str">
        <f aca="false">Time!U$3</f>
        <v>Forecast</v>
      </c>
      <c r="V3" s="55" t="str">
        <f aca="false">Time!V$3</f>
        <v>Forecast</v>
      </c>
      <c r="W3" s="55" t="str">
        <f aca="false">Time!W$3</f>
        <v>Forecast</v>
      </c>
      <c r="X3" s="55" t="str">
        <f aca="false">Time!X$3</f>
        <v>Forecast</v>
      </c>
      <c r="Y3" s="55" t="str">
        <f aca="false">Time!Y$3</f>
        <v>Forecast</v>
      </c>
      <c r="Z3" s="55" t="str">
        <f aca="false">Time!Z$3</f>
        <v>Forecast</v>
      </c>
      <c r="AA3" s="55" t="str">
        <f aca="false">Time!AA$3</f>
        <v>Forecast</v>
      </c>
      <c r="AB3" s="55" t="str">
        <f aca="false">Time!AB$3</f>
        <v>Forecast</v>
      </c>
      <c r="AC3" s="55" t="str">
        <f aca="false">Time!AC$3</f>
        <v>Forecast</v>
      </c>
      <c r="AD3" s="55" t="str">
        <f aca="false">Time!AD$3</f>
        <v>Forecast</v>
      </c>
      <c r="AE3" s="55" t="str">
        <f aca="false">Time!AE$3</f>
        <v>Forecast</v>
      </c>
      <c r="AF3" s="55" t="str">
        <f aca="false">Time!AF$3</f>
        <v>Forecast</v>
      </c>
      <c r="AG3" s="55" t="str">
        <f aca="false">Time!AG$3</f>
        <v>Forecast</v>
      </c>
      <c r="AH3" s="55" t="str">
        <f aca="false">Time!AH$3</f>
        <v>Forecast</v>
      </c>
      <c r="AI3" s="55" t="str">
        <f aca="false">Time!AI$3</f>
        <v>Forecast</v>
      </c>
      <c r="AJ3" s="55" t="str">
        <f aca="false">Time!AJ$3</f>
        <v>Forecast</v>
      </c>
      <c r="AK3" s="55" t="str">
        <f aca="false">Time!AK$3</f>
        <v>Forecast</v>
      </c>
      <c r="AL3" s="55" t="str">
        <f aca="false">Time!AL$3</f>
        <v>Forecast</v>
      </c>
      <c r="AM3" s="55" t="str">
        <f aca="false">Time!AM$3</f>
        <v>Forecast</v>
      </c>
      <c r="AN3" s="55" t="str">
        <f aca="false">Time!AN$3</f>
        <v>Post-forecast</v>
      </c>
      <c r="AO3" s="55" t="str">
        <f aca="false">Time!AO$3</f>
        <v>Post-forecast</v>
      </c>
      <c r="AP3" s="55" t="str">
        <f aca="false">Time!AP$3</f>
        <v>Post-forecast</v>
      </c>
      <c r="AQ3" s="55" t="str">
        <f aca="false">Time!AQ$3</f>
        <v>Post-forecast</v>
      </c>
      <c r="AR3" s="55" t="str">
        <f aca="false">Time!AR$3</f>
        <v>Post-forecast</v>
      </c>
      <c r="AS3" s="55" t="str">
        <f aca="false">Time!AS$3</f>
        <v>Post-forecast</v>
      </c>
      <c r="AT3" s="55" t="str">
        <f aca="false">Time!AT$3</f>
        <v>Post-forecast</v>
      </c>
      <c r="AU3" s="55" t="str">
        <f aca="false">Time!AU$3</f>
        <v>Post-forecast</v>
      </c>
      <c r="AV3" s="55" t="str">
        <f aca="false">Time!AV$3</f>
        <v>Post-forecast</v>
      </c>
      <c r="AW3" s="55" t="str">
        <f aca="false">Time!AW$3</f>
        <v>Post-forecast</v>
      </c>
      <c r="AX3" s="55" t="str">
        <f aca="false">Time!AX$3</f>
        <v>Post-forecast</v>
      </c>
      <c r="AY3" s="55" t="str">
        <f aca="false">Time!AY$3</f>
        <v>Post-forecast</v>
      </c>
      <c r="AZ3" s="55" t="str">
        <f aca="false">Time!AZ$3</f>
        <v>Post-forecast</v>
      </c>
      <c r="BA3" s="55" t="str">
        <f aca="false">Time!BA$3</f>
        <v>Post-forecast</v>
      </c>
      <c r="BB3" s="55" t="str">
        <f aca="false">Time!BB$3</f>
        <v>Post-forecast</v>
      </c>
      <c r="BC3" s="55" t="str">
        <f aca="false">Time!BC$3</f>
        <v>Post-forecast</v>
      </c>
      <c r="BD3" s="55" t="str">
        <f aca="false">Time!BD$3</f>
        <v>Post-forecast</v>
      </c>
      <c r="BE3" s="55" t="str">
        <f aca="false">Time!BE$3</f>
        <v>Post-forecast</v>
      </c>
      <c r="BF3" s="55" t="str">
        <f aca="false">Time!BF$3</f>
        <v>Post-forecast</v>
      </c>
      <c r="BG3" s="55" t="str">
        <f aca="false">Time!BG$3</f>
        <v>Post-forecast</v>
      </c>
      <c r="BH3" s="55" t="str">
        <f aca="false">Time!BH$3</f>
        <v>Post-forecast</v>
      </c>
      <c r="BI3" s="55" t="str">
        <f aca="false">Time!BI$3</f>
        <v>Post-forecast</v>
      </c>
      <c r="BJ3" s="55" t="str">
        <f aca="false">Time!BJ$3</f>
        <v>Post-forecast</v>
      </c>
      <c r="BK3" s="55" t="str">
        <f aca="false">Time!BK$3</f>
        <v>Post-forecast</v>
      </c>
      <c r="BL3" s="55" t="str">
        <f aca="false">Time!BL$3</f>
        <v>Post-forecast</v>
      </c>
      <c r="BM3" s="55" t="str">
        <f aca="false">Time!BM$3</f>
        <v>Post-forecast</v>
      </c>
      <c r="BN3" s="55" t="str">
        <f aca="false">Time!BN$3</f>
        <v>Post-forecast</v>
      </c>
      <c r="BO3" s="55" t="str">
        <f aca="false">Time!BO$3</f>
        <v>Post-forecast</v>
      </c>
      <c r="BP3" s="55" t="str">
        <f aca="false">Time!BP$3</f>
        <v>Post-forecast</v>
      </c>
      <c r="BQ3" s="55" t="str">
        <f aca="false">Time!BQ$3</f>
        <v>Post-forecast</v>
      </c>
      <c r="BR3" s="55" t="str">
        <f aca="false">Time!BR$3</f>
        <v>Post-forecast</v>
      </c>
      <c r="BS3" s="55" t="str">
        <f aca="false">Time!BS$3</f>
        <v>Post-forecast</v>
      </c>
      <c r="BT3" s="55" t="str">
        <f aca="false">Time!BT$3</f>
        <v>Post-forecast</v>
      </c>
      <c r="BU3" s="55" t="str">
        <f aca="false">Time!BU$3</f>
        <v>Post-forecast</v>
      </c>
      <c r="BV3" s="55" t="str">
        <f aca="false">Time!BV$3</f>
        <v>Post-forecast</v>
      </c>
      <c r="BW3" s="55" t="str">
        <f aca="false">Time!BW$3</f>
        <v>Post-forecast</v>
      </c>
      <c r="BX3" s="55" t="str">
        <f aca="false">Time!BX$3</f>
        <v>Post-forecast</v>
      </c>
      <c r="BY3" s="55" t="str">
        <f aca="false">Time!BY$3</f>
        <v>Post-forecast</v>
      </c>
      <c r="BZ3" s="55" t="str">
        <f aca="false">Time!BZ$3</f>
        <v>Post-forecast</v>
      </c>
      <c r="CA3" s="55" t="str">
        <f aca="false">Time!CA$3</f>
        <v>Post-forecast</v>
      </c>
      <c r="CB3" s="55" t="str">
        <f aca="false">Time!CB$3</f>
        <v>Post-forecast</v>
      </c>
      <c r="CC3" s="55" t="str">
        <f aca="false">Time!CC$3</f>
        <v>Post-forecast</v>
      </c>
      <c r="CD3" s="55" t="str">
        <f aca="false">Time!CD$3</f>
        <v>Post-forecast</v>
      </c>
      <c r="CE3" s="55" t="str">
        <f aca="false">Time!CE$3</f>
        <v>Post-forecast</v>
      </c>
      <c r="CF3" s="55" t="str">
        <f aca="false">Time!CF$3</f>
        <v>Post-forecast</v>
      </c>
      <c r="CG3" s="55" t="str">
        <f aca="false">Time!CG$3</f>
        <v>Post-forecast</v>
      </c>
      <c r="CH3" s="55" t="str">
        <f aca="false">Time!CH$3</f>
        <v>Post-forecast</v>
      </c>
      <c r="CI3" s="55" t="str">
        <f aca="false">Time!CI$3</f>
        <v>Post-forecast</v>
      </c>
      <c r="CJ3" s="55" t="str">
        <f aca="false">Time!CJ$3</f>
        <v>Post-forecast</v>
      </c>
      <c r="CK3" s="55" t="str">
        <f aca="false">Time!CK$3</f>
        <v>Post-forecast</v>
      </c>
      <c r="CL3" s="55" t="str">
        <f aca="false">Time!CL$3</f>
        <v>Post-forecast</v>
      </c>
      <c r="CM3" s="55" t="str">
        <f aca="false">Time!CM$3</f>
        <v>Post-forecast</v>
      </c>
      <c r="CN3" s="55" t="str">
        <f aca="false">Time!CN$3</f>
        <v>Post-forecast</v>
      </c>
      <c r="CO3" s="55" t="str">
        <f aca="false">Time!CO$3</f>
        <v>Post-forecast</v>
      </c>
      <c r="CP3" s="55" t="str">
        <f aca="false">Time!CP$3</f>
        <v>Post-forecast</v>
      </c>
      <c r="CQ3" s="55" t="str">
        <f aca="false">Time!CQ$3</f>
        <v>Post-forecast</v>
      </c>
      <c r="CR3" s="55" t="str">
        <f aca="false">Time!CR$3</f>
        <v>Post-forecast</v>
      </c>
      <c r="CS3" s="55" t="str">
        <f aca="false">Time!CS$3</f>
        <v>Post-forecast</v>
      </c>
      <c r="CT3" s="55" t="str">
        <f aca="false">Time!CT$3</f>
        <v>Post-forecast</v>
      </c>
      <c r="CU3" s="55" t="str">
        <f aca="false">Time!CU$3</f>
        <v>Post-forecast</v>
      </c>
      <c r="CV3" s="55" t="str">
        <f aca="false">Time!CV$3</f>
        <v>Post-forecast</v>
      </c>
      <c r="CW3" s="55" t="str">
        <f aca="false">Time!CW$3</f>
        <v>Post-forecast</v>
      </c>
      <c r="CX3" s="55" t="str">
        <f aca="false">Time!CX$3</f>
        <v>Post-forecast</v>
      </c>
      <c r="CY3" s="55" t="str">
        <f aca="false">Time!CY$3</f>
        <v>Post-forecast</v>
      </c>
      <c r="CZ3" s="55" t="str">
        <f aca="false">Time!CZ$3</f>
        <v>Post-forecast</v>
      </c>
      <c r="DA3" s="55" t="str">
        <f aca="false">Time!DA$3</f>
        <v>Post-forecast</v>
      </c>
      <c r="DB3" s="55" t="str">
        <f aca="false">Time!DB$3</f>
        <v>Post-forecast</v>
      </c>
      <c r="DC3" s="55" t="str">
        <f aca="false">Time!DC$3</f>
        <v>Post-forecast</v>
      </c>
      <c r="DD3" s="55" t="str">
        <f aca="false">Time!DD$3</f>
        <v>Post-forecast</v>
      </c>
      <c r="DE3" s="55" t="str">
        <f aca="false">Time!DE$3</f>
        <v>Post-forecast</v>
      </c>
      <c r="DF3" s="55" t="str">
        <f aca="false">Time!DF$3</f>
        <v>Post-forecast</v>
      </c>
      <c r="DG3" s="55" t="str">
        <f aca="false">Time!DG$3</f>
        <v>Post-forecast</v>
      </c>
      <c r="DH3" s="55" t="str">
        <f aca="false">Time!DH$3</f>
        <v>Post-forecast</v>
      </c>
      <c r="DI3" s="55" t="str">
        <f aca="false">Time!DI$3</f>
        <v>Post-forecast</v>
      </c>
      <c r="DJ3" s="55" t="str">
        <f aca="false">Time!DJ$3</f>
        <v>Post-forecast</v>
      </c>
      <c r="DK3" s="55" t="str">
        <f aca="false">Time!DK$3</f>
        <v>Post-forecast</v>
      </c>
    </row>
    <row r="4" customFormat="false" ht="15" hidden="false" customHeight="true" outlineLevel="0" collapsed="false">
      <c r="A4" s="58"/>
      <c r="B4" s="58"/>
      <c r="C4" s="59"/>
      <c r="D4" s="60"/>
      <c r="E4" s="55" t="s">
        <v>202</v>
      </c>
      <c r="F4" s="65"/>
      <c r="G4" s="64"/>
      <c r="H4" s="60"/>
      <c r="I4" s="60"/>
      <c r="J4" s="82" t="n">
        <f aca="false">Time!J$4</f>
        <v>2015</v>
      </c>
      <c r="K4" s="82" t="n">
        <f aca="false">Time!K$4</f>
        <v>2016</v>
      </c>
      <c r="L4" s="82" t="n">
        <f aca="false">Time!L$4</f>
        <v>2017</v>
      </c>
      <c r="M4" s="82" t="n">
        <f aca="false">Time!M$4</f>
        <v>2018</v>
      </c>
      <c r="N4" s="82" t="n">
        <f aca="false">Time!N$4</f>
        <v>2019</v>
      </c>
      <c r="O4" s="82" t="n">
        <f aca="false">Time!O$4</f>
        <v>2020</v>
      </c>
      <c r="P4" s="82" t="n">
        <f aca="false">Time!P$4</f>
        <v>2021</v>
      </c>
      <c r="Q4" s="82" t="n">
        <f aca="false">Time!Q$4</f>
        <v>2022</v>
      </c>
      <c r="R4" s="82" t="n">
        <f aca="false">Time!R$4</f>
        <v>2023</v>
      </c>
      <c r="S4" s="82" t="n">
        <f aca="false">Time!S$4</f>
        <v>2024</v>
      </c>
      <c r="T4" s="82" t="n">
        <f aca="false">Time!T$4</f>
        <v>2025</v>
      </c>
      <c r="U4" s="82" t="n">
        <f aca="false">Time!U$4</f>
        <v>2026</v>
      </c>
      <c r="V4" s="82" t="n">
        <f aca="false">Time!V$4</f>
        <v>2027</v>
      </c>
      <c r="W4" s="82" t="n">
        <f aca="false">Time!W$4</f>
        <v>2028</v>
      </c>
      <c r="X4" s="82" t="n">
        <f aca="false">Time!X$4</f>
        <v>2029</v>
      </c>
      <c r="Y4" s="82" t="n">
        <f aca="false">Time!Y$4</f>
        <v>2030</v>
      </c>
      <c r="Z4" s="82" t="n">
        <f aca="false">Time!Z$4</f>
        <v>2031</v>
      </c>
      <c r="AA4" s="82" t="n">
        <f aca="false">Time!AA$4</f>
        <v>2032</v>
      </c>
      <c r="AB4" s="82" t="n">
        <f aca="false">Time!AB$4</f>
        <v>2033</v>
      </c>
      <c r="AC4" s="82" t="n">
        <f aca="false">Time!AC$4</f>
        <v>2034</v>
      </c>
      <c r="AD4" s="82" t="n">
        <f aca="false">Time!AD$4</f>
        <v>2035</v>
      </c>
      <c r="AE4" s="82" t="n">
        <f aca="false">Time!AE$4</f>
        <v>2036</v>
      </c>
      <c r="AF4" s="82" t="n">
        <f aca="false">Time!AF$4</f>
        <v>2037</v>
      </c>
      <c r="AG4" s="82" t="n">
        <f aca="false">Time!AG$4</f>
        <v>2038</v>
      </c>
      <c r="AH4" s="82" t="n">
        <f aca="false">Time!AH$4</f>
        <v>2039</v>
      </c>
      <c r="AI4" s="82" t="n">
        <f aca="false">Time!AI$4</f>
        <v>2040</v>
      </c>
      <c r="AJ4" s="82" t="n">
        <f aca="false">Time!AJ$4</f>
        <v>2041</v>
      </c>
      <c r="AK4" s="82" t="n">
        <f aca="false">Time!AK$4</f>
        <v>2042</v>
      </c>
      <c r="AL4" s="82" t="n">
        <f aca="false">Time!AL$4</f>
        <v>2043</v>
      </c>
      <c r="AM4" s="82" t="n">
        <f aca="false">Time!AM$4</f>
        <v>2044</v>
      </c>
      <c r="AN4" s="82" t="n">
        <f aca="false">Time!AN$4</f>
        <v>2045</v>
      </c>
      <c r="AO4" s="82" t="n">
        <f aca="false">Time!AO$4</f>
        <v>2046</v>
      </c>
      <c r="AP4" s="82" t="n">
        <f aca="false">Time!AP$4</f>
        <v>2047</v>
      </c>
      <c r="AQ4" s="82" t="n">
        <f aca="false">Time!AQ$4</f>
        <v>2048</v>
      </c>
      <c r="AR4" s="82" t="n">
        <f aca="false">Time!AR$4</f>
        <v>2049</v>
      </c>
      <c r="AS4" s="82" t="n">
        <f aca="false">Time!AS$4</f>
        <v>2050</v>
      </c>
      <c r="AT4" s="82" t="n">
        <f aca="false">Time!AT$4</f>
        <v>2051</v>
      </c>
      <c r="AU4" s="82" t="n">
        <f aca="false">Time!AU$4</f>
        <v>2052</v>
      </c>
      <c r="AV4" s="82" t="n">
        <f aca="false">Time!AV$4</f>
        <v>2053</v>
      </c>
      <c r="AW4" s="82" t="n">
        <f aca="false">Time!AW$4</f>
        <v>2054</v>
      </c>
      <c r="AX4" s="82" t="n">
        <f aca="false">Time!AX$4</f>
        <v>2055</v>
      </c>
      <c r="AY4" s="82" t="n">
        <f aca="false">Time!AY$4</f>
        <v>2056</v>
      </c>
      <c r="AZ4" s="82" t="n">
        <f aca="false">Time!AZ$4</f>
        <v>2057</v>
      </c>
      <c r="BA4" s="82" t="n">
        <f aca="false">Time!BA$4</f>
        <v>2058</v>
      </c>
      <c r="BB4" s="82" t="n">
        <f aca="false">Time!BB$4</f>
        <v>2059</v>
      </c>
      <c r="BC4" s="82" t="n">
        <f aca="false">Time!BC$4</f>
        <v>2060</v>
      </c>
      <c r="BD4" s="82" t="n">
        <f aca="false">Time!BD$4</f>
        <v>2061</v>
      </c>
      <c r="BE4" s="82" t="n">
        <f aca="false">Time!BE$4</f>
        <v>2062</v>
      </c>
      <c r="BF4" s="82" t="n">
        <f aca="false">Time!BF$4</f>
        <v>2063</v>
      </c>
      <c r="BG4" s="82" t="n">
        <f aca="false">Time!BG$4</f>
        <v>2064</v>
      </c>
      <c r="BH4" s="82" t="n">
        <f aca="false">Time!BH$4</f>
        <v>2065</v>
      </c>
      <c r="BI4" s="82" t="n">
        <f aca="false">Time!BI$4</f>
        <v>2066</v>
      </c>
      <c r="BJ4" s="82" t="n">
        <f aca="false">Time!BJ$4</f>
        <v>2067</v>
      </c>
      <c r="BK4" s="82" t="n">
        <f aca="false">Time!BK$4</f>
        <v>2068</v>
      </c>
      <c r="BL4" s="82" t="n">
        <f aca="false">Time!BL$4</f>
        <v>2069</v>
      </c>
      <c r="BM4" s="82" t="n">
        <f aca="false">Time!BM$4</f>
        <v>2070</v>
      </c>
      <c r="BN4" s="82" t="n">
        <f aca="false">Time!BN$4</f>
        <v>2071</v>
      </c>
      <c r="BO4" s="82" t="n">
        <f aca="false">Time!BO$4</f>
        <v>2072</v>
      </c>
      <c r="BP4" s="82" t="n">
        <f aca="false">Time!BP$4</f>
        <v>2073</v>
      </c>
      <c r="BQ4" s="82" t="n">
        <f aca="false">Time!BQ$4</f>
        <v>2074</v>
      </c>
      <c r="BR4" s="82" t="n">
        <f aca="false">Time!BR$4</f>
        <v>2075</v>
      </c>
      <c r="BS4" s="82" t="n">
        <f aca="false">Time!BS$4</f>
        <v>2076</v>
      </c>
      <c r="BT4" s="82" t="n">
        <f aca="false">Time!BT$4</f>
        <v>2077</v>
      </c>
      <c r="BU4" s="82" t="n">
        <f aca="false">Time!BU$4</f>
        <v>2078</v>
      </c>
      <c r="BV4" s="82" t="n">
        <f aca="false">Time!BV$4</f>
        <v>2079</v>
      </c>
      <c r="BW4" s="82" t="n">
        <f aca="false">Time!BW$4</f>
        <v>2080</v>
      </c>
      <c r="BX4" s="82" t="n">
        <f aca="false">Time!BX$4</f>
        <v>2081</v>
      </c>
      <c r="BY4" s="82" t="n">
        <f aca="false">Time!BY$4</f>
        <v>2082</v>
      </c>
      <c r="BZ4" s="82" t="n">
        <f aca="false">Time!BZ$4</f>
        <v>2083</v>
      </c>
      <c r="CA4" s="82" t="n">
        <f aca="false">Time!CA$4</f>
        <v>2084</v>
      </c>
      <c r="CB4" s="82" t="n">
        <f aca="false">Time!CB$4</f>
        <v>2085</v>
      </c>
      <c r="CC4" s="82" t="n">
        <f aca="false">Time!CC$4</f>
        <v>2086</v>
      </c>
      <c r="CD4" s="82" t="n">
        <f aca="false">Time!CD$4</f>
        <v>2087</v>
      </c>
      <c r="CE4" s="82" t="n">
        <f aca="false">Time!CE$4</f>
        <v>2088</v>
      </c>
      <c r="CF4" s="82" t="n">
        <f aca="false">Time!CF$4</f>
        <v>2089</v>
      </c>
      <c r="CG4" s="82" t="n">
        <f aca="false">Time!CG$4</f>
        <v>2090</v>
      </c>
      <c r="CH4" s="82" t="n">
        <f aca="false">Time!CH$4</f>
        <v>2091</v>
      </c>
      <c r="CI4" s="82" t="n">
        <f aca="false">Time!CI$4</f>
        <v>2092</v>
      </c>
      <c r="CJ4" s="82" t="n">
        <f aca="false">Time!CJ$4</f>
        <v>2093</v>
      </c>
      <c r="CK4" s="82" t="n">
        <f aca="false">Time!CK$4</f>
        <v>2094</v>
      </c>
      <c r="CL4" s="82" t="n">
        <f aca="false">Time!CL$4</f>
        <v>2095</v>
      </c>
      <c r="CM4" s="82" t="n">
        <f aca="false">Time!CM$4</f>
        <v>2096</v>
      </c>
      <c r="CN4" s="82" t="n">
        <f aca="false">Time!CN$4</f>
        <v>2097</v>
      </c>
      <c r="CO4" s="82" t="n">
        <f aca="false">Time!CO$4</f>
        <v>2098</v>
      </c>
      <c r="CP4" s="82" t="n">
        <f aca="false">Time!CP$4</f>
        <v>2099</v>
      </c>
      <c r="CQ4" s="82" t="n">
        <f aca="false">Time!CQ$4</f>
        <v>2100</v>
      </c>
      <c r="CR4" s="82" t="n">
        <f aca="false">Time!CR$4</f>
        <v>2101</v>
      </c>
      <c r="CS4" s="82" t="n">
        <f aca="false">Time!CS$4</f>
        <v>2102</v>
      </c>
      <c r="CT4" s="82" t="n">
        <f aca="false">Time!CT$4</f>
        <v>2103</v>
      </c>
      <c r="CU4" s="82" t="n">
        <f aca="false">Time!CU$4</f>
        <v>2104</v>
      </c>
      <c r="CV4" s="82" t="n">
        <f aca="false">Time!CV$4</f>
        <v>2105</v>
      </c>
      <c r="CW4" s="82" t="n">
        <f aca="false">Time!CW$4</f>
        <v>2106</v>
      </c>
      <c r="CX4" s="82" t="n">
        <f aca="false">Time!CX$4</f>
        <v>2107</v>
      </c>
      <c r="CY4" s="82" t="n">
        <f aca="false">Time!CY$4</f>
        <v>2108</v>
      </c>
      <c r="CZ4" s="82" t="n">
        <f aca="false">Time!CZ$4</f>
        <v>2109</v>
      </c>
      <c r="DA4" s="82" t="n">
        <f aca="false">Time!DA$4</f>
        <v>2110</v>
      </c>
      <c r="DB4" s="82" t="n">
        <f aca="false">Time!DB$4</f>
        <v>2111</v>
      </c>
      <c r="DC4" s="82" t="n">
        <f aca="false">Time!DC$4</f>
        <v>2112</v>
      </c>
      <c r="DD4" s="82" t="n">
        <f aca="false">Time!DD$4</f>
        <v>2113</v>
      </c>
      <c r="DE4" s="82" t="n">
        <f aca="false">Time!DE$4</f>
        <v>2114</v>
      </c>
      <c r="DF4" s="82" t="n">
        <f aca="false">Time!DF$4</f>
        <v>2115</v>
      </c>
      <c r="DG4" s="82" t="n">
        <f aca="false">Time!DG$4</f>
        <v>2116</v>
      </c>
      <c r="DH4" s="82" t="n">
        <f aca="false">Time!DH$4</f>
        <v>2117</v>
      </c>
      <c r="DI4" s="82" t="n">
        <f aca="false">Time!DI$4</f>
        <v>2118</v>
      </c>
      <c r="DJ4" s="82" t="n">
        <f aca="false">Time!DJ$4</f>
        <v>2119</v>
      </c>
      <c r="DK4" s="82" t="n">
        <f aca="false">Time!DK$4</f>
        <v>2120</v>
      </c>
    </row>
    <row r="5" customFormat="false" ht="15" hidden="false" customHeight="true" outlineLevel="0" collapsed="false">
      <c r="A5" s="58"/>
      <c r="B5" s="58"/>
      <c r="C5" s="59"/>
      <c r="D5" s="60"/>
      <c r="E5" s="55" t="s">
        <v>203</v>
      </c>
      <c r="F5" s="66" t="s">
        <v>65</v>
      </c>
      <c r="G5" s="66" t="s">
        <v>43</v>
      </c>
      <c r="H5" s="66" t="s">
        <v>1</v>
      </c>
      <c r="I5" s="60"/>
      <c r="J5" s="82" t="n">
        <f aca="false">Time!J$5</f>
        <v>1</v>
      </c>
      <c r="K5" s="82" t="n">
        <f aca="false">Time!K$5</f>
        <v>2</v>
      </c>
      <c r="L5" s="82" t="n">
        <f aca="false">Time!L$5</f>
        <v>3</v>
      </c>
      <c r="M5" s="82" t="n">
        <f aca="false">Time!M$5</f>
        <v>4</v>
      </c>
      <c r="N5" s="82" t="n">
        <f aca="false">Time!N$5</f>
        <v>5</v>
      </c>
      <c r="O5" s="82" t="n">
        <f aca="false">Time!O$5</f>
        <v>6</v>
      </c>
      <c r="P5" s="82" t="n">
        <f aca="false">Time!P$5</f>
        <v>7</v>
      </c>
      <c r="Q5" s="82" t="n">
        <f aca="false">Time!Q$5</f>
        <v>8</v>
      </c>
      <c r="R5" s="82" t="n">
        <f aca="false">Time!R$5</f>
        <v>9</v>
      </c>
      <c r="S5" s="82" t="n">
        <f aca="false">Time!S$5</f>
        <v>10</v>
      </c>
      <c r="T5" s="82" t="n">
        <f aca="false">Time!T$5</f>
        <v>11</v>
      </c>
      <c r="U5" s="82" t="n">
        <f aca="false">Time!U$5</f>
        <v>12</v>
      </c>
      <c r="V5" s="82" t="n">
        <f aca="false">Time!V$5</f>
        <v>13</v>
      </c>
      <c r="W5" s="82" t="n">
        <f aca="false">Time!W$5</f>
        <v>14</v>
      </c>
      <c r="X5" s="82" t="n">
        <f aca="false">Time!X$5</f>
        <v>15</v>
      </c>
      <c r="Y5" s="82" t="n">
        <f aca="false">Time!Y$5</f>
        <v>16</v>
      </c>
      <c r="Z5" s="82" t="n">
        <f aca="false">Time!Z$5</f>
        <v>17</v>
      </c>
      <c r="AA5" s="82" t="n">
        <f aca="false">Time!AA$5</f>
        <v>18</v>
      </c>
      <c r="AB5" s="82" t="n">
        <f aca="false">Time!AB$5</f>
        <v>19</v>
      </c>
      <c r="AC5" s="82" t="n">
        <f aca="false">Time!AC$5</f>
        <v>20</v>
      </c>
      <c r="AD5" s="82" t="n">
        <f aca="false">Time!AD$5</f>
        <v>21</v>
      </c>
      <c r="AE5" s="82" t="n">
        <f aca="false">Time!AE$5</f>
        <v>22</v>
      </c>
      <c r="AF5" s="82" t="n">
        <f aca="false">Time!AF$5</f>
        <v>23</v>
      </c>
      <c r="AG5" s="82" t="n">
        <f aca="false">Time!AG$5</f>
        <v>24</v>
      </c>
      <c r="AH5" s="82" t="n">
        <f aca="false">Time!AH$5</f>
        <v>25</v>
      </c>
      <c r="AI5" s="82" t="n">
        <f aca="false">Time!AI$5</f>
        <v>26</v>
      </c>
      <c r="AJ5" s="82" t="n">
        <f aca="false">Time!AJ$5</f>
        <v>27</v>
      </c>
      <c r="AK5" s="82" t="n">
        <f aca="false">Time!AK$5</f>
        <v>28</v>
      </c>
      <c r="AL5" s="82" t="n">
        <f aca="false">Time!AL$5</f>
        <v>29</v>
      </c>
      <c r="AM5" s="82" t="n">
        <f aca="false">Time!AM$5</f>
        <v>30</v>
      </c>
      <c r="AN5" s="82" t="n">
        <f aca="false">Time!AN$5</f>
        <v>31</v>
      </c>
      <c r="AO5" s="82" t="n">
        <f aca="false">Time!AO$5</f>
        <v>32</v>
      </c>
      <c r="AP5" s="82" t="n">
        <f aca="false">Time!AP$5</f>
        <v>33</v>
      </c>
      <c r="AQ5" s="82" t="n">
        <f aca="false">Time!AQ$5</f>
        <v>34</v>
      </c>
      <c r="AR5" s="82" t="n">
        <f aca="false">Time!AR$5</f>
        <v>35</v>
      </c>
      <c r="AS5" s="82" t="n">
        <f aca="false">Time!AS$5</f>
        <v>36</v>
      </c>
      <c r="AT5" s="82" t="n">
        <f aca="false">Time!AT$5</f>
        <v>37</v>
      </c>
      <c r="AU5" s="82" t="n">
        <f aca="false">Time!AU$5</f>
        <v>38</v>
      </c>
      <c r="AV5" s="82" t="n">
        <f aca="false">Time!AV$5</f>
        <v>39</v>
      </c>
      <c r="AW5" s="82" t="n">
        <f aca="false">Time!AW$5</f>
        <v>40</v>
      </c>
      <c r="AX5" s="82" t="n">
        <f aca="false">Time!AX$5</f>
        <v>41</v>
      </c>
      <c r="AY5" s="82" t="n">
        <f aca="false">Time!AY$5</f>
        <v>42</v>
      </c>
      <c r="AZ5" s="82" t="n">
        <f aca="false">Time!AZ$5</f>
        <v>43</v>
      </c>
      <c r="BA5" s="82" t="n">
        <f aca="false">Time!BA$5</f>
        <v>44</v>
      </c>
      <c r="BB5" s="82" t="n">
        <f aca="false">Time!BB$5</f>
        <v>45</v>
      </c>
      <c r="BC5" s="82" t="n">
        <f aca="false">Time!BC$5</f>
        <v>46</v>
      </c>
      <c r="BD5" s="82" t="n">
        <f aca="false">Time!BD$5</f>
        <v>47</v>
      </c>
      <c r="BE5" s="82" t="n">
        <f aca="false">Time!BE$5</f>
        <v>48</v>
      </c>
      <c r="BF5" s="82" t="n">
        <f aca="false">Time!BF$5</f>
        <v>49</v>
      </c>
      <c r="BG5" s="82" t="n">
        <f aca="false">Time!BG$5</f>
        <v>50</v>
      </c>
      <c r="BH5" s="82" t="n">
        <f aca="false">Time!BH$5</f>
        <v>51</v>
      </c>
      <c r="BI5" s="82" t="n">
        <f aca="false">Time!BI$5</f>
        <v>52</v>
      </c>
      <c r="BJ5" s="82" t="n">
        <f aca="false">Time!BJ$5</f>
        <v>53</v>
      </c>
      <c r="BK5" s="82" t="n">
        <f aca="false">Time!BK$5</f>
        <v>54</v>
      </c>
      <c r="BL5" s="82" t="n">
        <f aca="false">Time!BL$5</f>
        <v>55</v>
      </c>
      <c r="BM5" s="82" t="n">
        <f aca="false">Time!BM$5</f>
        <v>56</v>
      </c>
      <c r="BN5" s="82" t="n">
        <f aca="false">Time!BN$5</f>
        <v>57</v>
      </c>
      <c r="BO5" s="82" t="n">
        <f aca="false">Time!BO$5</f>
        <v>58</v>
      </c>
      <c r="BP5" s="82" t="n">
        <f aca="false">Time!BP$5</f>
        <v>59</v>
      </c>
      <c r="BQ5" s="82" t="n">
        <f aca="false">Time!BQ$5</f>
        <v>60</v>
      </c>
      <c r="BR5" s="82" t="n">
        <f aca="false">Time!BR$5</f>
        <v>61</v>
      </c>
      <c r="BS5" s="82" t="n">
        <f aca="false">Time!BS$5</f>
        <v>62</v>
      </c>
      <c r="BT5" s="82" t="n">
        <f aca="false">Time!BT$5</f>
        <v>63</v>
      </c>
      <c r="BU5" s="82" t="n">
        <f aca="false">Time!BU$5</f>
        <v>64</v>
      </c>
      <c r="BV5" s="82" t="n">
        <f aca="false">Time!BV$5</f>
        <v>65</v>
      </c>
      <c r="BW5" s="82" t="n">
        <f aca="false">Time!BW$5</f>
        <v>66</v>
      </c>
      <c r="BX5" s="82" t="n">
        <f aca="false">Time!BX$5</f>
        <v>67</v>
      </c>
      <c r="BY5" s="82" t="n">
        <f aca="false">Time!BY$5</f>
        <v>68</v>
      </c>
      <c r="BZ5" s="82" t="n">
        <f aca="false">Time!BZ$5</f>
        <v>69</v>
      </c>
      <c r="CA5" s="82" t="n">
        <f aca="false">Time!CA$5</f>
        <v>70</v>
      </c>
      <c r="CB5" s="82" t="n">
        <f aca="false">Time!CB$5</f>
        <v>71</v>
      </c>
      <c r="CC5" s="82" t="n">
        <f aca="false">Time!CC$5</f>
        <v>72</v>
      </c>
      <c r="CD5" s="82" t="n">
        <f aca="false">Time!CD$5</f>
        <v>73</v>
      </c>
      <c r="CE5" s="82" t="n">
        <f aca="false">Time!CE$5</f>
        <v>74</v>
      </c>
      <c r="CF5" s="82" t="n">
        <f aca="false">Time!CF$5</f>
        <v>75</v>
      </c>
      <c r="CG5" s="82" t="n">
        <f aca="false">Time!CG$5</f>
        <v>76</v>
      </c>
      <c r="CH5" s="82" t="n">
        <f aca="false">Time!CH$5</f>
        <v>77</v>
      </c>
      <c r="CI5" s="82" t="n">
        <f aca="false">Time!CI$5</f>
        <v>78</v>
      </c>
      <c r="CJ5" s="82" t="n">
        <f aca="false">Time!CJ$5</f>
        <v>79</v>
      </c>
      <c r="CK5" s="82" t="n">
        <f aca="false">Time!CK$5</f>
        <v>80</v>
      </c>
      <c r="CL5" s="82" t="n">
        <f aca="false">Time!CL$5</f>
        <v>81</v>
      </c>
      <c r="CM5" s="82" t="n">
        <f aca="false">Time!CM$5</f>
        <v>82</v>
      </c>
      <c r="CN5" s="82" t="n">
        <f aca="false">Time!CN$5</f>
        <v>83</v>
      </c>
      <c r="CO5" s="82" t="n">
        <f aca="false">Time!CO$5</f>
        <v>84</v>
      </c>
      <c r="CP5" s="82" t="n">
        <f aca="false">Time!CP$5</f>
        <v>85</v>
      </c>
      <c r="CQ5" s="82" t="n">
        <f aca="false">Time!CQ$5</f>
        <v>86</v>
      </c>
      <c r="CR5" s="82" t="n">
        <f aca="false">Time!CR$5</f>
        <v>87</v>
      </c>
      <c r="CS5" s="82" t="n">
        <f aca="false">Time!CS$5</f>
        <v>88</v>
      </c>
      <c r="CT5" s="82" t="n">
        <f aca="false">Time!CT$5</f>
        <v>89</v>
      </c>
      <c r="CU5" s="82" t="n">
        <f aca="false">Time!CU$5</f>
        <v>90</v>
      </c>
      <c r="CV5" s="82" t="n">
        <f aca="false">Time!CV$5</f>
        <v>91</v>
      </c>
      <c r="CW5" s="82" t="n">
        <f aca="false">Time!CW$5</f>
        <v>92</v>
      </c>
      <c r="CX5" s="82" t="n">
        <f aca="false">Time!CX$5</f>
        <v>93</v>
      </c>
      <c r="CY5" s="82" t="n">
        <f aca="false">Time!CY$5</f>
        <v>94</v>
      </c>
      <c r="CZ5" s="82" t="n">
        <f aca="false">Time!CZ$5</f>
        <v>95</v>
      </c>
      <c r="DA5" s="82" t="n">
        <f aca="false">Time!DA$5</f>
        <v>96</v>
      </c>
      <c r="DB5" s="82" t="n">
        <f aca="false">Time!DB$5</f>
        <v>97</v>
      </c>
      <c r="DC5" s="82" t="n">
        <f aca="false">Time!DC$5</f>
        <v>98</v>
      </c>
      <c r="DD5" s="82" t="n">
        <f aca="false">Time!DD$5</f>
        <v>99</v>
      </c>
      <c r="DE5" s="82" t="n">
        <f aca="false">Time!DE$5</f>
        <v>100</v>
      </c>
      <c r="DF5" s="82" t="n">
        <f aca="false">Time!DF$5</f>
        <v>101</v>
      </c>
      <c r="DG5" s="82" t="n">
        <f aca="false">Time!DG$5</f>
        <v>102</v>
      </c>
      <c r="DH5" s="82" t="n">
        <f aca="false">Time!DH$5</f>
        <v>103</v>
      </c>
      <c r="DI5" s="82" t="n">
        <f aca="false">Time!DI$5</f>
        <v>104</v>
      </c>
      <c r="DJ5" s="82" t="n">
        <f aca="false">Time!DJ$5</f>
        <v>105</v>
      </c>
      <c r="DK5" s="82" t="n">
        <f aca="false">Time!DK$5</f>
        <v>106</v>
      </c>
    </row>
    <row r="6" customFormat="false" ht="15" hidden="false" customHeight="true" outlineLevel="0" collapsed="false">
      <c r="A6" s="58"/>
      <c r="B6" s="58"/>
      <c r="C6" s="59"/>
      <c r="D6" s="60"/>
      <c r="E6" s="60"/>
      <c r="F6" s="66"/>
      <c r="G6" s="66"/>
      <c r="H6" s="66"/>
      <c r="I6" s="60"/>
    </row>
    <row r="7" customFormat="false" ht="15" hidden="false" customHeight="true" outlineLevel="0" collapsed="false">
      <c r="A7" s="67" t="s">
        <v>274</v>
      </c>
      <c r="B7" s="67"/>
      <c r="C7" s="150"/>
      <c r="D7" s="67"/>
      <c r="E7" s="67"/>
      <c r="F7" s="67"/>
      <c r="G7" s="67"/>
      <c r="H7" s="67"/>
      <c r="I7" s="67"/>
      <c r="J7" s="67"/>
      <c r="K7" s="67"/>
      <c r="L7" s="67"/>
      <c r="M7" s="67"/>
      <c r="N7" s="67"/>
      <c r="O7" s="67"/>
      <c r="P7" s="67"/>
      <c r="Q7" s="67"/>
      <c r="R7" s="67"/>
      <c r="S7" s="67"/>
      <c r="T7" s="67"/>
      <c r="U7" s="67"/>
      <c r="V7" s="67"/>
      <c r="W7" s="67"/>
      <c r="X7" s="67"/>
      <c r="Y7" s="67"/>
      <c r="Z7" s="67"/>
      <c r="AA7" s="67"/>
      <c r="AB7" s="67"/>
      <c r="AC7" s="67"/>
      <c r="AD7" s="67"/>
      <c r="AE7" s="67"/>
      <c r="AF7" s="67"/>
      <c r="AG7" s="67"/>
      <c r="AH7" s="67"/>
      <c r="AI7" s="67"/>
      <c r="AJ7" s="67"/>
      <c r="AK7" s="67"/>
      <c r="AL7" s="67"/>
      <c r="AM7" s="67"/>
      <c r="AN7" s="67"/>
      <c r="AO7" s="67"/>
      <c r="AP7" s="67"/>
      <c r="AQ7" s="67"/>
      <c r="AR7" s="67"/>
      <c r="AS7" s="67"/>
      <c r="AT7" s="67"/>
      <c r="AU7" s="67"/>
      <c r="AV7" s="67"/>
      <c r="AW7" s="67"/>
      <c r="AX7" s="67"/>
      <c r="AY7" s="67"/>
      <c r="AZ7" s="67"/>
      <c r="BA7" s="67"/>
      <c r="BB7" s="67"/>
      <c r="BC7" s="67"/>
      <c r="BD7" s="67"/>
      <c r="BE7" s="67"/>
      <c r="BF7" s="67"/>
      <c r="BG7" s="67"/>
      <c r="BH7" s="67"/>
      <c r="BI7" s="67"/>
      <c r="BJ7" s="67"/>
      <c r="BK7" s="67"/>
      <c r="BL7" s="67"/>
      <c r="BM7" s="67"/>
      <c r="BN7" s="67"/>
      <c r="BO7" s="67"/>
      <c r="BP7" s="67"/>
      <c r="BQ7" s="67"/>
      <c r="BR7" s="67"/>
      <c r="BS7" s="67"/>
      <c r="BT7" s="67"/>
      <c r="BU7" s="67"/>
      <c r="BV7" s="67"/>
      <c r="BW7" s="67"/>
      <c r="BX7" s="67"/>
      <c r="BY7" s="67"/>
      <c r="BZ7" s="67"/>
      <c r="CA7" s="67"/>
      <c r="CB7" s="67"/>
      <c r="CC7" s="67"/>
      <c r="CD7" s="67"/>
      <c r="CE7" s="67"/>
      <c r="CF7" s="67"/>
      <c r="CG7" s="67"/>
      <c r="CH7" s="67"/>
      <c r="CI7" s="67"/>
      <c r="CJ7" s="67"/>
      <c r="CK7" s="67"/>
      <c r="CL7" s="67"/>
      <c r="CM7" s="67"/>
      <c r="CN7" s="67"/>
      <c r="CO7" s="67"/>
      <c r="CP7" s="67"/>
      <c r="CQ7" s="67"/>
      <c r="CR7" s="67"/>
      <c r="CS7" s="67"/>
      <c r="CT7" s="67"/>
      <c r="CU7" s="67"/>
      <c r="CV7" s="67"/>
      <c r="CW7" s="67"/>
      <c r="CX7" s="67"/>
      <c r="CY7" s="67"/>
      <c r="CZ7" s="67"/>
      <c r="DA7" s="67"/>
      <c r="DB7" s="67"/>
      <c r="DC7" s="67"/>
      <c r="DD7" s="67"/>
      <c r="DE7" s="67"/>
      <c r="DF7" s="67"/>
      <c r="DG7" s="67"/>
      <c r="DH7" s="67"/>
      <c r="DI7" s="67"/>
      <c r="DJ7" s="67"/>
      <c r="DK7" s="67"/>
    </row>
    <row r="8" customFormat="false" ht="15" hidden="false" customHeight="true" outlineLevel="0" collapsed="false">
      <c r="A8" s="58"/>
      <c r="B8" s="58"/>
      <c r="C8" s="59"/>
      <c r="D8" s="60"/>
      <c r="E8" s="168"/>
      <c r="F8" s="168"/>
      <c r="G8" s="168"/>
      <c r="H8" s="60"/>
      <c r="I8" s="60"/>
    </row>
    <row r="9" s="107" customFormat="true" ht="15" hidden="false" customHeight="true" outlineLevel="0" collapsed="false">
      <c r="A9" s="116"/>
      <c r="B9" s="116" t="s">
        <v>275</v>
      </c>
      <c r="C9" s="117"/>
    </row>
    <row r="10" s="107" customFormat="true" ht="15" hidden="false" customHeight="true" outlineLevel="0" collapsed="false">
      <c r="A10" s="116"/>
      <c r="B10" s="116"/>
      <c r="C10" s="117"/>
      <c r="E10" s="200" t="str">
        <f aca="false">InpC!E$50</f>
        <v>Average annual cost of congestion per truck</v>
      </c>
      <c r="F10" s="200" t="n">
        <f aca="false">InpC!F$50</f>
        <v>6962.47157177984</v>
      </c>
      <c r="G10" s="200" t="str">
        <f aca="false">InpC!G$50</f>
        <v>US$ / truck</v>
      </c>
    </row>
    <row r="11" s="107" customFormat="true" ht="15" hidden="false" customHeight="true" outlineLevel="0" collapsed="false">
      <c r="A11" s="116"/>
      <c r="B11" s="116"/>
      <c r="C11" s="117"/>
      <c r="E11" s="200" t="str">
        <f aca="false">Volume!E$68</f>
        <v>Off-terminal truck queue volumes - Average daily</v>
      </c>
      <c r="F11" s="200" t="n">
        <f aca="false">Volume!F$68</f>
        <v>0</v>
      </c>
      <c r="G11" s="200" t="str">
        <f aca="false">Volume!G$68</f>
        <v>trucks</v>
      </c>
      <c r="H11" s="200" t="n">
        <f aca="false">Volume!H$68</f>
        <v>1708.97173524343</v>
      </c>
      <c r="I11" s="200" t="n">
        <f aca="false">Volume!I$68</f>
        <v>0</v>
      </c>
      <c r="J11" s="200" t="n">
        <f aca="false">Volume!J$68</f>
        <v>0</v>
      </c>
      <c r="K11" s="200" t="n">
        <f aca="false">Volume!K$68</f>
        <v>0</v>
      </c>
      <c r="L11" s="200" t="n">
        <f aca="false">Volume!L$68</f>
        <v>0</v>
      </c>
      <c r="M11" s="200" t="n">
        <f aca="false">Volume!M$68</f>
        <v>0</v>
      </c>
      <c r="N11" s="200" t="n">
        <f aca="false">Volume!N$68</f>
        <v>0</v>
      </c>
      <c r="O11" s="200" t="n">
        <f aca="false">Volume!O$68</f>
        <v>0</v>
      </c>
      <c r="P11" s="200" t="n">
        <f aca="false">Volume!P$68</f>
        <v>0</v>
      </c>
      <c r="Q11" s="200" t="n">
        <f aca="false">Volume!Q$68</f>
        <v>0</v>
      </c>
      <c r="R11" s="200" t="n">
        <f aca="false">Volume!R$68</f>
        <v>47.7920227920228</v>
      </c>
      <c r="S11" s="200" t="n">
        <f aca="false">Volume!S$68</f>
        <v>50.4522792022792</v>
      </c>
      <c r="T11" s="200" t="n">
        <f aca="false">Volume!T$68</f>
        <v>53.1604202279202</v>
      </c>
      <c r="U11" s="200" t="n">
        <f aca="false">Volume!U$68</f>
        <v>55.9173077920228</v>
      </c>
      <c r="V11" s="200" t="n">
        <f aca="false">Volume!V$68</f>
        <v>58.7238193322792</v>
      </c>
      <c r="W11" s="200" t="n">
        <f aca="false">Volume!W$68</f>
        <v>61.5808480802602</v>
      </c>
      <c r="X11" s="200" t="n">
        <f aca="false">Volume!X$68</f>
        <v>64.4893033457049</v>
      </c>
      <c r="Y11" s="200" t="n">
        <f aca="false">Volume!Y$68</f>
        <v>67.4501108059276</v>
      </c>
      <c r="Z11" s="200" t="n">
        <f aca="false">Volume!Z$68</f>
        <v>70.4642128004343</v>
      </c>
      <c r="AA11" s="200" t="n">
        <f aca="false">Volume!AA$68</f>
        <v>73.5325686308422</v>
      </c>
      <c r="AB11" s="200" t="n">
        <f aca="false">Volume!AB$68</f>
        <v>76.6561548661973</v>
      </c>
      <c r="AC11" s="200" t="n">
        <f aca="false">Volume!AC$68</f>
        <v>79.8359656537889</v>
      </c>
      <c r="AD11" s="200" t="n">
        <f aca="false">Volume!AD$68</f>
        <v>83.073013035557</v>
      </c>
      <c r="AE11" s="200" t="n">
        <f aca="false">Volume!AE$68</f>
        <v>86.3683272701971</v>
      </c>
      <c r="AF11" s="200" t="n">
        <f aca="false">Volume!AF$68</f>
        <v>89.7229571610606</v>
      </c>
      <c r="AG11" s="200" t="n">
        <f aca="false">Volume!AG$68</f>
        <v>93.1379703899597</v>
      </c>
      <c r="AH11" s="200" t="n">
        <f aca="false">Volume!AH$68</f>
        <v>96.6144538569791</v>
      </c>
      <c r="AI11" s="200" t="n">
        <f aca="false">Volume!AI$68</f>
        <v>100</v>
      </c>
      <c r="AJ11" s="200" t="n">
        <f aca="false">Volume!AJ$68</f>
        <v>100</v>
      </c>
      <c r="AK11" s="200" t="n">
        <f aca="false">Volume!AK$68</f>
        <v>100</v>
      </c>
      <c r="AL11" s="200" t="n">
        <f aca="false">Volume!AL$68</f>
        <v>100</v>
      </c>
      <c r="AM11" s="200" t="n">
        <f aca="false">Volume!AM$68</f>
        <v>100</v>
      </c>
      <c r="AN11" s="200" t="n">
        <f aca="false">Volume!AN$68</f>
        <v>0</v>
      </c>
      <c r="AO11" s="200" t="n">
        <f aca="false">Volume!AO$68</f>
        <v>0</v>
      </c>
      <c r="AP11" s="200" t="n">
        <f aca="false">Volume!AP$68</f>
        <v>0</v>
      </c>
      <c r="AQ11" s="200" t="n">
        <f aca="false">Volume!AQ$68</f>
        <v>0</v>
      </c>
      <c r="AR11" s="200" t="n">
        <f aca="false">Volume!AR$68</f>
        <v>0</v>
      </c>
      <c r="AS11" s="200" t="n">
        <f aca="false">Volume!AS$68</f>
        <v>0</v>
      </c>
      <c r="AT11" s="200" t="n">
        <f aca="false">Volume!AT$68</f>
        <v>0</v>
      </c>
      <c r="AU11" s="200" t="n">
        <f aca="false">Volume!AU$68</f>
        <v>0</v>
      </c>
      <c r="AV11" s="200" t="n">
        <f aca="false">Volume!AV$68</f>
        <v>0</v>
      </c>
      <c r="AW11" s="200" t="n">
        <f aca="false">Volume!AW$68</f>
        <v>0</v>
      </c>
      <c r="AX11" s="200" t="n">
        <f aca="false">Volume!AX$68</f>
        <v>0</v>
      </c>
      <c r="AY11" s="200" t="n">
        <f aca="false">Volume!AY$68</f>
        <v>0</v>
      </c>
      <c r="AZ11" s="200" t="n">
        <f aca="false">Volume!AZ$68</f>
        <v>0</v>
      </c>
      <c r="BA11" s="200" t="n">
        <f aca="false">Volume!BA$68</f>
        <v>0</v>
      </c>
      <c r="BB11" s="200" t="n">
        <f aca="false">Volume!BB$68</f>
        <v>0</v>
      </c>
      <c r="BC11" s="200" t="n">
        <f aca="false">Volume!BC$68</f>
        <v>0</v>
      </c>
      <c r="BD11" s="200" t="n">
        <f aca="false">Volume!BD$68</f>
        <v>0</v>
      </c>
      <c r="BE11" s="200" t="n">
        <f aca="false">Volume!BE$68</f>
        <v>0</v>
      </c>
      <c r="BF11" s="200" t="n">
        <f aca="false">Volume!BF$68</f>
        <v>0</v>
      </c>
      <c r="BG11" s="200" t="n">
        <f aca="false">Volume!BG$68</f>
        <v>0</v>
      </c>
      <c r="BH11" s="200" t="n">
        <f aca="false">Volume!BH$68</f>
        <v>0</v>
      </c>
      <c r="BI11" s="200" t="n">
        <f aca="false">Volume!BI$68</f>
        <v>0</v>
      </c>
      <c r="BJ11" s="200" t="n">
        <f aca="false">Volume!BJ$68</f>
        <v>0</v>
      </c>
      <c r="BK11" s="200" t="n">
        <f aca="false">Volume!BK$68</f>
        <v>0</v>
      </c>
      <c r="BL11" s="200" t="n">
        <f aca="false">Volume!BL$68</f>
        <v>0</v>
      </c>
      <c r="BM11" s="200" t="n">
        <f aca="false">Volume!BM$68</f>
        <v>0</v>
      </c>
      <c r="BN11" s="200" t="n">
        <f aca="false">Volume!BN$68</f>
        <v>0</v>
      </c>
      <c r="BO11" s="200" t="n">
        <f aca="false">Volume!BO$68</f>
        <v>0</v>
      </c>
      <c r="BP11" s="200" t="n">
        <f aca="false">Volume!BP$68</f>
        <v>0</v>
      </c>
      <c r="BQ11" s="200" t="n">
        <f aca="false">Volume!BQ$68</f>
        <v>0</v>
      </c>
      <c r="BR11" s="200" t="n">
        <f aca="false">Volume!BR$68</f>
        <v>0</v>
      </c>
      <c r="BS11" s="200" t="n">
        <f aca="false">Volume!BS$68</f>
        <v>0</v>
      </c>
      <c r="BT11" s="200" t="n">
        <f aca="false">Volume!BT$68</f>
        <v>0</v>
      </c>
      <c r="BU11" s="200" t="n">
        <f aca="false">Volume!BU$68</f>
        <v>0</v>
      </c>
      <c r="BV11" s="200" t="n">
        <f aca="false">Volume!BV$68</f>
        <v>0</v>
      </c>
      <c r="BW11" s="200" t="n">
        <f aca="false">Volume!BW$68</f>
        <v>0</v>
      </c>
      <c r="BX11" s="200" t="n">
        <f aca="false">Volume!BX$68</f>
        <v>0</v>
      </c>
      <c r="BY11" s="200" t="n">
        <f aca="false">Volume!BY$68</f>
        <v>0</v>
      </c>
      <c r="BZ11" s="200" t="n">
        <f aca="false">Volume!BZ$68</f>
        <v>0</v>
      </c>
      <c r="CA11" s="200" t="n">
        <f aca="false">Volume!CA$68</f>
        <v>0</v>
      </c>
      <c r="CB11" s="200" t="n">
        <f aca="false">Volume!CB$68</f>
        <v>0</v>
      </c>
      <c r="CC11" s="200" t="n">
        <f aca="false">Volume!CC$68</f>
        <v>0</v>
      </c>
      <c r="CD11" s="200" t="n">
        <f aca="false">Volume!CD$68</f>
        <v>0</v>
      </c>
      <c r="CE11" s="200" t="n">
        <f aca="false">Volume!CE$68</f>
        <v>0</v>
      </c>
      <c r="CF11" s="200" t="n">
        <f aca="false">Volume!CF$68</f>
        <v>0</v>
      </c>
      <c r="CG11" s="200" t="n">
        <f aca="false">Volume!CG$68</f>
        <v>0</v>
      </c>
      <c r="CH11" s="200" t="n">
        <f aca="false">Volume!CH$68</f>
        <v>0</v>
      </c>
      <c r="CI11" s="200" t="n">
        <f aca="false">Volume!CI$68</f>
        <v>0</v>
      </c>
      <c r="CJ11" s="200" t="n">
        <f aca="false">Volume!CJ$68</f>
        <v>0</v>
      </c>
      <c r="CK11" s="200" t="n">
        <f aca="false">Volume!CK$68</f>
        <v>0</v>
      </c>
      <c r="CL11" s="200" t="n">
        <f aca="false">Volume!CL$68</f>
        <v>0</v>
      </c>
      <c r="CM11" s="200" t="n">
        <f aca="false">Volume!CM$68</f>
        <v>0</v>
      </c>
      <c r="CN11" s="200" t="n">
        <f aca="false">Volume!CN$68</f>
        <v>0</v>
      </c>
      <c r="CO11" s="200" t="n">
        <f aca="false">Volume!CO$68</f>
        <v>0</v>
      </c>
      <c r="CP11" s="200" t="n">
        <f aca="false">Volume!CP$68</f>
        <v>0</v>
      </c>
      <c r="CQ11" s="200" t="n">
        <f aca="false">Volume!CQ$68</f>
        <v>0</v>
      </c>
      <c r="CR11" s="200" t="n">
        <f aca="false">Volume!CR$68</f>
        <v>0</v>
      </c>
      <c r="CS11" s="200" t="n">
        <f aca="false">Volume!CS$68</f>
        <v>0</v>
      </c>
      <c r="CT11" s="200" t="n">
        <f aca="false">Volume!CT$68</f>
        <v>0</v>
      </c>
      <c r="CU11" s="200" t="n">
        <f aca="false">Volume!CU$68</f>
        <v>0</v>
      </c>
      <c r="CV11" s="200" t="n">
        <f aca="false">Volume!CV$68</f>
        <v>0</v>
      </c>
      <c r="CW11" s="200" t="n">
        <f aca="false">Volume!CW$68</f>
        <v>0</v>
      </c>
      <c r="CX11" s="200" t="n">
        <f aca="false">Volume!CX$68</f>
        <v>0</v>
      </c>
      <c r="CY11" s="200" t="n">
        <f aca="false">Volume!CY$68</f>
        <v>0</v>
      </c>
      <c r="CZ11" s="200" t="n">
        <f aca="false">Volume!CZ$68</f>
        <v>0</v>
      </c>
      <c r="DA11" s="200" t="n">
        <f aca="false">Volume!DA$68</f>
        <v>0</v>
      </c>
      <c r="DB11" s="200" t="n">
        <f aca="false">Volume!DB$68</f>
        <v>0</v>
      </c>
      <c r="DC11" s="200" t="n">
        <f aca="false">Volume!DC$68</f>
        <v>0</v>
      </c>
      <c r="DD11" s="200" t="n">
        <f aca="false">Volume!DD$68</f>
        <v>0</v>
      </c>
      <c r="DE11" s="200" t="n">
        <f aca="false">Volume!DE$68</f>
        <v>0</v>
      </c>
      <c r="DF11" s="200" t="n">
        <f aca="false">Volume!DF$68</f>
        <v>0</v>
      </c>
      <c r="DG11" s="200" t="n">
        <f aca="false">Volume!DG$68</f>
        <v>0</v>
      </c>
      <c r="DH11" s="200" t="n">
        <f aca="false">Volume!DH$68</f>
        <v>0</v>
      </c>
      <c r="DI11" s="200" t="n">
        <f aca="false">Volume!DI$68</f>
        <v>0</v>
      </c>
      <c r="DJ11" s="200" t="n">
        <f aca="false">Volume!DJ$68</f>
        <v>0</v>
      </c>
      <c r="DK11" s="200" t="n">
        <f aca="false">Volume!DK$68</f>
        <v>0</v>
      </c>
    </row>
    <row r="12" s="107" customFormat="true" ht="15" hidden="false" customHeight="true" outlineLevel="0" collapsed="false">
      <c r="A12" s="116"/>
      <c r="B12" s="116"/>
      <c r="C12" s="117"/>
      <c r="E12" s="200" t="str">
        <f aca="false">Time!E$67</f>
        <v>Operating period flag</v>
      </c>
      <c r="F12" s="200" t="n">
        <f aca="false">Time!F$67</f>
        <v>0</v>
      </c>
      <c r="G12" s="200" t="str">
        <f aca="false">Time!G$67</f>
        <v>flag</v>
      </c>
      <c r="H12" s="200" t="n">
        <f aca="false">Time!H$67</f>
        <v>20</v>
      </c>
      <c r="I12" s="200" t="n">
        <f aca="false">Time!I$67</f>
        <v>0</v>
      </c>
      <c r="J12" s="200" t="n">
        <f aca="false">Time!J$67</f>
        <v>0</v>
      </c>
      <c r="K12" s="200" t="n">
        <f aca="false">Time!K$67</f>
        <v>0</v>
      </c>
      <c r="L12" s="200" t="n">
        <f aca="false">Time!L$67</f>
        <v>0</v>
      </c>
      <c r="M12" s="200" t="n">
        <f aca="false">Time!M$67</f>
        <v>0</v>
      </c>
      <c r="N12" s="200" t="n">
        <f aca="false">Time!N$67</f>
        <v>0</v>
      </c>
      <c r="O12" s="200" t="n">
        <f aca="false">Time!O$67</f>
        <v>0</v>
      </c>
      <c r="P12" s="200" t="n">
        <f aca="false">Time!P$67</f>
        <v>0</v>
      </c>
      <c r="Q12" s="200" t="n">
        <f aca="false">Time!Q$67</f>
        <v>0</v>
      </c>
      <c r="R12" s="200" t="n">
        <f aca="false">Time!R$67</f>
        <v>0</v>
      </c>
      <c r="S12" s="200" t="n">
        <f aca="false">Time!S$67</f>
        <v>0</v>
      </c>
      <c r="T12" s="200" t="n">
        <f aca="false">Time!T$67</f>
        <v>1</v>
      </c>
      <c r="U12" s="200" t="n">
        <f aca="false">Time!U$67</f>
        <v>1</v>
      </c>
      <c r="V12" s="200" t="n">
        <f aca="false">Time!V$67</f>
        <v>1</v>
      </c>
      <c r="W12" s="200" t="n">
        <f aca="false">Time!W$67</f>
        <v>1</v>
      </c>
      <c r="X12" s="200" t="n">
        <f aca="false">Time!X$67</f>
        <v>1</v>
      </c>
      <c r="Y12" s="200" t="n">
        <f aca="false">Time!Y$67</f>
        <v>1</v>
      </c>
      <c r="Z12" s="200" t="n">
        <f aca="false">Time!Z$67</f>
        <v>1</v>
      </c>
      <c r="AA12" s="200" t="n">
        <f aca="false">Time!AA$67</f>
        <v>1</v>
      </c>
      <c r="AB12" s="200" t="n">
        <f aca="false">Time!AB$67</f>
        <v>1</v>
      </c>
      <c r="AC12" s="200" t="n">
        <f aca="false">Time!AC$67</f>
        <v>1</v>
      </c>
      <c r="AD12" s="200" t="n">
        <f aca="false">Time!AD$67</f>
        <v>1</v>
      </c>
      <c r="AE12" s="200" t="n">
        <f aca="false">Time!AE$67</f>
        <v>1</v>
      </c>
      <c r="AF12" s="200" t="n">
        <f aca="false">Time!AF$67</f>
        <v>1</v>
      </c>
      <c r="AG12" s="200" t="n">
        <f aca="false">Time!AG$67</f>
        <v>1</v>
      </c>
      <c r="AH12" s="200" t="n">
        <f aca="false">Time!AH$67</f>
        <v>1</v>
      </c>
      <c r="AI12" s="200" t="n">
        <f aca="false">Time!AI$67</f>
        <v>1</v>
      </c>
      <c r="AJ12" s="200" t="n">
        <f aca="false">Time!AJ$67</f>
        <v>1</v>
      </c>
      <c r="AK12" s="200" t="n">
        <f aca="false">Time!AK$67</f>
        <v>1</v>
      </c>
      <c r="AL12" s="200" t="n">
        <f aca="false">Time!AL$67</f>
        <v>1</v>
      </c>
      <c r="AM12" s="200" t="n">
        <f aca="false">Time!AM$67</f>
        <v>1</v>
      </c>
      <c r="AN12" s="200" t="n">
        <f aca="false">Time!AN$67</f>
        <v>0</v>
      </c>
      <c r="AO12" s="200" t="n">
        <f aca="false">Time!AO$67</f>
        <v>0</v>
      </c>
      <c r="AP12" s="200" t="n">
        <f aca="false">Time!AP$67</f>
        <v>0</v>
      </c>
      <c r="AQ12" s="200" t="n">
        <f aca="false">Time!AQ$67</f>
        <v>0</v>
      </c>
      <c r="AR12" s="200" t="n">
        <f aca="false">Time!AR$67</f>
        <v>0</v>
      </c>
      <c r="AS12" s="200" t="n">
        <f aca="false">Time!AS$67</f>
        <v>0</v>
      </c>
      <c r="AT12" s="200" t="n">
        <f aca="false">Time!AT$67</f>
        <v>0</v>
      </c>
      <c r="AU12" s="200" t="n">
        <f aca="false">Time!AU$67</f>
        <v>0</v>
      </c>
      <c r="AV12" s="200" t="n">
        <f aca="false">Time!AV$67</f>
        <v>0</v>
      </c>
      <c r="AW12" s="200" t="n">
        <f aca="false">Time!AW$67</f>
        <v>0</v>
      </c>
      <c r="AX12" s="200" t="n">
        <f aca="false">Time!AX$67</f>
        <v>0</v>
      </c>
      <c r="AY12" s="200" t="n">
        <f aca="false">Time!AY$67</f>
        <v>0</v>
      </c>
      <c r="AZ12" s="200" t="n">
        <f aca="false">Time!AZ$67</f>
        <v>0</v>
      </c>
      <c r="BA12" s="200" t="n">
        <f aca="false">Time!BA$67</f>
        <v>0</v>
      </c>
      <c r="BB12" s="200" t="n">
        <f aca="false">Time!BB$67</f>
        <v>0</v>
      </c>
      <c r="BC12" s="200" t="n">
        <f aca="false">Time!BC$67</f>
        <v>0</v>
      </c>
      <c r="BD12" s="200" t="n">
        <f aca="false">Time!BD$67</f>
        <v>0</v>
      </c>
      <c r="BE12" s="200" t="n">
        <f aca="false">Time!BE$67</f>
        <v>0</v>
      </c>
      <c r="BF12" s="200" t="n">
        <f aca="false">Time!BF$67</f>
        <v>0</v>
      </c>
      <c r="BG12" s="200" t="n">
        <f aca="false">Time!BG$67</f>
        <v>0</v>
      </c>
      <c r="BH12" s="200" t="n">
        <f aca="false">Time!BH$67</f>
        <v>0</v>
      </c>
      <c r="BI12" s="200" t="n">
        <f aca="false">Time!BI$67</f>
        <v>0</v>
      </c>
      <c r="BJ12" s="200" t="n">
        <f aca="false">Time!BJ$67</f>
        <v>0</v>
      </c>
      <c r="BK12" s="200" t="n">
        <f aca="false">Time!BK$67</f>
        <v>0</v>
      </c>
      <c r="BL12" s="200" t="n">
        <f aca="false">Time!BL$67</f>
        <v>0</v>
      </c>
      <c r="BM12" s="200" t="n">
        <f aca="false">Time!BM$67</f>
        <v>0</v>
      </c>
      <c r="BN12" s="200" t="n">
        <f aca="false">Time!BN$67</f>
        <v>0</v>
      </c>
      <c r="BO12" s="200" t="n">
        <f aca="false">Time!BO$67</f>
        <v>0</v>
      </c>
      <c r="BP12" s="200" t="n">
        <f aca="false">Time!BP$67</f>
        <v>0</v>
      </c>
      <c r="BQ12" s="200" t="n">
        <f aca="false">Time!BQ$67</f>
        <v>0</v>
      </c>
      <c r="BR12" s="200" t="n">
        <f aca="false">Time!BR$67</f>
        <v>0</v>
      </c>
      <c r="BS12" s="200" t="n">
        <f aca="false">Time!BS$67</f>
        <v>0</v>
      </c>
      <c r="BT12" s="200" t="n">
        <f aca="false">Time!BT$67</f>
        <v>0</v>
      </c>
      <c r="BU12" s="200" t="n">
        <f aca="false">Time!BU$67</f>
        <v>0</v>
      </c>
      <c r="BV12" s="200" t="n">
        <f aca="false">Time!BV$67</f>
        <v>0</v>
      </c>
      <c r="BW12" s="200" t="n">
        <f aca="false">Time!BW$67</f>
        <v>0</v>
      </c>
      <c r="BX12" s="200" t="n">
        <f aca="false">Time!BX$67</f>
        <v>0</v>
      </c>
      <c r="BY12" s="200" t="n">
        <f aca="false">Time!BY$67</f>
        <v>0</v>
      </c>
      <c r="BZ12" s="200" t="n">
        <f aca="false">Time!BZ$67</f>
        <v>0</v>
      </c>
      <c r="CA12" s="200" t="n">
        <f aca="false">Time!CA$67</f>
        <v>0</v>
      </c>
      <c r="CB12" s="200" t="n">
        <f aca="false">Time!CB$67</f>
        <v>0</v>
      </c>
      <c r="CC12" s="200" t="n">
        <f aca="false">Time!CC$67</f>
        <v>0</v>
      </c>
      <c r="CD12" s="200" t="n">
        <f aca="false">Time!CD$67</f>
        <v>0</v>
      </c>
      <c r="CE12" s="200" t="n">
        <f aca="false">Time!CE$67</f>
        <v>0</v>
      </c>
      <c r="CF12" s="200" t="n">
        <f aca="false">Time!CF$67</f>
        <v>0</v>
      </c>
      <c r="CG12" s="200" t="n">
        <f aca="false">Time!CG$67</f>
        <v>0</v>
      </c>
      <c r="CH12" s="200" t="n">
        <f aca="false">Time!CH$67</f>
        <v>0</v>
      </c>
      <c r="CI12" s="200" t="n">
        <f aca="false">Time!CI$67</f>
        <v>0</v>
      </c>
      <c r="CJ12" s="200" t="n">
        <f aca="false">Time!CJ$67</f>
        <v>0</v>
      </c>
      <c r="CK12" s="200" t="n">
        <f aca="false">Time!CK$67</f>
        <v>0</v>
      </c>
      <c r="CL12" s="200" t="n">
        <f aca="false">Time!CL$67</f>
        <v>0</v>
      </c>
      <c r="CM12" s="200" t="n">
        <f aca="false">Time!CM$67</f>
        <v>0</v>
      </c>
      <c r="CN12" s="200" t="n">
        <f aca="false">Time!CN$67</f>
        <v>0</v>
      </c>
      <c r="CO12" s="200" t="n">
        <f aca="false">Time!CO$67</f>
        <v>0</v>
      </c>
      <c r="CP12" s="200" t="n">
        <f aca="false">Time!CP$67</f>
        <v>0</v>
      </c>
      <c r="CQ12" s="200" t="n">
        <f aca="false">Time!CQ$67</f>
        <v>0</v>
      </c>
      <c r="CR12" s="200" t="n">
        <f aca="false">Time!CR$67</f>
        <v>0</v>
      </c>
      <c r="CS12" s="200" t="n">
        <f aca="false">Time!CS$67</f>
        <v>0</v>
      </c>
      <c r="CT12" s="200" t="n">
        <f aca="false">Time!CT$67</f>
        <v>0</v>
      </c>
      <c r="CU12" s="200" t="n">
        <f aca="false">Time!CU$67</f>
        <v>0</v>
      </c>
      <c r="CV12" s="200" t="n">
        <f aca="false">Time!CV$67</f>
        <v>0</v>
      </c>
      <c r="CW12" s="200" t="n">
        <f aca="false">Time!CW$67</f>
        <v>0</v>
      </c>
      <c r="CX12" s="200" t="n">
        <f aca="false">Time!CX$67</f>
        <v>0</v>
      </c>
      <c r="CY12" s="200" t="n">
        <f aca="false">Time!CY$67</f>
        <v>0</v>
      </c>
      <c r="CZ12" s="200" t="n">
        <f aca="false">Time!CZ$67</f>
        <v>0</v>
      </c>
      <c r="DA12" s="200" t="n">
        <f aca="false">Time!DA$67</f>
        <v>0</v>
      </c>
      <c r="DB12" s="200" t="n">
        <f aca="false">Time!DB$67</f>
        <v>0</v>
      </c>
      <c r="DC12" s="200" t="n">
        <f aca="false">Time!DC$67</f>
        <v>0</v>
      </c>
      <c r="DD12" s="200" t="n">
        <f aca="false">Time!DD$67</f>
        <v>0</v>
      </c>
      <c r="DE12" s="200" t="n">
        <f aca="false">Time!DE$67</f>
        <v>0</v>
      </c>
      <c r="DF12" s="200" t="n">
        <f aca="false">Time!DF$67</f>
        <v>0</v>
      </c>
      <c r="DG12" s="200" t="n">
        <f aca="false">Time!DG$67</f>
        <v>0</v>
      </c>
      <c r="DH12" s="200" t="n">
        <f aca="false">Time!DH$67</f>
        <v>0</v>
      </c>
      <c r="DI12" s="200" t="n">
        <f aca="false">Time!DI$67</f>
        <v>0</v>
      </c>
      <c r="DJ12" s="200" t="n">
        <f aca="false">Time!DJ$67</f>
        <v>0</v>
      </c>
      <c r="DK12" s="200" t="n">
        <f aca="false">Time!DK$67</f>
        <v>0</v>
      </c>
    </row>
    <row r="13" s="107" customFormat="true" ht="15" hidden="false" customHeight="true" outlineLevel="0" collapsed="false">
      <c r="A13" s="116"/>
      <c r="B13" s="116"/>
      <c r="C13" s="117"/>
      <c r="E13" s="107" t="s">
        <v>276</v>
      </c>
      <c r="G13" s="107" t="s">
        <v>209</v>
      </c>
      <c r="H13" s="107" t="n">
        <f aca="false">SUM(J13:BC13)</f>
        <v>11214643.963883</v>
      </c>
      <c r="J13" s="107" t="n">
        <f aca="false">$F10 * J11 * J12</f>
        <v>0</v>
      </c>
      <c r="K13" s="107" t="n">
        <f aca="false">$F10 * K11 * K12</f>
        <v>0</v>
      </c>
      <c r="L13" s="107" t="n">
        <f aca="false">$F10 * L11 * L12</f>
        <v>0</v>
      </c>
      <c r="M13" s="107" t="n">
        <f aca="false">$F10 * M11 * M12</f>
        <v>0</v>
      </c>
      <c r="N13" s="107" t="n">
        <f aca="false">$F10 * N11 * N12</f>
        <v>0</v>
      </c>
      <c r="O13" s="107" t="n">
        <f aca="false">$F10 * O11 * O12</f>
        <v>0</v>
      </c>
      <c r="P13" s="107" t="n">
        <f aca="false">$F10 * P11 * P12</f>
        <v>0</v>
      </c>
      <c r="Q13" s="107" t="n">
        <f aca="false">$F10 * Q11 * Q12</f>
        <v>0</v>
      </c>
      <c r="R13" s="107" t="n">
        <f aca="false">$F10 * R11 * R12</f>
        <v>0</v>
      </c>
      <c r="S13" s="107" t="n">
        <f aca="false">$F10 * S11 * S12</f>
        <v>0</v>
      </c>
      <c r="T13" s="107" t="n">
        <f aca="false">$F10 * T11 * T12</f>
        <v>370127.914580765</v>
      </c>
      <c r="U13" s="107" t="n">
        <f aca="false">$F10 * U11 * U12</f>
        <v>389322.665872422</v>
      </c>
      <c r="V13" s="107" t="n">
        <f aca="false">$F10 * V11 * V12</f>
        <v>408862.922687329</v>
      </c>
      <c r="W13" s="107" t="n">
        <f aca="false">$F10 * W11 * W12</f>
        <v>428754.904124905</v>
      </c>
      <c r="X13" s="107" t="n">
        <f aca="false">$F10 * X11 * X12</f>
        <v>449004.941228357</v>
      </c>
      <c r="Y13" s="107" t="n">
        <f aca="false">$F10 * Y11 * Y12</f>
        <v>469619.478999671</v>
      </c>
      <c r="Z13" s="107" t="n">
        <f aca="false">$F10 * Z11 * Z12</f>
        <v>490605.078450869</v>
      </c>
      <c r="AA13" s="107" t="n">
        <f aca="false">$F10 * AA11 * AA12</f>
        <v>511968.418692188</v>
      </c>
      <c r="AB13" s="107" t="n">
        <f aca="false">$F10 * AB11 * AB12</f>
        <v>533716.299057851</v>
      </c>
      <c r="AC13" s="107" t="n">
        <f aca="false">$F10 * AC11 * AC12</f>
        <v>555855.641270097</v>
      </c>
      <c r="AD13" s="107" t="n">
        <f aca="false">$F10 * AD11 * AD12</f>
        <v>578393.491642162</v>
      </c>
      <c r="AE13" s="107" t="n">
        <f aca="false">$F10 * AE11 * AE12</f>
        <v>601337.023320925</v>
      </c>
      <c r="AF13" s="107" t="n">
        <f aca="false">$F10 * AF11 * AF12</f>
        <v>624693.538569905</v>
      </c>
      <c r="AG13" s="107" t="n">
        <f aca="false">$F10 * AG11 * AG12</f>
        <v>648470.471093367</v>
      </c>
      <c r="AH13" s="107" t="n">
        <f aca="false">$F10 * AH11 * AH12</f>
        <v>672675.388402252</v>
      </c>
      <c r="AI13" s="107" t="n">
        <f aca="false">$F10 * AI11 * AI12</f>
        <v>696247.157177984</v>
      </c>
      <c r="AJ13" s="107" t="n">
        <f aca="false">$F10 * AJ11 * AJ12</f>
        <v>696247.157177984</v>
      </c>
      <c r="AK13" s="107" t="n">
        <f aca="false">$F10 * AK11 * AK12</f>
        <v>696247.157177984</v>
      </c>
      <c r="AL13" s="107" t="n">
        <f aca="false">$F10 * AL11 * AL12</f>
        <v>696247.157177984</v>
      </c>
      <c r="AM13" s="107" t="n">
        <f aca="false">$F10 * AM11 * AM12</f>
        <v>696247.157177984</v>
      </c>
      <c r="AN13" s="107" t="n">
        <f aca="false">$F10 * AN11 * AN12</f>
        <v>0</v>
      </c>
      <c r="AO13" s="107" t="n">
        <f aca="false">$F10 * AO11 * AO12</f>
        <v>0</v>
      </c>
      <c r="AP13" s="107" t="n">
        <f aca="false">$F10 * AP11 * AP12</f>
        <v>0</v>
      </c>
      <c r="AQ13" s="107" t="n">
        <f aca="false">$F10 * AQ11 * AQ12</f>
        <v>0</v>
      </c>
      <c r="AR13" s="107" t="n">
        <f aca="false">$F10 * AR11 * AR12</f>
        <v>0</v>
      </c>
      <c r="AS13" s="107" t="n">
        <f aca="false">$F10 * AS11 * AS12</f>
        <v>0</v>
      </c>
      <c r="AT13" s="107" t="n">
        <f aca="false">$F10 * AT11 * AT12</f>
        <v>0</v>
      </c>
      <c r="AU13" s="107" t="n">
        <f aca="false">$F10 * AU11 * AU12</f>
        <v>0</v>
      </c>
      <c r="AV13" s="107" t="n">
        <f aca="false">$F10 * AV11 * AV12</f>
        <v>0</v>
      </c>
      <c r="AW13" s="107" t="n">
        <f aca="false">$F10 * AW11 * AW12</f>
        <v>0</v>
      </c>
      <c r="AX13" s="107" t="n">
        <f aca="false">$F10 * AX11 * AX12</f>
        <v>0</v>
      </c>
      <c r="AY13" s="107" t="n">
        <f aca="false">$F10 * AY11 * AY12</f>
        <v>0</v>
      </c>
      <c r="AZ13" s="107" t="n">
        <f aca="false">$F10 * AZ11 * AZ12</f>
        <v>0</v>
      </c>
      <c r="BA13" s="107" t="n">
        <f aca="false">$F10 * BA11 * BA12</f>
        <v>0</v>
      </c>
      <c r="BB13" s="107" t="n">
        <f aca="false">$F10 * BB11 * BB12</f>
        <v>0</v>
      </c>
      <c r="BC13" s="107" t="n">
        <f aca="false">$F10 * BC11 * BC12</f>
        <v>0</v>
      </c>
      <c r="BD13" s="107" t="n">
        <f aca="false">$F10 * BD11 * BD12</f>
        <v>0</v>
      </c>
      <c r="BE13" s="107" t="n">
        <f aca="false">$F10 * BE11 * BE12</f>
        <v>0</v>
      </c>
      <c r="BF13" s="107" t="n">
        <f aca="false">$F10 * BF11 * BF12</f>
        <v>0</v>
      </c>
      <c r="BG13" s="107" t="n">
        <f aca="false">$F10 * BG11 * BG12</f>
        <v>0</v>
      </c>
      <c r="BH13" s="107" t="n">
        <f aca="false">$F10 * BH11 * BH12</f>
        <v>0</v>
      </c>
      <c r="BI13" s="107" t="n">
        <f aca="false">$F10 * BI11 * BI12</f>
        <v>0</v>
      </c>
      <c r="BJ13" s="107" t="n">
        <f aca="false">$F10 * BJ11 * BJ12</f>
        <v>0</v>
      </c>
      <c r="BK13" s="107" t="n">
        <f aca="false">$F10 * BK11 * BK12</f>
        <v>0</v>
      </c>
      <c r="BL13" s="107" t="n">
        <f aca="false">$F10 * BL11 * BL12</f>
        <v>0</v>
      </c>
      <c r="BM13" s="107" t="n">
        <f aca="false">$F10 * BM11 * BM12</f>
        <v>0</v>
      </c>
      <c r="BN13" s="107" t="n">
        <f aca="false">$F10 * BN11 * BN12</f>
        <v>0</v>
      </c>
      <c r="BO13" s="107" t="n">
        <f aca="false">$F10 * BO11 * BO12</f>
        <v>0</v>
      </c>
      <c r="BP13" s="107" t="n">
        <f aca="false">$F10 * BP11 * BP12</f>
        <v>0</v>
      </c>
      <c r="BQ13" s="107" t="n">
        <f aca="false">$F10 * BQ11 * BQ12</f>
        <v>0</v>
      </c>
      <c r="BR13" s="107" t="n">
        <f aca="false">$F10 * BR11 * BR12</f>
        <v>0</v>
      </c>
      <c r="BS13" s="107" t="n">
        <f aca="false">$F10 * BS11 * BS12</f>
        <v>0</v>
      </c>
      <c r="BT13" s="107" t="n">
        <f aca="false">$F10 * BT11 * BT12</f>
        <v>0</v>
      </c>
      <c r="BU13" s="107" t="n">
        <f aca="false">$F10 * BU11 * BU12</f>
        <v>0</v>
      </c>
      <c r="BV13" s="107" t="n">
        <f aca="false">$F10 * BV11 * BV12</f>
        <v>0</v>
      </c>
      <c r="BW13" s="107" t="n">
        <f aca="false">$F10 * BW11 * BW12</f>
        <v>0</v>
      </c>
      <c r="BX13" s="107" t="n">
        <f aca="false">$F10 * BX11 * BX12</f>
        <v>0</v>
      </c>
      <c r="BY13" s="107" t="n">
        <f aca="false">$F10 * BY11 * BY12</f>
        <v>0</v>
      </c>
      <c r="BZ13" s="107" t="n">
        <f aca="false">$F10 * BZ11 * BZ12</f>
        <v>0</v>
      </c>
      <c r="CA13" s="107" t="n">
        <f aca="false">$F10 * CA11 * CA12</f>
        <v>0</v>
      </c>
      <c r="CB13" s="107" t="n">
        <f aca="false">$F10 * CB11 * CB12</f>
        <v>0</v>
      </c>
      <c r="CC13" s="107" t="n">
        <f aca="false">$F10 * CC11 * CC12</f>
        <v>0</v>
      </c>
      <c r="CD13" s="107" t="n">
        <f aca="false">$F10 * CD11 * CD12</f>
        <v>0</v>
      </c>
      <c r="CE13" s="107" t="n">
        <f aca="false">$F10 * CE11 * CE12</f>
        <v>0</v>
      </c>
      <c r="CF13" s="107" t="n">
        <f aca="false">$F10 * CF11 * CF12</f>
        <v>0</v>
      </c>
      <c r="CG13" s="107" t="n">
        <f aca="false">$F10 * CG11 * CG12</f>
        <v>0</v>
      </c>
      <c r="CH13" s="107" t="n">
        <f aca="false">$F10 * CH11 * CH12</f>
        <v>0</v>
      </c>
      <c r="CI13" s="107" t="n">
        <f aca="false">$F10 * CI11 * CI12</f>
        <v>0</v>
      </c>
      <c r="CJ13" s="107" t="n">
        <f aca="false">$F10 * CJ11 * CJ12</f>
        <v>0</v>
      </c>
      <c r="CK13" s="107" t="n">
        <f aca="false">$F10 * CK11 * CK12</f>
        <v>0</v>
      </c>
      <c r="CL13" s="107" t="n">
        <f aca="false">$F10 * CL11 * CL12</f>
        <v>0</v>
      </c>
      <c r="CM13" s="107" t="n">
        <f aca="false">$F10 * CM11 * CM12</f>
        <v>0</v>
      </c>
      <c r="CN13" s="107" t="n">
        <f aca="false">$F10 * CN11 * CN12</f>
        <v>0</v>
      </c>
      <c r="CO13" s="107" t="n">
        <f aca="false">$F10 * CO11 * CO12</f>
        <v>0</v>
      </c>
      <c r="CP13" s="107" t="n">
        <f aca="false">$F10 * CP11 * CP12</f>
        <v>0</v>
      </c>
      <c r="CQ13" s="107" t="n">
        <f aca="false">$F10 * CQ11 * CQ12</f>
        <v>0</v>
      </c>
      <c r="CR13" s="107" t="n">
        <f aca="false">$F10 * CR11 * CR12</f>
        <v>0</v>
      </c>
      <c r="CS13" s="107" t="n">
        <f aca="false">$F10 * CS11 * CS12</f>
        <v>0</v>
      </c>
      <c r="CT13" s="107" t="n">
        <f aca="false">$F10 * CT11 * CT12</f>
        <v>0</v>
      </c>
      <c r="CU13" s="107" t="n">
        <f aca="false">$F10 * CU11 * CU12</f>
        <v>0</v>
      </c>
      <c r="CV13" s="107" t="n">
        <f aca="false">$F10 * CV11 * CV12</f>
        <v>0</v>
      </c>
      <c r="CW13" s="107" t="n">
        <f aca="false">$F10 * CW11 * CW12</f>
        <v>0</v>
      </c>
      <c r="CX13" s="107" t="n">
        <f aca="false">$F10 * CX11 * CX12</f>
        <v>0</v>
      </c>
      <c r="CY13" s="107" t="n">
        <f aca="false">$F10 * CY11 * CY12</f>
        <v>0</v>
      </c>
      <c r="CZ13" s="107" t="n">
        <f aca="false">$F10 * CZ11 * CZ12</f>
        <v>0</v>
      </c>
      <c r="DA13" s="107" t="n">
        <f aca="false">$F10 * DA11 * DA12</f>
        <v>0</v>
      </c>
      <c r="DB13" s="107" t="n">
        <f aca="false">$F10 * DB11 * DB12</f>
        <v>0</v>
      </c>
      <c r="DC13" s="107" t="n">
        <f aca="false">$F10 * DC11 * DC12</f>
        <v>0</v>
      </c>
      <c r="DD13" s="107" t="n">
        <f aca="false">$F10 * DD11 * DD12</f>
        <v>0</v>
      </c>
      <c r="DE13" s="107" t="n">
        <f aca="false">$F10 * DE11 * DE12</f>
        <v>0</v>
      </c>
      <c r="DF13" s="107" t="n">
        <f aca="false">$F10 * DF11 * DF12</f>
        <v>0</v>
      </c>
      <c r="DG13" s="107" t="n">
        <f aca="false">$F10 * DG11 * DG12</f>
        <v>0</v>
      </c>
      <c r="DH13" s="107" t="n">
        <f aca="false">$F10 * DH11 * DH12</f>
        <v>0</v>
      </c>
      <c r="DI13" s="107" t="n">
        <f aca="false">$F10 * DI11 * DI12</f>
        <v>0</v>
      </c>
      <c r="DJ13" s="107" t="n">
        <f aca="false">$F10 * DJ11 * DJ12</f>
        <v>0</v>
      </c>
      <c r="DK13" s="107" t="n">
        <f aca="false">$F10 * DK11 * DK12</f>
        <v>0</v>
      </c>
    </row>
    <row r="14" s="107" customFormat="true" ht="15" hidden="false" customHeight="true" outlineLevel="0" collapsed="false">
      <c r="A14" s="116"/>
      <c r="B14" s="116"/>
      <c r="C14" s="117"/>
    </row>
    <row r="15" s="107" customFormat="true" ht="15" hidden="false" customHeight="true" outlineLevel="0" collapsed="false">
      <c r="A15" s="116"/>
      <c r="B15" s="116"/>
      <c r="C15" s="117"/>
      <c r="E15" s="65" t="str">
        <f aca="false">E13</f>
        <v>Increase in highway congestion - No-build</v>
      </c>
      <c r="F15" s="65" t="n">
        <f aca="false">F13</f>
        <v>0</v>
      </c>
      <c r="G15" s="65" t="str">
        <f aca="false">G13</f>
        <v>US$</v>
      </c>
      <c r="H15" s="65" t="n">
        <f aca="false">H13</f>
        <v>11214643.963883</v>
      </c>
      <c r="I15" s="65" t="n">
        <f aca="false">I13</f>
        <v>0</v>
      </c>
      <c r="J15" s="65" t="n">
        <f aca="false">J13</f>
        <v>0</v>
      </c>
      <c r="K15" s="65" t="n">
        <f aca="false">K13</f>
        <v>0</v>
      </c>
      <c r="L15" s="65" t="n">
        <f aca="false">L13</f>
        <v>0</v>
      </c>
      <c r="M15" s="65" t="n">
        <f aca="false">M13</f>
        <v>0</v>
      </c>
      <c r="N15" s="65" t="n">
        <f aca="false">N13</f>
        <v>0</v>
      </c>
      <c r="O15" s="65" t="n">
        <f aca="false">O13</f>
        <v>0</v>
      </c>
      <c r="P15" s="65" t="n">
        <f aca="false">P13</f>
        <v>0</v>
      </c>
      <c r="Q15" s="65" t="n">
        <f aca="false">Q13</f>
        <v>0</v>
      </c>
      <c r="R15" s="65" t="n">
        <f aca="false">R13</f>
        <v>0</v>
      </c>
      <c r="S15" s="65" t="n">
        <f aca="false">S13</f>
        <v>0</v>
      </c>
      <c r="T15" s="65" t="n">
        <f aca="false">T13</f>
        <v>370127.914580765</v>
      </c>
      <c r="U15" s="65" t="n">
        <f aca="false">U13</f>
        <v>389322.665872422</v>
      </c>
      <c r="V15" s="65" t="n">
        <f aca="false">V13</f>
        <v>408862.922687329</v>
      </c>
      <c r="W15" s="65" t="n">
        <f aca="false">W13</f>
        <v>428754.904124905</v>
      </c>
      <c r="X15" s="65" t="n">
        <f aca="false">X13</f>
        <v>449004.941228357</v>
      </c>
      <c r="Y15" s="65" t="n">
        <f aca="false">Y13</f>
        <v>469619.478999671</v>
      </c>
      <c r="Z15" s="65" t="n">
        <f aca="false">Z13</f>
        <v>490605.078450869</v>
      </c>
      <c r="AA15" s="65" t="n">
        <f aca="false">AA13</f>
        <v>511968.418692188</v>
      </c>
      <c r="AB15" s="65" t="n">
        <f aca="false">AB13</f>
        <v>533716.299057851</v>
      </c>
      <c r="AC15" s="65" t="n">
        <f aca="false">AC13</f>
        <v>555855.641270097</v>
      </c>
      <c r="AD15" s="65" t="n">
        <f aca="false">AD13</f>
        <v>578393.491642162</v>
      </c>
      <c r="AE15" s="65" t="n">
        <f aca="false">AE13</f>
        <v>601337.023320925</v>
      </c>
      <c r="AF15" s="65" t="n">
        <f aca="false">AF13</f>
        <v>624693.538569905</v>
      </c>
      <c r="AG15" s="65" t="n">
        <f aca="false">AG13</f>
        <v>648470.471093367</v>
      </c>
      <c r="AH15" s="65" t="n">
        <f aca="false">AH13</f>
        <v>672675.388402252</v>
      </c>
      <c r="AI15" s="65" t="n">
        <f aca="false">AI13</f>
        <v>696247.157177984</v>
      </c>
      <c r="AJ15" s="65" t="n">
        <f aca="false">AJ13</f>
        <v>696247.157177984</v>
      </c>
      <c r="AK15" s="65" t="n">
        <f aca="false">AK13</f>
        <v>696247.157177984</v>
      </c>
      <c r="AL15" s="65" t="n">
        <f aca="false">AL13</f>
        <v>696247.157177984</v>
      </c>
      <c r="AM15" s="65" t="n">
        <f aca="false">AM13</f>
        <v>696247.157177984</v>
      </c>
      <c r="AN15" s="65" t="n">
        <f aca="false">AN13</f>
        <v>0</v>
      </c>
      <c r="AO15" s="65" t="n">
        <f aca="false">AO13</f>
        <v>0</v>
      </c>
      <c r="AP15" s="65" t="n">
        <f aca="false">AP13</f>
        <v>0</v>
      </c>
      <c r="AQ15" s="65" t="n">
        <f aca="false">AQ13</f>
        <v>0</v>
      </c>
      <c r="AR15" s="65" t="n">
        <f aca="false">AR13</f>
        <v>0</v>
      </c>
      <c r="AS15" s="65" t="n">
        <f aca="false">AS13</f>
        <v>0</v>
      </c>
      <c r="AT15" s="65" t="n">
        <f aca="false">AT13</f>
        <v>0</v>
      </c>
      <c r="AU15" s="65" t="n">
        <f aca="false">AU13</f>
        <v>0</v>
      </c>
      <c r="AV15" s="65" t="n">
        <f aca="false">AV13</f>
        <v>0</v>
      </c>
      <c r="AW15" s="65" t="n">
        <f aca="false">AW13</f>
        <v>0</v>
      </c>
      <c r="AX15" s="65" t="n">
        <f aca="false">AX13</f>
        <v>0</v>
      </c>
      <c r="AY15" s="65" t="n">
        <f aca="false">AY13</f>
        <v>0</v>
      </c>
      <c r="AZ15" s="65" t="n">
        <f aca="false">AZ13</f>
        <v>0</v>
      </c>
      <c r="BA15" s="65" t="n">
        <f aca="false">BA13</f>
        <v>0</v>
      </c>
      <c r="BB15" s="65" t="n">
        <f aca="false">BB13</f>
        <v>0</v>
      </c>
      <c r="BC15" s="65" t="n">
        <f aca="false">BC13</f>
        <v>0</v>
      </c>
      <c r="BD15" s="65" t="n">
        <f aca="false">BD13</f>
        <v>0</v>
      </c>
      <c r="BE15" s="65" t="n">
        <f aca="false">BE13</f>
        <v>0</v>
      </c>
      <c r="BF15" s="65" t="n">
        <f aca="false">BF13</f>
        <v>0</v>
      </c>
      <c r="BG15" s="65" t="n">
        <f aca="false">BG13</f>
        <v>0</v>
      </c>
      <c r="BH15" s="65" t="n">
        <f aca="false">BH13</f>
        <v>0</v>
      </c>
      <c r="BI15" s="65" t="n">
        <f aca="false">BI13</f>
        <v>0</v>
      </c>
      <c r="BJ15" s="65" t="n">
        <f aca="false">BJ13</f>
        <v>0</v>
      </c>
      <c r="BK15" s="65" t="n">
        <f aca="false">BK13</f>
        <v>0</v>
      </c>
      <c r="BL15" s="65" t="n">
        <f aca="false">BL13</f>
        <v>0</v>
      </c>
      <c r="BM15" s="65" t="n">
        <f aca="false">BM13</f>
        <v>0</v>
      </c>
      <c r="BN15" s="65" t="n">
        <f aca="false">BN13</f>
        <v>0</v>
      </c>
      <c r="BO15" s="65" t="n">
        <f aca="false">BO13</f>
        <v>0</v>
      </c>
      <c r="BP15" s="65" t="n">
        <f aca="false">BP13</f>
        <v>0</v>
      </c>
      <c r="BQ15" s="65" t="n">
        <f aca="false">BQ13</f>
        <v>0</v>
      </c>
      <c r="BR15" s="65" t="n">
        <f aca="false">BR13</f>
        <v>0</v>
      </c>
      <c r="BS15" s="65" t="n">
        <f aca="false">BS13</f>
        <v>0</v>
      </c>
      <c r="BT15" s="65" t="n">
        <f aca="false">BT13</f>
        <v>0</v>
      </c>
      <c r="BU15" s="65" t="n">
        <f aca="false">BU13</f>
        <v>0</v>
      </c>
      <c r="BV15" s="65" t="n">
        <f aca="false">BV13</f>
        <v>0</v>
      </c>
      <c r="BW15" s="65" t="n">
        <f aca="false">BW13</f>
        <v>0</v>
      </c>
      <c r="BX15" s="65" t="n">
        <f aca="false">BX13</f>
        <v>0</v>
      </c>
      <c r="BY15" s="65" t="n">
        <f aca="false">BY13</f>
        <v>0</v>
      </c>
      <c r="BZ15" s="65" t="n">
        <f aca="false">BZ13</f>
        <v>0</v>
      </c>
      <c r="CA15" s="65" t="n">
        <f aca="false">CA13</f>
        <v>0</v>
      </c>
      <c r="CB15" s="65" t="n">
        <f aca="false">CB13</f>
        <v>0</v>
      </c>
      <c r="CC15" s="65" t="n">
        <f aca="false">CC13</f>
        <v>0</v>
      </c>
      <c r="CD15" s="65" t="n">
        <f aca="false">CD13</f>
        <v>0</v>
      </c>
      <c r="CE15" s="65" t="n">
        <f aca="false">CE13</f>
        <v>0</v>
      </c>
      <c r="CF15" s="65" t="n">
        <f aca="false">CF13</f>
        <v>0</v>
      </c>
      <c r="CG15" s="65" t="n">
        <f aca="false">CG13</f>
        <v>0</v>
      </c>
      <c r="CH15" s="65" t="n">
        <f aca="false">CH13</f>
        <v>0</v>
      </c>
      <c r="CI15" s="65" t="n">
        <f aca="false">CI13</f>
        <v>0</v>
      </c>
      <c r="CJ15" s="65" t="n">
        <f aca="false">CJ13</f>
        <v>0</v>
      </c>
      <c r="CK15" s="65" t="n">
        <f aca="false">CK13</f>
        <v>0</v>
      </c>
      <c r="CL15" s="65" t="n">
        <f aca="false">CL13</f>
        <v>0</v>
      </c>
      <c r="CM15" s="65" t="n">
        <f aca="false">CM13</f>
        <v>0</v>
      </c>
      <c r="CN15" s="65" t="n">
        <f aca="false">CN13</f>
        <v>0</v>
      </c>
      <c r="CO15" s="65" t="n">
        <f aca="false">CO13</f>
        <v>0</v>
      </c>
      <c r="CP15" s="65" t="n">
        <f aca="false">CP13</f>
        <v>0</v>
      </c>
      <c r="CQ15" s="65" t="n">
        <f aca="false">CQ13</f>
        <v>0</v>
      </c>
      <c r="CR15" s="65" t="n">
        <f aca="false">CR13</f>
        <v>0</v>
      </c>
      <c r="CS15" s="65" t="n">
        <f aca="false">CS13</f>
        <v>0</v>
      </c>
      <c r="CT15" s="65" t="n">
        <f aca="false">CT13</f>
        <v>0</v>
      </c>
      <c r="CU15" s="65" t="n">
        <f aca="false">CU13</f>
        <v>0</v>
      </c>
      <c r="CV15" s="65" t="n">
        <f aca="false">CV13</f>
        <v>0</v>
      </c>
      <c r="CW15" s="65" t="n">
        <f aca="false">CW13</f>
        <v>0</v>
      </c>
      <c r="CX15" s="65" t="n">
        <f aca="false">CX13</f>
        <v>0</v>
      </c>
      <c r="CY15" s="65" t="n">
        <f aca="false">CY13</f>
        <v>0</v>
      </c>
      <c r="CZ15" s="65" t="n">
        <f aca="false">CZ13</f>
        <v>0</v>
      </c>
      <c r="DA15" s="65" t="n">
        <f aca="false">DA13</f>
        <v>0</v>
      </c>
      <c r="DB15" s="65" t="n">
        <f aca="false">DB13</f>
        <v>0</v>
      </c>
      <c r="DC15" s="65" t="n">
        <f aca="false">DC13</f>
        <v>0</v>
      </c>
      <c r="DD15" s="65" t="n">
        <f aca="false">DD13</f>
        <v>0</v>
      </c>
      <c r="DE15" s="65" t="n">
        <f aca="false">DE13</f>
        <v>0</v>
      </c>
      <c r="DF15" s="65" t="n">
        <f aca="false">DF13</f>
        <v>0</v>
      </c>
      <c r="DG15" s="65" t="n">
        <f aca="false">DG13</f>
        <v>0</v>
      </c>
      <c r="DH15" s="65" t="n">
        <f aca="false">DH13</f>
        <v>0</v>
      </c>
      <c r="DI15" s="65" t="n">
        <f aca="false">DI13</f>
        <v>0</v>
      </c>
      <c r="DJ15" s="65" t="n">
        <f aca="false">DJ13</f>
        <v>0</v>
      </c>
      <c r="DK15" s="65" t="n">
        <f aca="false">DK13</f>
        <v>0</v>
      </c>
    </row>
    <row r="16" s="107" customFormat="true" ht="15" hidden="false" customHeight="true" outlineLevel="0" collapsed="false">
      <c r="A16" s="116"/>
      <c r="B16" s="116"/>
      <c r="C16" s="117"/>
      <c r="E16" s="215" t="str">
        <f aca="false">Time!E$85</f>
        <v>Discount rate multiplier - 7 percent</v>
      </c>
      <c r="F16" s="215" t="n">
        <f aca="false">Time!F$85</f>
        <v>0</v>
      </c>
      <c r="G16" s="215" t="str">
        <f aca="false">Time!G$85</f>
        <v>factor</v>
      </c>
      <c r="H16" s="215" t="n">
        <f aca="false">Time!H$85</f>
        <v>0</v>
      </c>
      <c r="I16" s="215" t="n">
        <f aca="false">Time!I$85</f>
        <v>0</v>
      </c>
      <c r="J16" s="215" t="n">
        <f aca="false">Time!J$85</f>
        <v>0.712986179483668</v>
      </c>
      <c r="K16" s="215" t="n">
        <f aca="false">Time!K$85</f>
        <v>0.762895212047525</v>
      </c>
      <c r="L16" s="215" t="n">
        <f aca="false">Time!L$85</f>
        <v>0.816297876890852</v>
      </c>
      <c r="M16" s="215" t="n">
        <f aca="false">Time!M$85</f>
        <v>0.873438728273212</v>
      </c>
      <c r="N16" s="215" t="n">
        <f aca="false">Time!N$85</f>
        <v>0.934579439252336</v>
      </c>
      <c r="O16" s="215" t="n">
        <f aca="false">Time!O$85</f>
        <v>1</v>
      </c>
      <c r="P16" s="215" t="n">
        <f aca="false">Time!P$85</f>
        <v>1.07</v>
      </c>
      <c r="Q16" s="215" t="n">
        <f aca="false">Time!Q$85</f>
        <v>1.1449</v>
      </c>
      <c r="R16" s="215" t="n">
        <f aca="false">Time!R$85</f>
        <v>1.225043</v>
      </c>
      <c r="S16" s="215" t="n">
        <f aca="false">Time!S$85</f>
        <v>1.31079601</v>
      </c>
      <c r="T16" s="215" t="n">
        <f aca="false">Time!T$85</f>
        <v>1.4025517307</v>
      </c>
      <c r="U16" s="215" t="n">
        <f aca="false">Time!U$85</f>
        <v>1.500730351849</v>
      </c>
      <c r="V16" s="215" t="n">
        <f aca="false">Time!V$85</f>
        <v>1.60578147647843</v>
      </c>
      <c r="W16" s="215" t="n">
        <f aca="false">Time!W$85</f>
        <v>1.71818617983192</v>
      </c>
      <c r="X16" s="215" t="n">
        <f aca="false">Time!X$85</f>
        <v>1.83845921242015</v>
      </c>
      <c r="Y16" s="215" t="n">
        <f aca="false">Time!Y$85</f>
        <v>1.96715135728957</v>
      </c>
      <c r="Z16" s="215" t="n">
        <f aca="false">Time!Z$85</f>
        <v>2.10485195229984</v>
      </c>
      <c r="AA16" s="215" t="n">
        <f aca="false">Time!AA$85</f>
        <v>2.25219158896082</v>
      </c>
      <c r="AB16" s="215" t="n">
        <f aca="false">Time!AB$85</f>
        <v>2.40984500018808</v>
      </c>
      <c r="AC16" s="215" t="n">
        <f aca="false">Time!AC$85</f>
        <v>2.57853415020125</v>
      </c>
      <c r="AD16" s="215" t="n">
        <f aca="false">Time!AD$85</f>
        <v>2.75903154071533</v>
      </c>
      <c r="AE16" s="215" t="n">
        <f aca="false">Time!AE$85</f>
        <v>2.95216374856541</v>
      </c>
      <c r="AF16" s="215" t="n">
        <f aca="false">Time!AF$85</f>
        <v>3.15881521096499</v>
      </c>
      <c r="AG16" s="215" t="n">
        <f aca="false">Time!AG$85</f>
        <v>3.37993227573254</v>
      </c>
      <c r="AH16" s="215" t="n">
        <f aca="false">Time!AH$85</f>
        <v>3.61652753503381</v>
      </c>
      <c r="AI16" s="215" t="n">
        <f aca="false">Time!AI$85</f>
        <v>3.86968446248618</v>
      </c>
      <c r="AJ16" s="215" t="n">
        <f aca="false">Time!AJ$85</f>
        <v>4.14056237486021</v>
      </c>
      <c r="AK16" s="215" t="n">
        <f aca="false">Time!AK$85</f>
        <v>4.43040174110043</v>
      </c>
      <c r="AL16" s="215" t="n">
        <f aca="false">Time!AL$85</f>
        <v>4.74052986297746</v>
      </c>
      <c r="AM16" s="215" t="n">
        <f aca="false">Time!AM$85</f>
        <v>5.07236695338588</v>
      </c>
      <c r="AN16" s="215" t="n">
        <f aca="false">Time!AN$85</f>
        <v>5.42743264012289</v>
      </c>
      <c r="AO16" s="215" t="n">
        <f aca="false">Time!AO$85</f>
        <v>5.80735292493149</v>
      </c>
      <c r="AP16" s="215" t="n">
        <f aca="false">Time!AP$85</f>
        <v>6.2138676296767</v>
      </c>
      <c r="AQ16" s="215" t="n">
        <f aca="false">Time!AQ$85</f>
        <v>6.64883836375407</v>
      </c>
      <c r="AR16" s="215" t="n">
        <f aca="false">Time!AR$85</f>
        <v>7.11425704921685</v>
      </c>
      <c r="AS16" s="215" t="n">
        <f aca="false">Time!AS$85</f>
        <v>7.61225504266203</v>
      </c>
      <c r="AT16" s="215" t="n">
        <f aca="false">Time!AT$85</f>
        <v>8.14511289564837</v>
      </c>
      <c r="AU16" s="215" t="n">
        <f aca="false">Time!AU$85</f>
        <v>8.71527079834376</v>
      </c>
      <c r="AV16" s="215" t="n">
        <f aca="false">Time!AV$85</f>
        <v>9.32533975422782</v>
      </c>
      <c r="AW16" s="215" t="n">
        <f aca="false">Time!AW$85</f>
        <v>9.97811353702377</v>
      </c>
      <c r="AX16" s="215" t="n">
        <f aca="false">Time!AX$85</f>
        <v>10.6765814846154</v>
      </c>
      <c r="AY16" s="215" t="n">
        <f aca="false">Time!AY$85</f>
        <v>11.4239421885385</v>
      </c>
      <c r="AZ16" s="215" t="n">
        <f aca="false">Time!AZ$85</f>
        <v>12.2236181417362</v>
      </c>
      <c r="BA16" s="215" t="n">
        <f aca="false">Time!BA$85</f>
        <v>13.0792714116577</v>
      </c>
      <c r="BB16" s="215" t="n">
        <f aca="false">Time!BB$85</f>
        <v>13.9948204104738</v>
      </c>
      <c r="BC16" s="215" t="n">
        <f aca="false">Time!BC$85</f>
        <v>14.974457839207</v>
      </c>
      <c r="BD16" s="215" t="n">
        <f aca="false">Time!BD$85</f>
        <v>16.0226698879514</v>
      </c>
      <c r="BE16" s="215" t="n">
        <f aca="false">Time!BE$85</f>
        <v>17.144256780108</v>
      </c>
      <c r="BF16" s="215" t="n">
        <f aca="false">Time!BF$85</f>
        <v>18.3443547547156</v>
      </c>
      <c r="BG16" s="215" t="n">
        <f aca="false">Time!BG$85</f>
        <v>19.6284595875457</v>
      </c>
      <c r="BH16" s="215" t="n">
        <f aca="false">Time!BH$85</f>
        <v>21.0024517586739</v>
      </c>
      <c r="BI16" s="215" t="n">
        <f aca="false">Time!BI$85</f>
        <v>22.4726233817811</v>
      </c>
      <c r="BJ16" s="215" t="n">
        <f aca="false">Time!BJ$85</f>
        <v>24.0457070185057</v>
      </c>
      <c r="BK16" s="215" t="n">
        <f aca="false">Time!BK$85</f>
        <v>25.7289065098011</v>
      </c>
      <c r="BL16" s="215" t="n">
        <f aca="false">Time!BL$85</f>
        <v>27.5299299654872</v>
      </c>
      <c r="BM16" s="215" t="n">
        <f aca="false">Time!BM$85</f>
        <v>29.4570250630713</v>
      </c>
      <c r="BN16" s="215" t="n">
        <f aca="false">Time!BN$85</f>
        <v>31.5190168174863</v>
      </c>
      <c r="BO16" s="215" t="n">
        <f aca="false">Time!BO$85</f>
        <v>33.7253479947104</v>
      </c>
      <c r="BP16" s="215" t="n">
        <f aca="false">Time!BP$85</f>
        <v>36.0861223543401</v>
      </c>
      <c r="BQ16" s="215" t="n">
        <f aca="false">Time!BQ$85</f>
        <v>38.6121509191439</v>
      </c>
      <c r="BR16" s="215" t="n">
        <f aca="false">Time!BR$85</f>
        <v>41.315001483484</v>
      </c>
      <c r="BS16" s="215" t="n">
        <f aca="false">Time!BS$85</f>
        <v>44.2070515873279</v>
      </c>
      <c r="BT16" s="215" t="n">
        <f aca="false">Time!BT$85</f>
        <v>47.3015451984408</v>
      </c>
      <c r="BU16" s="215" t="n">
        <f aca="false">Time!BU$85</f>
        <v>50.6126533623317</v>
      </c>
      <c r="BV16" s="215" t="n">
        <f aca="false">Time!BV$85</f>
        <v>54.1555390976949</v>
      </c>
      <c r="BW16" s="215" t="n">
        <f aca="false">Time!BW$85</f>
        <v>57.9464268345335</v>
      </c>
      <c r="BX16" s="215" t="n">
        <f aca="false">Time!BX$85</f>
        <v>62.0026767129509</v>
      </c>
      <c r="BY16" s="215" t="n">
        <f aca="false">Time!BY$85</f>
        <v>66.3428640828574</v>
      </c>
      <c r="BZ16" s="215" t="n">
        <f aca="false">Time!BZ$85</f>
        <v>70.9868645686575</v>
      </c>
      <c r="CA16" s="215" t="n">
        <f aca="false">Time!CA$85</f>
        <v>75.9559450884635</v>
      </c>
      <c r="CB16" s="215" t="n">
        <f aca="false">Time!CB$85</f>
        <v>81.2728612446559</v>
      </c>
      <c r="CC16" s="215" t="n">
        <f aca="false">Time!CC$85</f>
        <v>86.9619615317818</v>
      </c>
      <c r="CD16" s="215" t="n">
        <f aca="false">Time!CD$85</f>
        <v>93.0492988390066</v>
      </c>
      <c r="CE16" s="215" t="n">
        <f aca="false">Time!CE$85</f>
        <v>99.562749757737</v>
      </c>
      <c r="CF16" s="215" t="n">
        <f aca="false">Time!CF$85</f>
        <v>106.532142240779</v>
      </c>
      <c r="CG16" s="215" t="n">
        <f aca="false">Time!CG$85</f>
        <v>113.989392197633</v>
      </c>
      <c r="CH16" s="215" t="n">
        <f aca="false">Time!CH$85</f>
        <v>121.968649651467</v>
      </c>
      <c r="CI16" s="215" t="n">
        <f aca="false">Time!CI$85</f>
        <v>130.50645512707</v>
      </c>
      <c r="CJ16" s="215" t="n">
        <f aca="false">Time!CJ$85</f>
        <v>139.641906985965</v>
      </c>
      <c r="CK16" s="215" t="n">
        <f aca="false">Time!CK$85</f>
        <v>149.416840474983</v>
      </c>
      <c r="CL16" s="215" t="n">
        <f aca="false">Time!CL$85</f>
        <v>159.876019308231</v>
      </c>
      <c r="CM16" s="215" t="n">
        <f aca="false">Time!CM$85</f>
        <v>171.067340659808</v>
      </c>
      <c r="CN16" s="215" t="n">
        <f aca="false">Time!CN$85</f>
        <v>183.042054505994</v>
      </c>
      <c r="CO16" s="215" t="n">
        <f aca="false">Time!CO$85</f>
        <v>195.854998321414</v>
      </c>
      <c r="CP16" s="215" t="n">
        <f aca="false">Time!CP$85</f>
        <v>209.564848203913</v>
      </c>
      <c r="CQ16" s="215" t="n">
        <f aca="false">Time!CQ$85</f>
        <v>224.234387578187</v>
      </c>
      <c r="CR16" s="215" t="n">
        <f aca="false">Time!CR$85</f>
        <v>239.93079470866</v>
      </c>
      <c r="CS16" s="215" t="n">
        <f aca="false">Time!CS$85</f>
        <v>256.725950338266</v>
      </c>
      <c r="CT16" s="215" t="n">
        <f aca="false">Time!CT$85</f>
        <v>274.696766861944</v>
      </c>
      <c r="CU16" s="215" t="n">
        <f aca="false">Time!CU$85</f>
        <v>293.92554054228</v>
      </c>
      <c r="CV16" s="215" t="n">
        <f aca="false">Time!CV$85</f>
        <v>314.50032838024</v>
      </c>
      <c r="CW16" s="215" t="n">
        <f aca="false">Time!CW$85</f>
        <v>336.515351366857</v>
      </c>
      <c r="CX16" s="215" t="n">
        <f aca="false">Time!CX$85</f>
        <v>360.071425962537</v>
      </c>
      <c r="CY16" s="215" t="n">
        <f aca="false">Time!CY$85</f>
        <v>385.276425779915</v>
      </c>
      <c r="CZ16" s="215" t="n">
        <f aca="false">Time!CZ$85</f>
        <v>412.245775584509</v>
      </c>
      <c r="DA16" s="215" t="n">
        <f aca="false">Time!DA$85</f>
        <v>441.102979875424</v>
      </c>
      <c r="DB16" s="215" t="n">
        <f aca="false">Time!DB$85</f>
        <v>471.980188466704</v>
      </c>
      <c r="DC16" s="215" t="n">
        <f aca="false">Time!DC$85</f>
        <v>505.018801659373</v>
      </c>
      <c r="DD16" s="215" t="n">
        <f aca="false">Time!DD$85</f>
        <v>540.370117775529</v>
      </c>
      <c r="DE16" s="215" t="n">
        <f aca="false">Time!DE$85</f>
        <v>578.196026019816</v>
      </c>
      <c r="DF16" s="215" t="n">
        <f aca="false">Time!DF$85</f>
        <v>618.669747841204</v>
      </c>
      <c r="DG16" s="215" t="n">
        <f aca="false">Time!DG$85</f>
        <v>661.976630190088</v>
      </c>
      <c r="DH16" s="215" t="n">
        <f aca="false">Time!DH$85</f>
        <v>708.314994303394</v>
      </c>
      <c r="DI16" s="215" t="n">
        <f aca="false">Time!DI$85</f>
        <v>757.897043904632</v>
      </c>
      <c r="DJ16" s="215" t="n">
        <f aca="false">Time!DJ$85</f>
        <v>810.949836977956</v>
      </c>
      <c r="DK16" s="215" t="n">
        <f aca="false">Time!DK$85</f>
        <v>867.716325566413</v>
      </c>
    </row>
    <row r="17" s="107" customFormat="true" ht="15" hidden="false" customHeight="true" outlineLevel="0" collapsed="false">
      <c r="A17" s="116"/>
      <c r="B17" s="116"/>
      <c r="C17" s="117"/>
      <c r="E17" s="216" t="str">
        <f aca="false">E15 &amp; " - PV"</f>
        <v>Increase in highway congestion - No-build - PV</v>
      </c>
      <c r="F17" s="216"/>
      <c r="G17" s="216" t="s">
        <v>209</v>
      </c>
      <c r="H17" s="216" t="n">
        <f aca="false">SUM(J17:BC17)</f>
        <v>4186196.95433105</v>
      </c>
      <c r="I17" s="216"/>
      <c r="J17" s="216" t="n">
        <f aca="false">IF(J15 &gt; 0, J15 / J16, 0)</f>
        <v>0</v>
      </c>
      <c r="K17" s="216" t="n">
        <f aca="false">IF(K15 &gt; 0, K15 / K16, 0)</f>
        <v>0</v>
      </c>
      <c r="L17" s="216" t="n">
        <f aca="false">IF(L15 &gt; 0, L15 / L16, 0)</f>
        <v>0</v>
      </c>
      <c r="M17" s="216" t="n">
        <f aca="false">IF(M15 &gt; 0, M15 / M16, 0)</f>
        <v>0</v>
      </c>
      <c r="N17" s="216" t="n">
        <f aca="false">IF(N15 &gt; 0, N15 / N16, 0)</f>
        <v>0</v>
      </c>
      <c r="O17" s="216" t="n">
        <f aca="false">IF(O15 &gt; 0, O15 / O16, 0)</f>
        <v>0</v>
      </c>
      <c r="P17" s="216" t="n">
        <f aca="false">IF(P15 &gt; 0, P15 / P16, 0)</f>
        <v>0</v>
      </c>
      <c r="Q17" s="216" t="n">
        <f aca="false">IF(Q15 &gt; 0, Q15 / Q16, 0)</f>
        <v>0</v>
      </c>
      <c r="R17" s="216" t="n">
        <f aca="false">IF(R15 &gt; 0, R15 / R16, 0)</f>
        <v>0</v>
      </c>
      <c r="S17" s="216" t="n">
        <f aca="false">IF(S15 &gt; 0, S15 / S16, 0)</f>
        <v>0</v>
      </c>
      <c r="T17" s="216" t="n">
        <f aca="false">IF(T15 &gt; 0, T15 / T16, 0)</f>
        <v>263896.087737197</v>
      </c>
      <c r="U17" s="216" t="n">
        <f aca="false">IF(U15 &gt; 0, U15 / U16, 0)</f>
        <v>259422.130959603</v>
      </c>
      <c r="V17" s="216" t="n">
        <f aca="false">IF(V15 &gt; 0, V15 / V16, 0)</f>
        <v>254619.279569714</v>
      </c>
      <c r="W17" s="216" t="n">
        <f aca="false">IF(W15 &gt; 0, W15 / W16, 0)</f>
        <v>249539.257827605</v>
      </c>
      <c r="X17" s="216" t="n">
        <f aca="false">IF(X15 &gt; 0, X15 / X16, 0)</f>
        <v>244228.938121116</v>
      </c>
      <c r="Y17" s="216" t="n">
        <f aca="false">IF(Y15 &gt; 0, Y15 / Y16, 0)</f>
        <v>238730.729722158</v>
      </c>
      <c r="Z17" s="216" t="n">
        <f aca="false">IF(Z15 &gt; 0, Z15 / Z16, 0)</f>
        <v>233082.938643175</v>
      </c>
      <c r="AA17" s="216" t="n">
        <f aca="false">IF(AA15 &gt; 0, AA15 / AA16, 0)</f>
        <v>227320.1006529</v>
      </c>
      <c r="AB17" s="216" t="n">
        <f aca="false">IF(AB15 &gt; 0, AB15 / AB16, 0)</f>
        <v>221473.289367655</v>
      </c>
      <c r="AC17" s="216" t="n">
        <f aca="false">IF(AC15 &gt; 0, AC15 / AC16, 0)</f>
        <v>215570.401201285</v>
      </c>
      <c r="AD17" s="216" t="n">
        <f aca="false">IF(AD15 &gt; 0, AD15 / AD16, 0)</f>
        <v>209636.418832748</v>
      </c>
      <c r="AE17" s="216" t="n">
        <f aca="false">IF(AE15 &gt; 0, AE15 / AE16, 0)</f>
        <v>203693.654734817</v>
      </c>
      <c r="AF17" s="216" t="n">
        <f aca="false">IF(AF15 &gt; 0, AF15 / AF16, 0)</f>
        <v>197761.976199636</v>
      </c>
      <c r="AG17" s="216" t="n">
        <f aca="false">IF(AG15 &gt; 0, AG15 / AG16, 0)</f>
        <v>191859.013196595</v>
      </c>
      <c r="AH17" s="216" t="n">
        <f aca="false">IF(AH15 &gt; 0, AH15 / AH16, 0)</f>
        <v>186000.350304526</v>
      </c>
      <c r="AI17" s="216" t="n">
        <f aca="false">IF(AI15 &gt; 0, AI15 / AI16, 0)</f>
        <v>179923.496069925</v>
      </c>
      <c r="AJ17" s="216" t="n">
        <f aca="false">IF(AJ15 &gt; 0, AJ15 / AJ16, 0)</f>
        <v>168152.800065351</v>
      </c>
      <c r="AK17" s="216" t="n">
        <f aca="false">IF(AK15 &gt; 0, AK15 / AK16, 0)</f>
        <v>157152.149593786</v>
      </c>
      <c r="AL17" s="216" t="n">
        <f aca="false">IF(AL15 &gt; 0, AL15 / AL16, 0)</f>
        <v>146871.16784466</v>
      </c>
      <c r="AM17" s="216" t="n">
        <f aca="false">IF(AM15 &gt; 0, AM15 / AM16, 0)</f>
        <v>137262.773686598</v>
      </c>
      <c r="AN17" s="216" t="n">
        <f aca="false">IF(AN15 &gt; 0, AN15 / AN16, 0)</f>
        <v>0</v>
      </c>
      <c r="AO17" s="216" t="n">
        <f aca="false">IF(AO15 &gt; 0, AO15 / AO16, 0)</f>
        <v>0</v>
      </c>
      <c r="AP17" s="216" t="n">
        <f aca="false">IF(AP15 &gt; 0, AP15 / AP16, 0)</f>
        <v>0</v>
      </c>
      <c r="AQ17" s="216" t="n">
        <f aca="false">IF(AQ15 &gt; 0, AQ15 / AQ16, 0)</f>
        <v>0</v>
      </c>
      <c r="AR17" s="216" t="n">
        <f aca="false">IF(AR15 &gt; 0, AR15 / AR16, 0)</f>
        <v>0</v>
      </c>
      <c r="AS17" s="216" t="n">
        <f aca="false">IF(AS15 &gt; 0, AS15 / AS16, 0)</f>
        <v>0</v>
      </c>
      <c r="AT17" s="216" t="n">
        <f aca="false">IF(AT15 &gt; 0, AT15 / AT16, 0)</f>
        <v>0</v>
      </c>
      <c r="AU17" s="216" t="n">
        <f aca="false">IF(AU15 &gt; 0, AU15 / AU16, 0)</f>
        <v>0</v>
      </c>
      <c r="AV17" s="216" t="n">
        <f aca="false">IF(AV15 &gt; 0, AV15 / AV16, 0)</f>
        <v>0</v>
      </c>
      <c r="AW17" s="216" t="n">
        <f aca="false">IF(AW15 &gt; 0, AW15 / AW16, 0)</f>
        <v>0</v>
      </c>
      <c r="AX17" s="216" t="n">
        <f aca="false">IF(AX15 &gt; 0, AX15 / AX16, 0)</f>
        <v>0</v>
      </c>
      <c r="AY17" s="216" t="n">
        <f aca="false">IF(AY15 &gt; 0, AY15 / AY16, 0)</f>
        <v>0</v>
      </c>
      <c r="AZ17" s="216" t="n">
        <f aca="false">IF(AZ15 &gt; 0, AZ15 / AZ16, 0)</f>
        <v>0</v>
      </c>
      <c r="BA17" s="216" t="n">
        <f aca="false">IF(BA15 &gt; 0, BA15 / BA16, 0)</f>
        <v>0</v>
      </c>
      <c r="BB17" s="216" t="n">
        <f aca="false">IF(BB15 &gt; 0, BB15 / BB16, 0)</f>
        <v>0</v>
      </c>
      <c r="BC17" s="216" t="n">
        <f aca="false">IF(BC15 &gt; 0, BC15 / BC16, 0)</f>
        <v>0</v>
      </c>
      <c r="BD17" s="216" t="n">
        <f aca="false">IF(BD15 &gt; 0, BD15 / BD16, 0)</f>
        <v>0</v>
      </c>
      <c r="BE17" s="216" t="n">
        <f aca="false">IF(BE15 &gt; 0, BE15 / BE16, 0)</f>
        <v>0</v>
      </c>
      <c r="BF17" s="216" t="n">
        <f aca="false">IF(BF15 &gt; 0, BF15 / BF16, 0)</f>
        <v>0</v>
      </c>
      <c r="BG17" s="216" t="n">
        <f aca="false">IF(BG15 &gt; 0, BG15 / BG16, 0)</f>
        <v>0</v>
      </c>
      <c r="BH17" s="216" t="n">
        <f aca="false">IF(BH15 &gt; 0, BH15 / BH16, 0)</f>
        <v>0</v>
      </c>
      <c r="BI17" s="216" t="n">
        <f aca="false">IF(BI15 &gt; 0, BI15 / BI16, 0)</f>
        <v>0</v>
      </c>
      <c r="BJ17" s="216" t="n">
        <f aca="false">IF(BJ15 &gt; 0, BJ15 / BJ16, 0)</f>
        <v>0</v>
      </c>
      <c r="BK17" s="216" t="n">
        <f aca="false">IF(BK15 &gt; 0, BK15 / BK16, 0)</f>
        <v>0</v>
      </c>
      <c r="BL17" s="216" t="n">
        <f aca="false">IF(BL15 &gt; 0, BL15 / BL16, 0)</f>
        <v>0</v>
      </c>
      <c r="BM17" s="216" t="n">
        <f aca="false">IF(BM15 &gt; 0, BM15 / BM16, 0)</f>
        <v>0</v>
      </c>
      <c r="BN17" s="216" t="n">
        <f aca="false">IF(BN15 &gt; 0, BN15 / BN16, 0)</f>
        <v>0</v>
      </c>
      <c r="BO17" s="216" t="n">
        <f aca="false">IF(BO15 &gt; 0, BO15 / BO16, 0)</f>
        <v>0</v>
      </c>
      <c r="BP17" s="216" t="n">
        <f aca="false">IF(BP15 &gt; 0, BP15 / BP16, 0)</f>
        <v>0</v>
      </c>
      <c r="BQ17" s="216" t="n">
        <f aca="false">IF(BQ15 &gt; 0, BQ15 / BQ16, 0)</f>
        <v>0</v>
      </c>
      <c r="BR17" s="216" t="n">
        <f aca="false">IF(BR15 &gt; 0, BR15 / BR16, 0)</f>
        <v>0</v>
      </c>
      <c r="BS17" s="216" t="n">
        <f aca="false">IF(BS15 &gt; 0, BS15 / BS16, 0)</f>
        <v>0</v>
      </c>
      <c r="BT17" s="216" t="n">
        <f aca="false">IF(BT15 &gt; 0, BT15 / BT16, 0)</f>
        <v>0</v>
      </c>
      <c r="BU17" s="216" t="n">
        <f aca="false">IF(BU15 &gt; 0, BU15 / BU16, 0)</f>
        <v>0</v>
      </c>
      <c r="BV17" s="216" t="n">
        <f aca="false">IF(BV15 &gt; 0, BV15 / BV16, 0)</f>
        <v>0</v>
      </c>
      <c r="BW17" s="216" t="n">
        <f aca="false">IF(BW15 &gt; 0, BW15 / BW16, 0)</f>
        <v>0</v>
      </c>
      <c r="BX17" s="216" t="n">
        <f aca="false">IF(BX15 &gt; 0, BX15 / BX16, 0)</f>
        <v>0</v>
      </c>
      <c r="BY17" s="216" t="n">
        <f aca="false">IF(BY15 &gt; 0, BY15 / BY16, 0)</f>
        <v>0</v>
      </c>
      <c r="BZ17" s="216" t="n">
        <f aca="false">IF(BZ15 &gt; 0, BZ15 / BZ16, 0)</f>
        <v>0</v>
      </c>
      <c r="CA17" s="216" t="n">
        <f aca="false">IF(CA15 &gt; 0, CA15 / CA16, 0)</f>
        <v>0</v>
      </c>
      <c r="CB17" s="216" t="n">
        <f aca="false">IF(CB15 &gt; 0, CB15 / CB16, 0)</f>
        <v>0</v>
      </c>
      <c r="CC17" s="216" t="n">
        <f aca="false">IF(CC15 &gt; 0, CC15 / CC16, 0)</f>
        <v>0</v>
      </c>
      <c r="CD17" s="216" t="n">
        <f aca="false">IF(CD15 &gt; 0, CD15 / CD16, 0)</f>
        <v>0</v>
      </c>
      <c r="CE17" s="216" t="n">
        <f aca="false">IF(CE15 &gt; 0, CE15 / CE16, 0)</f>
        <v>0</v>
      </c>
      <c r="CF17" s="216" t="n">
        <f aca="false">IF(CF15 &gt; 0, CF15 / CF16, 0)</f>
        <v>0</v>
      </c>
      <c r="CG17" s="216" t="n">
        <f aca="false">IF(CG15 &gt; 0, CG15 / CG16, 0)</f>
        <v>0</v>
      </c>
      <c r="CH17" s="216" t="n">
        <f aca="false">IF(CH15 &gt; 0, CH15 / CH16, 0)</f>
        <v>0</v>
      </c>
      <c r="CI17" s="216" t="n">
        <f aca="false">IF(CI15 &gt; 0, CI15 / CI16, 0)</f>
        <v>0</v>
      </c>
      <c r="CJ17" s="216" t="n">
        <f aca="false">IF(CJ15 &gt; 0, CJ15 / CJ16, 0)</f>
        <v>0</v>
      </c>
      <c r="CK17" s="216" t="n">
        <f aca="false">IF(CK15 &gt; 0, CK15 / CK16, 0)</f>
        <v>0</v>
      </c>
      <c r="CL17" s="216" t="n">
        <f aca="false">IF(CL15 &gt; 0, CL15 / CL16, 0)</f>
        <v>0</v>
      </c>
      <c r="CM17" s="216" t="n">
        <f aca="false">IF(CM15 &gt; 0, CM15 / CM16, 0)</f>
        <v>0</v>
      </c>
      <c r="CN17" s="216" t="n">
        <f aca="false">IF(CN15 &gt; 0, CN15 / CN16, 0)</f>
        <v>0</v>
      </c>
      <c r="CO17" s="216" t="n">
        <f aca="false">IF(CO15 &gt; 0, CO15 / CO16, 0)</f>
        <v>0</v>
      </c>
      <c r="CP17" s="216" t="n">
        <f aca="false">IF(CP15 &gt; 0, CP15 / CP16, 0)</f>
        <v>0</v>
      </c>
      <c r="CQ17" s="216" t="n">
        <f aca="false">IF(CQ15 &gt; 0, CQ15 / CQ16, 0)</f>
        <v>0</v>
      </c>
      <c r="CR17" s="216" t="n">
        <f aca="false">IF(CR15 &gt; 0, CR15 / CR16, 0)</f>
        <v>0</v>
      </c>
      <c r="CS17" s="216" t="n">
        <f aca="false">IF(CS15 &gt; 0, CS15 / CS16, 0)</f>
        <v>0</v>
      </c>
      <c r="CT17" s="216" t="n">
        <f aca="false">IF(CT15 &gt; 0, CT15 / CT16, 0)</f>
        <v>0</v>
      </c>
      <c r="CU17" s="216" t="n">
        <f aca="false">IF(CU15 &gt; 0, CU15 / CU16, 0)</f>
        <v>0</v>
      </c>
      <c r="CV17" s="216" t="n">
        <f aca="false">IF(CV15 &gt; 0, CV15 / CV16, 0)</f>
        <v>0</v>
      </c>
      <c r="CW17" s="216" t="n">
        <f aca="false">IF(CW15 &gt; 0, CW15 / CW16, 0)</f>
        <v>0</v>
      </c>
      <c r="CX17" s="216" t="n">
        <f aca="false">IF(CX15 &gt; 0, CX15 / CX16, 0)</f>
        <v>0</v>
      </c>
      <c r="CY17" s="216" t="n">
        <f aca="false">IF(CY15 &gt; 0, CY15 / CY16, 0)</f>
        <v>0</v>
      </c>
      <c r="CZ17" s="216" t="n">
        <f aca="false">IF(CZ15 &gt; 0, CZ15 / CZ16, 0)</f>
        <v>0</v>
      </c>
      <c r="DA17" s="216" t="n">
        <f aca="false">IF(DA15 &gt; 0, DA15 / DA16, 0)</f>
        <v>0</v>
      </c>
      <c r="DB17" s="216" t="n">
        <f aca="false">IF(DB15 &gt; 0, DB15 / DB16, 0)</f>
        <v>0</v>
      </c>
      <c r="DC17" s="216" t="n">
        <f aca="false">IF(DC15 &gt; 0, DC15 / DC16, 0)</f>
        <v>0</v>
      </c>
      <c r="DD17" s="216" t="n">
        <f aca="false">IF(DD15 &gt; 0, DD15 / DD16, 0)</f>
        <v>0</v>
      </c>
      <c r="DE17" s="216" t="n">
        <f aca="false">IF(DE15 &gt; 0, DE15 / DE16, 0)</f>
        <v>0</v>
      </c>
      <c r="DF17" s="216" t="n">
        <f aca="false">IF(DF15 &gt; 0, DF15 / DF16, 0)</f>
        <v>0</v>
      </c>
      <c r="DG17" s="216" t="n">
        <f aca="false">IF(DG15 &gt; 0, DG15 / DG16, 0)</f>
        <v>0</v>
      </c>
      <c r="DH17" s="216" t="n">
        <f aca="false">IF(DH15 &gt; 0, DH15 / DH16, 0)</f>
        <v>0</v>
      </c>
      <c r="DI17" s="216" t="n">
        <f aca="false">IF(DI15 &gt; 0, DI15 / DI16, 0)</f>
        <v>0</v>
      </c>
      <c r="DJ17" s="216" t="n">
        <f aca="false">IF(DJ15 &gt; 0, DJ15 / DJ16, 0)</f>
        <v>0</v>
      </c>
      <c r="DK17" s="216" t="n">
        <f aca="false">IF(DK15 &gt; 0, DK15 / DK16, 0)</f>
        <v>0</v>
      </c>
    </row>
    <row r="18" s="107" customFormat="true" ht="15" hidden="false" customHeight="true" outlineLevel="0" collapsed="false">
      <c r="A18" s="116"/>
      <c r="B18" s="116"/>
      <c r="C18" s="117"/>
    </row>
    <row r="20" customFormat="false" ht="15" hidden="false" customHeight="true" outlineLevel="0" collapsed="false">
      <c r="A20" s="67" t="s">
        <v>277</v>
      </c>
      <c r="B20" s="67"/>
      <c r="C20" s="150"/>
      <c r="D20" s="67"/>
      <c r="E20" s="67"/>
      <c r="F20" s="67"/>
      <c r="G20" s="67"/>
      <c r="H20" s="67"/>
      <c r="I20" s="67"/>
      <c r="J20" s="67"/>
      <c r="K20" s="67"/>
      <c r="L20" s="67"/>
      <c r="M20" s="67"/>
      <c r="N20" s="67"/>
      <c r="O20" s="67"/>
      <c r="P20" s="67"/>
      <c r="Q20" s="67"/>
      <c r="R20" s="67"/>
      <c r="S20" s="67"/>
      <c r="T20" s="67"/>
      <c r="U20" s="67"/>
      <c r="V20" s="67"/>
      <c r="W20" s="67"/>
      <c r="X20" s="67"/>
      <c r="Y20" s="67"/>
      <c r="Z20" s="67"/>
      <c r="AA20" s="67"/>
      <c r="AB20" s="67"/>
      <c r="AC20" s="67"/>
      <c r="AD20" s="67"/>
      <c r="AE20" s="67"/>
      <c r="AF20" s="67"/>
      <c r="AG20" s="67"/>
      <c r="AH20" s="67"/>
      <c r="AI20" s="67"/>
      <c r="AJ20" s="67"/>
      <c r="AK20" s="67"/>
      <c r="AL20" s="67"/>
      <c r="AM20" s="67"/>
      <c r="AN20" s="67"/>
      <c r="AO20" s="67"/>
      <c r="AP20" s="67"/>
      <c r="AQ20" s="67"/>
      <c r="AR20" s="67"/>
      <c r="AS20" s="67"/>
      <c r="AT20" s="67"/>
      <c r="AU20" s="67"/>
      <c r="AV20" s="67"/>
      <c r="AW20" s="67"/>
      <c r="AX20" s="67"/>
      <c r="AY20" s="67"/>
      <c r="AZ20" s="67"/>
      <c r="BA20" s="67"/>
      <c r="BB20" s="67"/>
      <c r="BC20" s="67"/>
      <c r="BD20" s="67"/>
      <c r="BE20" s="67"/>
      <c r="BF20" s="67"/>
      <c r="BG20" s="67"/>
      <c r="BH20" s="67"/>
      <c r="BI20" s="67"/>
      <c r="BJ20" s="67"/>
      <c r="BK20" s="67"/>
      <c r="BL20" s="67"/>
      <c r="BM20" s="67"/>
      <c r="BN20" s="67"/>
      <c r="BO20" s="67"/>
      <c r="BP20" s="67"/>
      <c r="BQ20" s="67"/>
      <c r="BR20" s="67"/>
      <c r="BS20" s="67"/>
      <c r="BT20" s="67"/>
      <c r="BU20" s="67"/>
      <c r="BV20" s="67"/>
      <c r="BW20" s="67"/>
      <c r="BX20" s="67"/>
      <c r="BY20" s="67"/>
      <c r="BZ20" s="67"/>
      <c r="CA20" s="67"/>
      <c r="CB20" s="67"/>
      <c r="CC20" s="67"/>
      <c r="CD20" s="67"/>
      <c r="CE20" s="67"/>
      <c r="CF20" s="67"/>
      <c r="CG20" s="67"/>
      <c r="CH20" s="67"/>
      <c r="CI20" s="67"/>
      <c r="CJ20" s="67"/>
      <c r="CK20" s="67"/>
      <c r="CL20" s="67"/>
      <c r="CM20" s="67"/>
      <c r="CN20" s="67"/>
      <c r="CO20" s="67"/>
      <c r="CP20" s="67"/>
      <c r="CQ20" s="67"/>
      <c r="CR20" s="67"/>
      <c r="CS20" s="67"/>
      <c r="CT20" s="67"/>
      <c r="CU20" s="67"/>
      <c r="CV20" s="67"/>
      <c r="CW20" s="67"/>
      <c r="CX20" s="67"/>
      <c r="CY20" s="67"/>
      <c r="CZ20" s="67"/>
      <c r="DA20" s="67"/>
      <c r="DB20" s="67"/>
      <c r="DC20" s="67"/>
      <c r="DD20" s="67"/>
      <c r="DE20" s="67"/>
      <c r="DF20" s="67"/>
      <c r="DG20" s="67"/>
      <c r="DH20" s="67"/>
      <c r="DI20" s="67"/>
      <c r="DJ20" s="67"/>
      <c r="DK20" s="67"/>
    </row>
    <row r="21" customFormat="false" ht="15" hidden="false" customHeight="true" outlineLevel="0" collapsed="false">
      <c r="A21" s="58"/>
      <c r="B21" s="58"/>
      <c r="C21" s="59"/>
      <c r="D21" s="60"/>
      <c r="E21" s="168"/>
      <c r="F21" s="168"/>
      <c r="G21" s="168"/>
      <c r="H21" s="60"/>
      <c r="I21" s="60"/>
    </row>
    <row r="22" customFormat="false" ht="15" hidden="false" customHeight="true" outlineLevel="0" collapsed="false">
      <c r="B22" s="53" t="s">
        <v>278</v>
      </c>
    </row>
    <row r="23" customFormat="false" ht="15" hidden="false" customHeight="true" outlineLevel="0" collapsed="false">
      <c r="E23" s="214" t="str">
        <f aca="false">InpC!E$62</f>
        <v>Vehicle travel time savings - Truck operator - 2020 US$</v>
      </c>
      <c r="F23" s="214" t="n">
        <f aca="false">InpC!F$62</f>
        <v>32</v>
      </c>
      <c r="G23" s="214" t="str">
        <f aca="false">InpC!G$62</f>
        <v>US$ / hr</v>
      </c>
    </row>
    <row r="24" customFormat="false" ht="15" hidden="false" customHeight="true" outlineLevel="0" collapsed="false">
      <c r="E24" s="172" t="str">
        <f aca="false">Volume!E$48</f>
        <v>Average savings in truck waiting time at terminal</v>
      </c>
      <c r="F24" s="172" t="n">
        <f aca="false">Volume!F$48</f>
        <v>0</v>
      </c>
      <c r="G24" s="172" t="str">
        <f aca="false">Volume!G$48</f>
        <v>hours</v>
      </c>
      <c r="H24" s="172" t="n">
        <f aca="false">Volume!H$48</f>
        <v>1186284.2161519</v>
      </c>
      <c r="I24" s="172" t="n">
        <f aca="false">Volume!I$48</f>
        <v>0</v>
      </c>
      <c r="J24" s="172" t="n">
        <f aca="false">Volume!J$48</f>
        <v>0</v>
      </c>
      <c r="K24" s="172" t="n">
        <f aca="false">Volume!K$48</f>
        <v>0</v>
      </c>
      <c r="L24" s="172" t="n">
        <f aca="false">Volume!L$48</f>
        <v>0</v>
      </c>
      <c r="M24" s="172" t="n">
        <f aca="false">Volume!M$48</f>
        <v>0</v>
      </c>
      <c r="N24" s="172" t="n">
        <f aca="false">Volume!N$48</f>
        <v>0</v>
      </c>
      <c r="O24" s="172" t="n">
        <f aca="false">Volume!O$48</f>
        <v>0</v>
      </c>
      <c r="P24" s="172" t="n">
        <f aca="false">Volume!P$48</f>
        <v>0</v>
      </c>
      <c r="Q24" s="172" t="n">
        <f aca="false">Volume!Q$48</f>
        <v>23864.0412365833</v>
      </c>
      <c r="R24" s="172" t="n">
        <f aca="false">Volume!R$48</f>
        <v>43532.2070909103</v>
      </c>
      <c r="S24" s="172" t="n">
        <f aca="false">Volume!S$48</f>
        <v>44315.7868185467</v>
      </c>
      <c r="T24" s="172" t="n">
        <f aca="false">Volume!T$48</f>
        <v>45113.4709812805</v>
      </c>
      <c r="U24" s="172" t="n">
        <f aca="false">Volume!U$48</f>
        <v>45925.5134589436</v>
      </c>
      <c r="V24" s="172" t="n">
        <f aca="false">Volume!V$48</f>
        <v>46752.1727012046</v>
      </c>
      <c r="W24" s="172" t="n">
        <f aca="false">Volume!W$48</f>
        <v>47593.7118098262</v>
      </c>
      <c r="X24" s="172" t="n">
        <f aca="false">Volume!X$48</f>
        <v>48450.3986224031</v>
      </c>
      <c r="Y24" s="172" t="n">
        <f aca="false">Volume!Y$48</f>
        <v>49322.5057976064</v>
      </c>
      <c r="Z24" s="172" t="n">
        <f aca="false">Volume!Z$48</f>
        <v>50210.3109019633</v>
      </c>
      <c r="AA24" s="172" t="n">
        <f aca="false">Volume!AA$48</f>
        <v>51114.0964981986</v>
      </c>
      <c r="AB24" s="172" t="n">
        <f aca="false">Volume!AB$48</f>
        <v>52034.1502351662</v>
      </c>
      <c r="AC24" s="172" t="n">
        <f aca="false">Volume!AC$48</f>
        <v>52970.7649393992</v>
      </c>
      <c r="AD24" s="172" t="n">
        <f aca="false">Volume!AD$48</f>
        <v>53924.2387083084</v>
      </c>
      <c r="AE24" s="172" t="n">
        <f aca="false">Volume!AE$48</f>
        <v>54894.8750050579</v>
      </c>
      <c r="AF24" s="172" t="n">
        <f aca="false">Volume!AF$48</f>
        <v>55882.982755149</v>
      </c>
      <c r="AG24" s="172" t="n">
        <f aca="false">Volume!AG$48</f>
        <v>56888.8764447416</v>
      </c>
      <c r="AH24" s="172" t="n">
        <f aca="false">Volume!AH$48</f>
        <v>57912.876220747</v>
      </c>
      <c r="AI24" s="172" t="n">
        <f aca="false">Volume!AI$48</f>
        <v>58955.3079927204</v>
      </c>
      <c r="AJ24" s="172" t="n">
        <f aca="false">Volume!AJ$48</f>
        <v>60016.5035365894</v>
      </c>
      <c r="AK24" s="172" t="n">
        <f aca="false">Volume!AK$48</f>
        <v>61096.800600248</v>
      </c>
      <c r="AL24" s="172" t="n">
        <f aca="false">Volume!AL$48</f>
        <v>62196.5430110525</v>
      </c>
      <c r="AM24" s="172" t="n">
        <f aca="false">Volume!AM$48</f>
        <v>63316.0807852514</v>
      </c>
      <c r="AN24" s="172" t="n">
        <f aca="false">Volume!AN$48</f>
        <v>0</v>
      </c>
      <c r="AO24" s="172" t="n">
        <f aca="false">Volume!AO$48</f>
        <v>0</v>
      </c>
      <c r="AP24" s="172" t="n">
        <f aca="false">Volume!AP$48</f>
        <v>0</v>
      </c>
      <c r="AQ24" s="172" t="n">
        <f aca="false">Volume!AQ$48</f>
        <v>0</v>
      </c>
      <c r="AR24" s="172" t="n">
        <f aca="false">Volume!AR$48</f>
        <v>0</v>
      </c>
      <c r="AS24" s="172" t="n">
        <f aca="false">Volume!AS$48</f>
        <v>0</v>
      </c>
      <c r="AT24" s="172" t="n">
        <f aca="false">Volume!AT$48</f>
        <v>0</v>
      </c>
      <c r="AU24" s="172" t="n">
        <f aca="false">Volume!AU$48</f>
        <v>0</v>
      </c>
      <c r="AV24" s="172" t="n">
        <f aca="false">Volume!AV$48</f>
        <v>0</v>
      </c>
      <c r="AW24" s="172" t="n">
        <f aca="false">Volume!AW$48</f>
        <v>0</v>
      </c>
      <c r="AX24" s="172" t="n">
        <f aca="false">Volume!AX$48</f>
        <v>0</v>
      </c>
      <c r="AY24" s="172" t="n">
        <f aca="false">Volume!AY$48</f>
        <v>0</v>
      </c>
      <c r="AZ24" s="172" t="n">
        <f aca="false">Volume!AZ$48</f>
        <v>0</v>
      </c>
      <c r="BA24" s="172" t="n">
        <f aca="false">Volume!BA$48</f>
        <v>0</v>
      </c>
      <c r="BB24" s="172" t="n">
        <f aca="false">Volume!BB$48</f>
        <v>0</v>
      </c>
      <c r="BC24" s="172" t="n">
        <f aca="false">Volume!BC$48</f>
        <v>0</v>
      </c>
      <c r="BD24" s="172" t="n">
        <f aca="false">Volume!BD$48</f>
        <v>0</v>
      </c>
      <c r="BE24" s="172" t="n">
        <f aca="false">Volume!BE$48</f>
        <v>0</v>
      </c>
      <c r="BF24" s="172" t="n">
        <f aca="false">Volume!BF$48</f>
        <v>0</v>
      </c>
      <c r="BG24" s="172" t="n">
        <f aca="false">Volume!BG$48</f>
        <v>0</v>
      </c>
      <c r="BH24" s="172" t="n">
        <f aca="false">Volume!BH$48</f>
        <v>0</v>
      </c>
      <c r="BI24" s="172" t="n">
        <f aca="false">Volume!BI$48</f>
        <v>0</v>
      </c>
      <c r="BJ24" s="172" t="n">
        <f aca="false">Volume!BJ$48</f>
        <v>0</v>
      </c>
      <c r="BK24" s="172" t="n">
        <f aca="false">Volume!BK$48</f>
        <v>0</v>
      </c>
      <c r="BL24" s="172" t="n">
        <f aca="false">Volume!BL$48</f>
        <v>0</v>
      </c>
      <c r="BM24" s="172" t="n">
        <f aca="false">Volume!BM$48</f>
        <v>0</v>
      </c>
      <c r="BN24" s="172" t="n">
        <f aca="false">Volume!BN$48</f>
        <v>0</v>
      </c>
      <c r="BO24" s="172" t="n">
        <f aca="false">Volume!BO$48</f>
        <v>0</v>
      </c>
      <c r="BP24" s="172" t="n">
        <f aca="false">Volume!BP$48</f>
        <v>0</v>
      </c>
      <c r="BQ24" s="172" t="n">
        <f aca="false">Volume!BQ$48</f>
        <v>0</v>
      </c>
      <c r="BR24" s="172" t="n">
        <f aca="false">Volume!BR$48</f>
        <v>0</v>
      </c>
      <c r="BS24" s="172" t="n">
        <f aca="false">Volume!BS$48</f>
        <v>0</v>
      </c>
      <c r="BT24" s="172" t="n">
        <f aca="false">Volume!BT$48</f>
        <v>0</v>
      </c>
      <c r="BU24" s="172" t="n">
        <f aca="false">Volume!BU$48</f>
        <v>0</v>
      </c>
      <c r="BV24" s="172" t="n">
        <f aca="false">Volume!BV$48</f>
        <v>0</v>
      </c>
      <c r="BW24" s="172" t="n">
        <f aca="false">Volume!BW$48</f>
        <v>0</v>
      </c>
      <c r="BX24" s="172" t="n">
        <f aca="false">Volume!BX$48</f>
        <v>0</v>
      </c>
      <c r="BY24" s="172" t="n">
        <f aca="false">Volume!BY$48</f>
        <v>0</v>
      </c>
      <c r="BZ24" s="172" t="n">
        <f aca="false">Volume!BZ$48</f>
        <v>0</v>
      </c>
      <c r="CA24" s="172" t="n">
        <f aca="false">Volume!CA$48</f>
        <v>0</v>
      </c>
      <c r="CB24" s="172" t="n">
        <f aca="false">Volume!CB$48</f>
        <v>0</v>
      </c>
      <c r="CC24" s="172" t="n">
        <f aca="false">Volume!CC$48</f>
        <v>0</v>
      </c>
      <c r="CD24" s="172" t="n">
        <f aca="false">Volume!CD$48</f>
        <v>0</v>
      </c>
      <c r="CE24" s="172" t="n">
        <f aca="false">Volume!CE$48</f>
        <v>0</v>
      </c>
      <c r="CF24" s="172" t="n">
        <f aca="false">Volume!CF$48</f>
        <v>0</v>
      </c>
      <c r="CG24" s="172" t="n">
        <f aca="false">Volume!CG$48</f>
        <v>0</v>
      </c>
      <c r="CH24" s="172" t="n">
        <f aca="false">Volume!CH$48</f>
        <v>0</v>
      </c>
      <c r="CI24" s="172" t="n">
        <f aca="false">Volume!CI$48</f>
        <v>0</v>
      </c>
      <c r="CJ24" s="172" t="n">
        <f aca="false">Volume!CJ$48</f>
        <v>0</v>
      </c>
      <c r="CK24" s="172" t="n">
        <f aca="false">Volume!CK$48</f>
        <v>0</v>
      </c>
      <c r="CL24" s="172" t="n">
        <f aca="false">Volume!CL$48</f>
        <v>0</v>
      </c>
      <c r="CM24" s="172" t="n">
        <f aca="false">Volume!CM$48</f>
        <v>0</v>
      </c>
      <c r="CN24" s="172" t="n">
        <f aca="false">Volume!CN$48</f>
        <v>0</v>
      </c>
      <c r="CO24" s="172" t="n">
        <f aca="false">Volume!CO$48</f>
        <v>0</v>
      </c>
      <c r="CP24" s="172" t="n">
        <f aca="false">Volume!CP$48</f>
        <v>0</v>
      </c>
      <c r="CQ24" s="172" t="n">
        <f aca="false">Volume!CQ$48</f>
        <v>0</v>
      </c>
      <c r="CR24" s="172" t="n">
        <f aca="false">Volume!CR$48</f>
        <v>0</v>
      </c>
      <c r="CS24" s="172" t="n">
        <f aca="false">Volume!CS$48</f>
        <v>0</v>
      </c>
      <c r="CT24" s="172" t="n">
        <f aca="false">Volume!CT$48</f>
        <v>0</v>
      </c>
      <c r="CU24" s="172" t="n">
        <f aca="false">Volume!CU$48</f>
        <v>0</v>
      </c>
      <c r="CV24" s="172" t="n">
        <f aca="false">Volume!CV$48</f>
        <v>0</v>
      </c>
      <c r="CW24" s="172" t="n">
        <f aca="false">Volume!CW$48</f>
        <v>0</v>
      </c>
      <c r="CX24" s="172" t="n">
        <f aca="false">Volume!CX$48</f>
        <v>0</v>
      </c>
      <c r="CY24" s="172" t="n">
        <f aca="false">Volume!CY$48</f>
        <v>0</v>
      </c>
      <c r="CZ24" s="172" t="n">
        <f aca="false">Volume!CZ$48</f>
        <v>0</v>
      </c>
      <c r="DA24" s="172" t="n">
        <f aca="false">Volume!DA$48</f>
        <v>0</v>
      </c>
      <c r="DB24" s="172" t="n">
        <f aca="false">Volume!DB$48</f>
        <v>0</v>
      </c>
      <c r="DC24" s="172" t="n">
        <f aca="false">Volume!DC$48</f>
        <v>0</v>
      </c>
      <c r="DD24" s="172" t="n">
        <f aca="false">Volume!DD$48</f>
        <v>0</v>
      </c>
      <c r="DE24" s="172" t="n">
        <f aca="false">Volume!DE$48</f>
        <v>0</v>
      </c>
      <c r="DF24" s="172" t="n">
        <f aca="false">Volume!DF$48</f>
        <v>0</v>
      </c>
      <c r="DG24" s="172" t="n">
        <f aca="false">Volume!DG$48</f>
        <v>0</v>
      </c>
      <c r="DH24" s="172" t="n">
        <f aca="false">Volume!DH$48</f>
        <v>0</v>
      </c>
      <c r="DI24" s="172" t="n">
        <f aca="false">Volume!DI$48</f>
        <v>0</v>
      </c>
      <c r="DJ24" s="172" t="n">
        <f aca="false">Volume!DJ$48</f>
        <v>0</v>
      </c>
      <c r="DK24" s="172" t="n">
        <f aca="false">Volume!DK$48</f>
        <v>0</v>
      </c>
    </row>
    <row r="25" s="219" customFormat="true" ht="15" hidden="false" customHeight="true" outlineLevel="0" collapsed="false">
      <c r="A25" s="217"/>
      <c r="B25" s="217"/>
      <c r="C25" s="218"/>
      <c r="E25" s="219" t="s">
        <v>279</v>
      </c>
      <c r="G25" s="219" t="s">
        <v>209</v>
      </c>
      <c r="H25" s="219" t="n">
        <f aca="false">SUM(J25:DK25)</f>
        <v>37961094.9168607</v>
      </c>
      <c r="J25" s="219" t="n">
        <f aca="false">$F23 * J24</f>
        <v>0</v>
      </c>
      <c r="K25" s="219" t="n">
        <f aca="false">$F23 * K24</f>
        <v>0</v>
      </c>
      <c r="L25" s="219" t="n">
        <f aca="false">$F23 * L24</f>
        <v>0</v>
      </c>
      <c r="M25" s="219" t="n">
        <f aca="false">$F23 * M24</f>
        <v>0</v>
      </c>
      <c r="N25" s="219" t="n">
        <f aca="false">$F23 * N24</f>
        <v>0</v>
      </c>
      <c r="O25" s="219" t="n">
        <f aca="false">$F23 * O24</f>
        <v>0</v>
      </c>
      <c r="P25" s="219" t="n">
        <f aca="false">$F23 * P24</f>
        <v>0</v>
      </c>
      <c r="Q25" s="219" t="n">
        <f aca="false">$F23 * Q24</f>
        <v>763649.319570667</v>
      </c>
      <c r="R25" s="219" t="n">
        <f aca="false">$F23 * R24</f>
        <v>1393030.62690913</v>
      </c>
      <c r="S25" s="219" t="n">
        <f aca="false">$F23 * S24</f>
        <v>1418105.17819349</v>
      </c>
      <c r="T25" s="219" t="n">
        <f aca="false">$F23 * T24</f>
        <v>1443631.07140098</v>
      </c>
      <c r="U25" s="219" t="n">
        <f aca="false">$F23 * U24</f>
        <v>1469616.43068619</v>
      </c>
      <c r="V25" s="219" t="n">
        <f aca="false">$F23 * V24</f>
        <v>1496069.52643855</v>
      </c>
      <c r="W25" s="219" t="n">
        <f aca="false">$F23 * W24</f>
        <v>1522998.77791444</v>
      </c>
      <c r="X25" s="219" t="n">
        <f aca="false">$F23 * X24</f>
        <v>1550412.7559169</v>
      </c>
      <c r="Y25" s="219" t="n">
        <f aca="false">$F23 * Y24</f>
        <v>1578320.1855234</v>
      </c>
      <c r="Z25" s="219" t="n">
        <f aca="false">$F23 * Z24</f>
        <v>1606729.94886282</v>
      </c>
      <c r="AA25" s="219" t="n">
        <f aca="false">$F23 * AA24</f>
        <v>1635651.08794236</v>
      </c>
      <c r="AB25" s="219" t="n">
        <f aca="false">$F23 * AB24</f>
        <v>1665092.80752532</v>
      </c>
      <c r="AC25" s="219" t="n">
        <f aca="false">$F23 * AC24</f>
        <v>1695064.47806077</v>
      </c>
      <c r="AD25" s="219" t="n">
        <f aca="false">$F23 * AD24</f>
        <v>1725575.63866587</v>
      </c>
      <c r="AE25" s="219" t="n">
        <f aca="false">$F23 * AE24</f>
        <v>1756636.00016185</v>
      </c>
      <c r="AF25" s="219" t="n">
        <f aca="false">$F23 * AF24</f>
        <v>1788255.44816477</v>
      </c>
      <c r="AG25" s="219" t="n">
        <f aca="false">$F23 * AG24</f>
        <v>1820444.04623173</v>
      </c>
      <c r="AH25" s="219" t="n">
        <f aca="false">$F23 * AH24</f>
        <v>1853212.0390639</v>
      </c>
      <c r="AI25" s="219" t="n">
        <f aca="false">$F23 * AI24</f>
        <v>1886569.85576705</v>
      </c>
      <c r="AJ25" s="219" t="n">
        <f aca="false">$F23 * AJ24</f>
        <v>1920528.11317086</v>
      </c>
      <c r="AK25" s="219" t="n">
        <f aca="false">$F23 * AK24</f>
        <v>1955097.61920794</v>
      </c>
      <c r="AL25" s="219" t="n">
        <f aca="false">$F23 * AL24</f>
        <v>1990289.37635368</v>
      </c>
      <c r="AM25" s="219" t="n">
        <f aca="false">$F23 * AM24</f>
        <v>2026114.58512805</v>
      </c>
      <c r="AN25" s="219" t="n">
        <f aca="false">$F23 * AN24</f>
        <v>0</v>
      </c>
      <c r="AO25" s="219" t="n">
        <f aca="false">$F23 * AO24</f>
        <v>0</v>
      </c>
      <c r="AP25" s="219" t="n">
        <f aca="false">$F23 * AP24</f>
        <v>0</v>
      </c>
      <c r="AQ25" s="219" t="n">
        <f aca="false">$F23 * AQ24</f>
        <v>0</v>
      </c>
      <c r="AR25" s="219" t="n">
        <f aca="false">$F23 * AR24</f>
        <v>0</v>
      </c>
      <c r="AS25" s="219" t="n">
        <f aca="false">$F23 * AS24</f>
        <v>0</v>
      </c>
      <c r="AT25" s="219" t="n">
        <f aca="false">$F23 * AT24</f>
        <v>0</v>
      </c>
      <c r="AU25" s="219" t="n">
        <f aca="false">$F23 * AU24</f>
        <v>0</v>
      </c>
      <c r="AV25" s="219" t="n">
        <f aca="false">$F23 * AV24</f>
        <v>0</v>
      </c>
      <c r="AW25" s="219" t="n">
        <f aca="false">$F23 * AW24</f>
        <v>0</v>
      </c>
      <c r="AX25" s="219" t="n">
        <f aca="false">$F23 * AX24</f>
        <v>0</v>
      </c>
      <c r="AY25" s="219" t="n">
        <f aca="false">$F23 * AY24</f>
        <v>0</v>
      </c>
      <c r="AZ25" s="219" t="n">
        <f aca="false">$F23 * AZ24</f>
        <v>0</v>
      </c>
      <c r="BA25" s="219" t="n">
        <f aca="false">$F23 * BA24</f>
        <v>0</v>
      </c>
      <c r="BB25" s="219" t="n">
        <f aca="false">$F23 * BB24</f>
        <v>0</v>
      </c>
      <c r="BC25" s="219" t="n">
        <f aca="false">$F23 * BC24</f>
        <v>0</v>
      </c>
      <c r="BD25" s="219" t="n">
        <f aca="false">$F23 * BD24</f>
        <v>0</v>
      </c>
      <c r="BE25" s="219" t="n">
        <f aca="false">$F23 * BE24</f>
        <v>0</v>
      </c>
      <c r="BF25" s="219" t="n">
        <f aca="false">$F23 * BF24</f>
        <v>0</v>
      </c>
      <c r="BG25" s="219" t="n">
        <f aca="false">$F23 * BG24</f>
        <v>0</v>
      </c>
      <c r="BH25" s="219" t="n">
        <f aca="false">$F23 * BH24</f>
        <v>0</v>
      </c>
      <c r="BI25" s="219" t="n">
        <f aca="false">$F23 * BI24</f>
        <v>0</v>
      </c>
      <c r="BJ25" s="219" t="n">
        <f aca="false">$F23 * BJ24</f>
        <v>0</v>
      </c>
      <c r="BK25" s="219" t="n">
        <f aca="false">$F23 * BK24</f>
        <v>0</v>
      </c>
      <c r="BL25" s="219" t="n">
        <f aca="false">$F23 * BL24</f>
        <v>0</v>
      </c>
      <c r="BM25" s="219" t="n">
        <f aca="false">$F23 * BM24</f>
        <v>0</v>
      </c>
      <c r="BN25" s="219" t="n">
        <f aca="false">$F23 * BN24</f>
        <v>0</v>
      </c>
      <c r="BO25" s="219" t="n">
        <f aca="false">$F23 * BO24</f>
        <v>0</v>
      </c>
      <c r="BP25" s="219" t="n">
        <f aca="false">$F23 * BP24</f>
        <v>0</v>
      </c>
      <c r="BQ25" s="219" t="n">
        <f aca="false">$F23 * BQ24</f>
        <v>0</v>
      </c>
      <c r="BR25" s="219" t="n">
        <f aca="false">$F23 * BR24</f>
        <v>0</v>
      </c>
      <c r="BS25" s="219" t="n">
        <f aca="false">$F23 * BS24</f>
        <v>0</v>
      </c>
      <c r="BT25" s="219" t="n">
        <f aca="false">$F23 * BT24</f>
        <v>0</v>
      </c>
      <c r="BU25" s="219" t="n">
        <f aca="false">$F23 * BU24</f>
        <v>0</v>
      </c>
      <c r="BV25" s="219" t="n">
        <f aca="false">$F23 * BV24</f>
        <v>0</v>
      </c>
      <c r="BW25" s="219" t="n">
        <f aca="false">$F23 * BW24</f>
        <v>0</v>
      </c>
      <c r="BX25" s="219" t="n">
        <f aca="false">$F23 * BX24</f>
        <v>0</v>
      </c>
      <c r="BY25" s="219" t="n">
        <f aca="false">$F23 * BY24</f>
        <v>0</v>
      </c>
      <c r="BZ25" s="219" t="n">
        <f aca="false">$F23 * BZ24</f>
        <v>0</v>
      </c>
      <c r="CA25" s="219" t="n">
        <f aca="false">$F23 * CA24</f>
        <v>0</v>
      </c>
      <c r="CB25" s="219" t="n">
        <f aca="false">$F23 * CB24</f>
        <v>0</v>
      </c>
      <c r="CC25" s="219" t="n">
        <f aca="false">$F23 * CC24</f>
        <v>0</v>
      </c>
      <c r="CD25" s="219" t="n">
        <f aca="false">$F23 * CD24</f>
        <v>0</v>
      </c>
      <c r="CE25" s="219" t="n">
        <f aca="false">$F23 * CE24</f>
        <v>0</v>
      </c>
      <c r="CF25" s="219" t="n">
        <f aca="false">$F23 * CF24</f>
        <v>0</v>
      </c>
      <c r="CG25" s="219" t="n">
        <f aca="false">$F23 * CG24</f>
        <v>0</v>
      </c>
      <c r="CH25" s="219" t="n">
        <f aca="false">$F23 * CH24</f>
        <v>0</v>
      </c>
      <c r="CI25" s="219" t="n">
        <f aca="false">$F23 * CI24</f>
        <v>0</v>
      </c>
      <c r="CJ25" s="219" t="n">
        <f aca="false">$F23 * CJ24</f>
        <v>0</v>
      </c>
      <c r="CK25" s="219" t="n">
        <f aca="false">$F23 * CK24</f>
        <v>0</v>
      </c>
      <c r="CL25" s="219" t="n">
        <f aca="false">$F23 * CL24</f>
        <v>0</v>
      </c>
      <c r="CM25" s="219" t="n">
        <f aca="false">$F23 * CM24</f>
        <v>0</v>
      </c>
      <c r="CN25" s="219" t="n">
        <f aca="false">$F23 * CN24</f>
        <v>0</v>
      </c>
      <c r="CO25" s="219" t="n">
        <f aca="false">$F23 * CO24</f>
        <v>0</v>
      </c>
      <c r="CP25" s="219" t="n">
        <f aca="false">$F23 * CP24</f>
        <v>0</v>
      </c>
      <c r="CQ25" s="219" t="n">
        <f aca="false">$F23 * CQ24</f>
        <v>0</v>
      </c>
      <c r="CR25" s="219" t="n">
        <f aca="false">$F23 * CR24</f>
        <v>0</v>
      </c>
      <c r="CS25" s="219" t="n">
        <f aca="false">$F23 * CS24</f>
        <v>0</v>
      </c>
      <c r="CT25" s="219" t="n">
        <f aca="false">$F23 * CT24</f>
        <v>0</v>
      </c>
      <c r="CU25" s="219" t="n">
        <f aca="false">$F23 * CU24</f>
        <v>0</v>
      </c>
      <c r="CV25" s="219" t="n">
        <f aca="false">$F23 * CV24</f>
        <v>0</v>
      </c>
      <c r="CW25" s="219" t="n">
        <f aca="false">$F23 * CW24</f>
        <v>0</v>
      </c>
      <c r="CX25" s="219" t="n">
        <f aca="false">$F23 * CX24</f>
        <v>0</v>
      </c>
      <c r="CY25" s="219" t="n">
        <f aca="false">$F23 * CY24</f>
        <v>0</v>
      </c>
      <c r="CZ25" s="219" t="n">
        <f aca="false">$F23 * CZ24</f>
        <v>0</v>
      </c>
      <c r="DA25" s="219" t="n">
        <f aca="false">$F23 * DA24</f>
        <v>0</v>
      </c>
      <c r="DB25" s="219" t="n">
        <f aca="false">$F23 * DB24</f>
        <v>0</v>
      </c>
      <c r="DC25" s="219" t="n">
        <f aca="false">$F23 * DC24</f>
        <v>0</v>
      </c>
      <c r="DD25" s="219" t="n">
        <f aca="false">$F23 * DD24</f>
        <v>0</v>
      </c>
      <c r="DE25" s="219" t="n">
        <f aca="false">$F23 * DE24</f>
        <v>0</v>
      </c>
      <c r="DF25" s="219" t="n">
        <f aca="false">$F23 * DF24</f>
        <v>0</v>
      </c>
      <c r="DG25" s="219" t="n">
        <f aca="false">$F23 * DG24</f>
        <v>0</v>
      </c>
      <c r="DH25" s="219" t="n">
        <f aca="false">$F23 * DH24</f>
        <v>0</v>
      </c>
      <c r="DI25" s="219" t="n">
        <f aca="false">$F23 * DI24</f>
        <v>0</v>
      </c>
      <c r="DJ25" s="219" t="n">
        <f aca="false">$F23 * DJ24</f>
        <v>0</v>
      </c>
      <c r="DK25" s="219" t="n">
        <f aca="false">$F23 * DK24</f>
        <v>0</v>
      </c>
    </row>
    <row r="26" s="219" customFormat="true" ht="15" hidden="false" customHeight="true" outlineLevel="0" collapsed="false">
      <c r="A26" s="217"/>
      <c r="B26" s="217"/>
      <c r="C26" s="218"/>
    </row>
    <row r="27" customFormat="false" ht="15" hidden="false" customHeight="true" outlineLevel="0" collapsed="false">
      <c r="E27" s="55" t="str">
        <f aca="false">E25</f>
        <v>Average annual savings in truck operating costs at terminal - Build</v>
      </c>
      <c r="F27" s="55" t="n">
        <f aca="false">F25</f>
        <v>0</v>
      </c>
      <c r="G27" s="55" t="str">
        <f aca="false">G25</f>
        <v>US$</v>
      </c>
      <c r="H27" s="55" t="n">
        <f aca="false">H25</f>
        <v>37961094.9168607</v>
      </c>
      <c r="I27" s="55" t="n">
        <f aca="false">I25</f>
        <v>0</v>
      </c>
      <c r="J27" s="55" t="n">
        <f aca="false">J25</f>
        <v>0</v>
      </c>
      <c r="K27" s="55" t="n">
        <f aca="false">K25</f>
        <v>0</v>
      </c>
      <c r="L27" s="55" t="n">
        <f aca="false">L25</f>
        <v>0</v>
      </c>
      <c r="M27" s="55" t="n">
        <f aca="false">M25</f>
        <v>0</v>
      </c>
      <c r="N27" s="55" t="n">
        <f aca="false">N25</f>
        <v>0</v>
      </c>
      <c r="O27" s="55" t="n">
        <f aca="false">O25</f>
        <v>0</v>
      </c>
      <c r="P27" s="55" t="n">
        <f aca="false">P25</f>
        <v>0</v>
      </c>
      <c r="Q27" s="55" t="n">
        <f aca="false">Q25</f>
        <v>763649.319570667</v>
      </c>
      <c r="R27" s="55" t="n">
        <f aca="false">R25</f>
        <v>1393030.62690913</v>
      </c>
      <c r="S27" s="55" t="n">
        <f aca="false">S25</f>
        <v>1418105.17819349</v>
      </c>
      <c r="T27" s="55" t="n">
        <f aca="false">T25</f>
        <v>1443631.07140098</v>
      </c>
      <c r="U27" s="55" t="n">
        <f aca="false">U25</f>
        <v>1469616.43068619</v>
      </c>
      <c r="V27" s="55" t="n">
        <f aca="false">V25</f>
        <v>1496069.52643855</v>
      </c>
      <c r="W27" s="55" t="n">
        <f aca="false">W25</f>
        <v>1522998.77791444</v>
      </c>
      <c r="X27" s="55" t="n">
        <f aca="false">X25</f>
        <v>1550412.7559169</v>
      </c>
      <c r="Y27" s="55" t="n">
        <f aca="false">Y25</f>
        <v>1578320.1855234</v>
      </c>
      <c r="Z27" s="55" t="n">
        <f aca="false">Z25</f>
        <v>1606729.94886282</v>
      </c>
      <c r="AA27" s="55" t="n">
        <f aca="false">AA25</f>
        <v>1635651.08794236</v>
      </c>
      <c r="AB27" s="55" t="n">
        <f aca="false">AB25</f>
        <v>1665092.80752532</v>
      </c>
      <c r="AC27" s="55" t="n">
        <f aca="false">AC25</f>
        <v>1695064.47806077</v>
      </c>
      <c r="AD27" s="55" t="n">
        <f aca="false">AD25</f>
        <v>1725575.63866587</v>
      </c>
      <c r="AE27" s="55" t="n">
        <f aca="false">AE25</f>
        <v>1756636.00016185</v>
      </c>
      <c r="AF27" s="55" t="n">
        <f aca="false">AF25</f>
        <v>1788255.44816477</v>
      </c>
      <c r="AG27" s="55" t="n">
        <f aca="false">AG25</f>
        <v>1820444.04623173</v>
      </c>
      <c r="AH27" s="55" t="n">
        <f aca="false">AH25</f>
        <v>1853212.0390639</v>
      </c>
      <c r="AI27" s="55" t="n">
        <f aca="false">AI25</f>
        <v>1886569.85576705</v>
      </c>
      <c r="AJ27" s="55" t="n">
        <f aca="false">AJ25</f>
        <v>1920528.11317086</v>
      </c>
      <c r="AK27" s="55" t="n">
        <f aca="false">AK25</f>
        <v>1955097.61920794</v>
      </c>
      <c r="AL27" s="55" t="n">
        <f aca="false">AL25</f>
        <v>1990289.37635368</v>
      </c>
      <c r="AM27" s="55" t="n">
        <f aca="false">AM25</f>
        <v>2026114.58512805</v>
      </c>
      <c r="AN27" s="55" t="n">
        <f aca="false">AN25</f>
        <v>0</v>
      </c>
      <c r="AO27" s="55" t="n">
        <f aca="false">AO25</f>
        <v>0</v>
      </c>
      <c r="AP27" s="55" t="n">
        <f aca="false">AP25</f>
        <v>0</v>
      </c>
      <c r="AQ27" s="55" t="n">
        <f aca="false">AQ25</f>
        <v>0</v>
      </c>
      <c r="AR27" s="55" t="n">
        <f aca="false">AR25</f>
        <v>0</v>
      </c>
      <c r="AS27" s="55" t="n">
        <f aca="false">AS25</f>
        <v>0</v>
      </c>
      <c r="AT27" s="55" t="n">
        <f aca="false">AT25</f>
        <v>0</v>
      </c>
      <c r="AU27" s="55" t="n">
        <f aca="false">AU25</f>
        <v>0</v>
      </c>
      <c r="AV27" s="55" t="n">
        <f aca="false">AV25</f>
        <v>0</v>
      </c>
      <c r="AW27" s="55" t="n">
        <f aca="false">AW25</f>
        <v>0</v>
      </c>
      <c r="AX27" s="55" t="n">
        <f aca="false">AX25</f>
        <v>0</v>
      </c>
      <c r="AY27" s="55" t="n">
        <f aca="false">AY25</f>
        <v>0</v>
      </c>
      <c r="AZ27" s="55" t="n">
        <f aca="false">AZ25</f>
        <v>0</v>
      </c>
      <c r="BA27" s="55" t="n">
        <f aca="false">BA25</f>
        <v>0</v>
      </c>
      <c r="BB27" s="55" t="n">
        <f aca="false">BB25</f>
        <v>0</v>
      </c>
      <c r="BC27" s="55" t="n">
        <f aca="false">BC25</f>
        <v>0</v>
      </c>
      <c r="BD27" s="55" t="n">
        <f aca="false">BD25</f>
        <v>0</v>
      </c>
      <c r="BE27" s="55" t="n">
        <f aca="false">BE25</f>
        <v>0</v>
      </c>
      <c r="BF27" s="55" t="n">
        <f aca="false">BF25</f>
        <v>0</v>
      </c>
      <c r="BG27" s="55" t="n">
        <f aca="false">BG25</f>
        <v>0</v>
      </c>
      <c r="BH27" s="55" t="n">
        <f aca="false">BH25</f>
        <v>0</v>
      </c>
      <c r="BI27" s="55" t="n">
        <f aca="false">BI25</f>
        <v>0</v>
      </c>
      <c r="BJ27" s="55" t="n">
        <f aca="false">BJ25</f>
        <v>0</v>
      </c>
      <c r="BK27" s="55" t="n">
        <f aca="false">BK25</f>
        <v>0</v>
      </c>
      <c r="BL27" s="55" t="n">
        <f aca="false">BL25</f>
        <v>0</v>
      </c>
      <c r="BM27" s="55" t="n">
        <f aca="false">BM25</f>
        <v>0</v>
      </c>
      <c r="BN27" s="55" t="n">
        <f aca="false">BN25</f>
        <v>0</v>
      </c>
      <c r="BO27" s="55" t="n">
        <f aca="false">BO25</f>
        <v>0</v>
      </c>
      <c r="BP27" s="55" t="n">
        <f aca="false">BP25</f>
        <v>0</v>
      </c>
      <c r="BQ27" s="55" t="n">
        <f aca="false">BQ25</f>
        <v>0</v>
      </c>
      <c r="BR27" s="55" t="n">
        <f aca="false">BR25</f>
        <v>0</v>
      </c>
      <c r="BS27" s="55" t="n">
        <f aca="false">BS25</f>
        <v>0</v>
      </c>
      <c r="BT27" s="55" t="n">
        <f aca="false">BT25</f>
        <v>0</v>
      </c>
      <c r="BU27" s="55" t="n">
        <f aca="false">BU25</f>
        <v>0</v>
      </c>
      <c r="BV27" s="55" t="n">
        <f aca="false">BV25</f>
        <v>0</v>
      </c>
      <c r="BW27" s="55" t="n">
        <f aca="false">BW25</f>
        <v>0</v>
      </c>
      <c r="BX27" s="55" t="n">
        <f aca="false">BX25</f>
        <v>0</v>
      </c>
      <c r="BY27" s="55" t="n">
        <f aca="false">BY25</f>
        <v>0</v>
      </c>
      <c r="BZ27" s="55" t="n">
        <f aca="false">BZ25</f>
        <v>0</v>
      </c>
      <c r="CA27" s="55" t="n">
        <f aca="false">CA25</f>
        <v>0</v>
      </c>
      <c r="CB27" s="55" t="n">
        <f aca="false">CB25</f>
        <v>0</v>
      </c>
      <c r="CC27" s="55" t="n">
        <f aca="false">CC25</f>
        <v>0</v>
      </c>
      <c r="CD27" s="55" t="n">
        <f aca="false">CD25</f>
        <v>0</v>
      </c>
      <c r="CE27" s="55" t="n">
        <f aca="false">CE25</f>
        <v>0</v>
      </c>
      <c r="CF27" s="55" t="n">
        <f aca="false">CF25</f>
        <v>0</v>
      </c>
      <c r="CG27" s="55" t="n">
        <f aca="false">CG25</f>
        <v>0</v>
      </c>
      <c r="CH27" s="55" t="n">
        <f aca="false">CH25</f>
        <v>0</v>
      </c>
      <c r="CI27" s="55" t="n">
        <f aca="false">CI25</f>
        <v>0</v>
      </c>
      <c r="CJ27" s="55" t="n">
        <f aca="false">CJ25</f>
        <v>0</v>
      </c>
      <c r="CK27" s="55" t="n">
        <f aca="false">CK25</f>
        <v>0</v>
      </c>
      <c r="CL27" s="55" t="n">
        <f aca="false">CL25</f>
        <v>0</v>
      </c>
      <c r="CM27" s="55" t="n">
        <f aca="false">CM25</f>
        <v>0</v>
      </c>
      <c r="CN27" s="55" t="n">
        <f aca="false">CN25</f>
        <v>0</v>
      </c>
      <c r="CO27" s="55" t="n">
        <f aca="false">CO25</f>
        <v>0</v>
      </c>
      <c r="CP27" s="55" t="n">
        <f aca="false">CP25</f>
        <v>0</v>
      </c>
      <c r="CQ27" s="55" t="n">
        <f aca="false">CQ25</f>
        <v>0</v>
      </c>
      <c r="CR27" s="55" t="n">
        <f aca="false">CR25</f>
        <v>0</v>
      </c>
      <c r="CS27" s="55" t="n">
        <f aca="false">CS25</f>
        <v>0</v>
      </c>
      <c r="CT27" s="55" t="n">
        <f aca="false">CT25</f>
        <v>0</v>
      </c>
      <c r="CU27" s="55" t="n">
        <f aca="false">CU25</f>
        <v>0</v>
      </c>
      <c r="CV27" s="55" t="n">
        <f aca="false">CV25</f>
        <v>0</v>
      </c>
      <c r="CW27" s="55" t="n">
        <f aca="false">CW25</f>
        <v>0</v>
      </c>
      <c r="CX27" s="55" t="n">
        <f aca="false">CX25</f>
        <v>0</v>
      </c>
      <c r="CY27" s="55" t="n">
        <f aca="false">CY25</f>
        <v>0</v>
      </c>
      <c r="CZ27" s="55" t="n">
        <f aca="false">CZ25</f>
        <v>0</v>
      </c>
      <c r="DA27" s="55" t="n">
        <f aca="false">DA25</f>
        <v>0</v>
      </c>
      <c r="DB27" s="55" t="n">
        <f aca="false">DB25</f>
        <v>0</v>
      </c>
      <c r="DC27" s="55" t="n">
        <f aca="false">DC25</f>
        <v>0</v>
      </c>
      <c r="DD27" s="55" t="n">
        <f aca="false">DD25</f>
        <v>0</v>
      </c>
      <c r="DE27" s="55" t="n">
        <f aca="false">DE25</f>
        <v>0</v>
      </c>
      <c r="DF27" s="55" t="n">
        <f aca="false">DF25</f>
        <v>0</v>
      </c>
      <c r="DG27" s="55" t="n">
        <f aca="false">DG25</f>
        <v>0</v>
      </c>
      <c r="DH27" s="55" t="n">
        <f aca="false">DH25</f>
        <v>0</v>
      </c>
      <c r="DI27" s="55" t="n">
        <f aca="false">DI25</f>
        <v>0</v>
      </c>
      <c r="DJ27" s="55" t="n">
        <f aca="false">DJ25</f>
        <v>0</v>
      </c>
      <c r="DK27" s="55" t="n">
        <f aca="false">DK25</f>
        <v>0</v>
      </c>
    </row>
    <row r="28" s="125" customFormat="true" ht="15" hidden="false" customHeight="true" outlineLevel="0" collapsed="false">
      <c r="A28" s="123"/>
      <c r="B28" s="123"/>
      <c r="C28" s="124"/>
      <c r="E28" s="220" t="str">
        <f aca="false">Time!E$85</f>
        <v>Discount rate multiplier - 7 percent</v>
      </c>
      <c r="F28" s="220" t="n">
        <f aca="false">Time!F$85</f>
        <v>0</v>
      </c>
      <c r="G28" s="220" t="str">
        <f aca="false">Time!G$85</f>
        <v>factor</v>
      </c>
      <c r="H28" s="220" t="n">
        <f aca="false">Time!H$85</f>
        <v>0</v>
      </c>
      <c r="I28" s="220" t="n">
        <f aca="false">Time!I$85</f>
        <v>0</v>
      </c>
      <c r="J28" s="220" t="n">
        <f aca="false">Time!J$85</f>
        <v>0.712986179483668</v>
      </c>
      <c r="K28" s="220" t="n">
        <f aca="false">Time!K$85</f>
        <v>0.762895212047525</v>
      </c>
      <c r="L28" s="220" t="n">
        <f aca="false">Time!L$85</f>
        <v>0.816297876890852</v>
      </c>
      <c r="M28" s="220" t="n">
        <f aca="false">Time!M$85</f>
        <v>0.873438728273212</v>
      </c>
      <c r="N28" s="220" t="n">
        <f aca="false">Time!N$85</f>
        <v>0.934579439252336</v>
      </c>
      <c r="O28" s="220" t="n">
        <f aca="false">Time!O$85</f>
        <v>1</v>
      </c>
      <c r="P28" s="220" t="n">
        <f aca="false">Time!P$85</f>
        <v>1.07</v>
      </c>
      <c r="Q28" s="220" t="n">
        <f aca="false">Time!Q$85</f>
        <v>1.1449</v>
      </c>
      <c r="R28" s="220" t="n">
        <f aca="false">Time!R$85</f>
        <v>1.225043</v>
      </c>
      <c r="S28" s="220" t="n">
        <f aca="false">Time!S$85</f>
        <v>1.31079601</v>
      </c>
      <c r="T28" s="220" t="n">
        <f aca="false">Time!T$85</f>
        <v>1.4025517307</v>
      </c>
      <c r="U28" s="220" t="n">
        <f aca="false">Time!U$85</f>
        <v>1.500730351849</v>
      </c>
      <c r="V28" s="220" t="n">
        <f aca="false">Time!V$85</f>
        <v>1.60578147647843</v>
      </c>
      <c r="W28" s="220" t="n">
        <f aca="false">Time!W$85</f>
        <v>1.71818617983192</v>
      </c>
      <c r="X28" s="220" t="n">
        <f aca="false">Time!X$85</f>
        <v>1.83845921242015</v>
      </c>
      <c r="Y28" s="220" t="n">
        <f aca="false">Time!Y$85</f>
        <v>1.96715135728957</v>
      </c>
      <c r="Z28" s="220" t="n">
        <f aca="false">Time!Z$85</f>
        <v>2.10485195229984</v>
      </c>
      <c r="AA28" s="220" t="n">
        <f aca="false">Time!AA$85</f>
        <v>2.25219158896082</v>
      </c>
      <c r="AB28" s="220" t="n">
        <f aca="false">Time!AB$85</f>
        <v>2.40984500018808</v>
      </c>
      <c r="AC28" s="220" t="n">
        <f aca="false">Time!AC$85</f>
        <v>2.57853415020125</v>
      </c>
      <c r="AD28" s="220" t="n">
        <f aca="false">Time!AD$85</f>
        <v>2.75903154071533</v>
      </c>
      <c r="AE28" s="220" t="n">
        <f aca="false">Time!AE$85</f>
        <v>2.95216374856541</v>
      </c>
      <c r="AF28" s="220" t="n">
        <f aca="false">Time!AF$85</f>
        <v>3.15881521096499</v>
      </c>
      <c r="AG28" s="220" t="n">
        <f aca="false">Time!AG$85</f>
        <v>3.37993227573254</v>
      </c>
      <c r="AH28" s="220" t="n">
        <f aca="false">Time!AH$85</f>
        <v>3.61652753503381</v>
      </c>
      <c r="AI28" s="220" t="n">
        <f aca="false">Time!AI$85</f>
        <v>3.86968446248618</v>
      </c>
      <c r="AJ28" s="220" t="n">
        <f aca="false">Time!AJ$85</f>
        <v>4.14056237486021</v>
      </c>
      <c r="AK28" s="220" t="n">
        <f aca="false">Time!AK$85</f>
        <v>4.43040174110043</v>
      </c>
      <c r="AL28" s="220" t="n">
        <f aca="false">Time!AL$85</f>
        <v>4.74052986297746</v>
      </c>
      <c r="AM28" s="220" t="n">
        <f aca="false">Time!AM$85</f>
        <v>5.07236695338588</v>
      </c>
      <c r="AN28" s="220" t="n">
        <f aca="false">Time!AN$85</f>
        <v>5.42743264012289</v>
      </c>
      <c r="AO28" s="220" t="n">
        <f aca="false">Time!AO$85</f>
        <v>5.80735292493149</v>
      </c>
      <c r="AP28" s="220" t="n">
        <f aca="false">Time!AP$85</f>
        <v>6.2138676296767</v>
      </c>
      <c r="AQ28" s="220" t="n">
        <f aca="false">Time!AQ$85</f>
        <v>6.64883836375407</v>
      </c>
      <c r="AR28" s="220" t="n">
        <f aca="false">Time!AR$85</f>
        <v>7.11425704921685</v>
      </c>
      <c r="AS28" s="220" t="n">
        <f aca="false">Time!AS$85</f>
        <v>7.61225504266203</v>
      </c>
      <c r="AT28" s="220" t="n">
        <f aca="false">Time!AT$85</f>
        <v>8.14511289564837</v>
      </c>
      <c r="AU28" s="220" t="n">
        <f aca="false">Time!AU$85</f>
        <v>8.71527079834376</v>
      </c>
      <c r="AV28" s="220" t="n">
        <f aca="false">Time!AV$85</f>
        <v>9.32533975422782</v>
      </c>
      <c r="AW28" s="220" t="n">
        <f aca="false">Time!AW$85</f>
        <v>9.97811353702377</v>
      </c>
      <c r="AX28" s="220" t="n">
        <f aca="false">Time!AX$85</f>
        <v>10.6765814846154</v>
      </c>
      <c r="AY28" s="220" t="n">
        <f aca="false">Time!AY$85</f>
        <v>11.4239421885385</v>
      </c>
      <c r="AZ28" s="220" t="n">
        <f aca="false">Time!AZ$85</f>
        <v>12.2236181417362</v>
      </c>
      <c r="BA28" s="220" t="n">
        <f aca="false">Time!BA$85</f>
        <v>13.0792714116577</v>
      </c>
      <c r="BB28" s="220" t="n">
        <f aca="false">Time!BB$85</f>
        <v>13.9948204104738</v>
      </c>
      <c r="BC28" s="220" t="n">
        <f aca="false">Time!BC$85</f>
        <v>14.974457839207</v>
      </c>
      <c r="BD28" s="220" t="n">
        <f aca="false">Time!BD$85</f>
        <v>16.0226698879514</v>
      </c>
      <c r="BE28" s="220" t="n">
        <f aca="false">Time!BE$85</f>
        <v>17.144256780108</v>
      </c>
      <c r="BF28" s="220" t="n">
        <f aca="false">Time!BF$85</f>
        <v>18.3443547547156</v>
      </c>
      <c r="BG28" s="220" t="n">
        <f aca="false">Time!BG$85</f>
        <v>19.6284595875457</v>
      </c>
      <c r="BH28" s="220" t="n">
        <f aca="false">Time!BH$85</f>
        <v>21.0024517586739</v>
      </c>
      <c r="BI28" s="220" t="n">
        <f aca="false">Time!BI$85</f>
        <v>22.4726233817811</v>
      </c>
      <c r="BJ28" s="220" t="n">
        <f aca="false">Time!BJ$85</f>
        <v>24.0457070185057</v>
      </c>
      <c r="BK28" s="220" t="n">
        <f aca="false">Time!BK$85</f>
        <v>25.7289065098011</v>
      </c>
      <c r="BL28" s="220" t="n">
        <f aca="false">Time!BL$85</f>
        <v>27.5299299654872</v>
      </c>
      <c r="BM28" s="220" t="n">
        <f aca="false">Time!BM$85</f>
        <v>29.4570250630713</v>
      </c>
      <c r="BN28" s="220" t="n">
        <f aca="false">Time!BN$85</f>
        <v>31.5190168174863</v>
      </c>
      <c r="BO28" s="220" t="n">
        <f aca="false">Time!BO$85</f>
        <v>33.7253479947104</v>
      </c>
      <c r="BP28" s="220" t="n">
        <f aca="false">Time!BP$85</f>
        <v>36.0861223543401</v>
      </c>
      <c r="BQ28" s="220" t="n">
        <f aca="false">Time!BQ$85</f>
        <v>38.6121509191439</v>
      </c>
      <c r="BR28" s="220" t="n">
        <f aca="false">Time!BR$85</f>
        <v>41.315001483484</v>
      </c>
      <c r="BS28" s="220" t="n">
        <f aca="false">Time!BS$85</f>
        <v>44.2070515873279</v>
      </c>
      <c r="BT28" s="220" t="n">
        <f aca="false">Time!BT$85</f>
        <v>47.3015451984408</v>
      </c>
      <c r="BU28" s="220" t="n">
        <f aca="false">Time!BU$85</f>
        <v>50.6126533623317</v>
      </c>
      <c r="BV28" s="220" t="n">
        <f aca="false">Time!BV$85</f>
        <v>54.1555390976949</v>
      </c>
      <c r="BW28" s="220" t="n">
        <f aca="false">Time!BW$85</f>
        <v>57.9464268345335</v>
      </c>
      <c r="BX28" s="220" t="n">
        <f aca="false">Time!BX$85</f>
        <v>62.0026767129509</v>
      </c>
      <c r="BY28" s="220" t="n">
        <f aca="false">Time!BY$85</f>
        <v>66.3428640828574</v>
      </c>
      <c r="BZ28" s="220" t="n">
        <f aca="false">Time!BZ$85</f>
        <v>70.9868645686575</v>
      </c>
      <c r="CA28" s="220" t="n">
        <f aca="false">Time!CA$85</f>
        <v>75.9559450884635</v>
      </c>
      <c r="CB28" s="220" t="n">
        <f aca="false">Time!CB$85</f>
        <v>81.2728612446559</v>
      </c>
      <c r="CC28" s="220" t="n">
        <f aca="false">Time!CC$85</f>
        <v>86.9619615317818</v>
      </c>
      <c r="CD28" s="220" t="n">
        <f aca="false">Time!CD$85</f>
        <v>93.0492988390066</v>
      </c>
      <c r="CE28" s="220" t="n">
        <f aca="false">Time!CE$85</f>
        <v>99.562749757737</v>
      </c>
      <c r="CF28" s="220" t="n">
        <f aca="false">Time!CF$85</f>
        <v>106.532142240779</v>
      </c>
      <c r="CG28" s="220" t="n">
        <f aca="false">Time!CG$85</f>
        <v>113.989392197633</v>
      </c>
      <c r="CH28" s="220" t="n">
        <f aca="false">Time!CH$85</f>
        <v>121.968649651467</v>
      </c>
      <c r="CI28" s="220" t="n">
        <f aca="false">Time!CI$85</f>
        <v>130.50645512707</v>
      </c>
      <c r="CJ28" s="220" t="n">
        <f aca="false">Time!CJ$85</f>
        <v>139.641906985965</v>
      </c>
      <c r="CK28" s="220" t="n">
        <f aca="false">Time!CK$85</f>
        <v>149.416840474983</v>
      </c>
      <c r="CL28" s="220" t="n">
        <f aca="false">Time!CL$85</f>
        <v>159.876019308231</v>
      </c>
      <c r="CM28" s="220" t="n">
        <f aca="false">Time!CM$85</f>
        <v>171.067340659808</v>
      </c>
      <c r="CN28" s="220" t="n">
        <f aca="false">Time!CN$85</f>
        <v>183.042054505994</v>
      </c>
      <c r="CO28" s="220" t="n">
        <f aca="false">Time!CO$85</f>
        <v>195.854998321414</v>
      </c>
      <c r="CP28" s="220" t="n">
        <f aca="false">Time!CP$85</f>
        <v>209.564848203913</v>
      </c>
      <c r="CQ28" s="220" t="n">
        <f aca="false">Time!CQ$85</f>
        <v>224.234387578187</v>
      </c>
      <c r="CR28" s="220" t="n">
        <f aca="false">Time!CR$85</f>
        <v>239.93079470866</v>
      </c>
      <c r="CS28" s="220" t="n">
        <f aca="false">Time!CS$85</f>
        <v>256.725950338266</v>
      </c>
      <c r="CT28" s="220" t="n">
        <f aca="false">Time!CT$85</f>
        <v>274.696766861944</v>
      </c>
      <c r="CU28" s="220" t="n">
        <f aca="false">Time!CU$85</f>
        <v>293.92554054228</v>
      </c>
      <c r="CV28" s="220" t="n">
        <f aca="false">Time!CV$85</f>
        <v>314.50032838024</v>
      </c>
      <c r="CW28" s="220" t="n">
        <f aca="false">Time!CW$85</f>
        <v>336.515351366857</v>
      </c>
      <c r="CX28" s="220" t="n">
        <f aca="false">Time!CX$85</f>
        <v>360.071425962537</v>
      </c>
      <c r="CY28" s="220" t="n">
        <f aca="false">Time!CY$85</f>
        <v>385.276425779915</v>
      </c>
      <c r="CZ28" s="220" t="n">
        <f aca="false">Time!CZ$85</f>
        <v>412.245775584509</v>
      </c>
      <c r="DA28" s="220" t="n">
        <f aca="false">Time!DA$85</f>
        <v>441.102979875424</v>
      </c>
      <c r="DB28" s="220" t="n">
        <f aca="false">Time!DB$85</f>
        <v>471.980188466704</v>
      </c>
      <c r="DC28" s="220" t="n">
        <f aca="false">Time!DC$85</f>
        <v>505.018801659373</v>
      </c>
      <c r="DD28" s="220" t="n">
        <f aca="false">Time!DD$85</f>
        <v>540.370117775529</v>
      </c>
      <c r="DE28" s="220" t="n">
        <f aca="false">Time!DE$85</f>
        <v>578.196026019816</v>
      </c>
      <c r="DF28" s="220" t="n">
        <f aca="false">Time!DF$85</f>
        <v>618.669747841204</v>
      </c>
      <c r="DG28" s="220" t="n">
        <f aca="false">Time!DG$85</f>
        <v>661.976630190088</v>
      </c>
      <c r="DH28" s="220" t="n">
        <f aca="false">Time!DH$85</f>
        <v>708.314994303394</v>
      </c>
      <c r="DI28" s="220" t="n">
        <f aca="false">Time!DI$85</f>
        <v>757.897043904632</v>
      </c>
      <c r="DJ28" s="220" t="n">
        <f aca="false">Time!DJ$85</f>
        <v>810.949836977956</v>
      </c>
      <c r="DK28" s="220" t="n">
        <f aca="false">Time!DK$85</f>
        <v>867.716325566413</v>
      </c>
    </row>
    <row r="29" s="125" customFormat="true" ht="15" hidden="false" customHeight="true" outlineLevel="0" collapsed="false">
      <c r="A29" s="123"/>
      <c r="B29" s="123"/>
      <c r="C29" s="124"/>
      <c r="E29" s="221" t="str">
        <f aca="false">Time!E$67</f>
        <v>Operating period flag</v>
      </c>
      <c r="F29" s="221" t="n">
        <f aca="false">Time!F$67</f>
        <v>0</v>
      </c>
      <c r="G29" s="221" t="str">
        <f aca="false">Time!G$67</f>
        <v>flag</v>
      </c>
      <c r="H29" s="221" t="n">
        <f aca="false">Time!H$67</f>
        <v>20</v>
      </c>
      <c r="I29" s="221" t="n">
        <f aca="false">Time!I$67</f>
        <v>0</v>
      </c>
      <c r="J29" s="221" t="n">
        <f aca="false">Time!J$67</f>
        <v>0</v>
      </c>
      <c r="K29" s="221" t="n">
        <f aca="false">Time!K$67</f>
        <v>0</v>
      </c>
      <c r="L29" s="221" t="n">
        <f aca="false">Time!L$67</f>
        <v>0</v>
      </c>
      <c r="M29" s="221" t="n">
        <f aca="false">Time!M$67</f>
        <v>0</v>
      </c>
      <c r="N29" s="221" t="n">
        <f aca="false">Time!N$67</f>
        <v>0</v>
      </c>
      <c r="O29" s="221" t="n">
        <f aca="false">Time!O$67</f>
        <v>0</v>
      </c>
      <c r="P29" s="221" t="n">
        <f aca="false">Time!P$67</f>
        <v>0</v>
      </c>
      <c r="Q29" s="221" t="n">
        <f aca="false">Time!Q$67</f>
        <v>0</v>
      </c>
      <c r="R29" s="221" t="n">
        <f aca="false">Time!R$67</f>
        <v>0</v>
      </c>
      <c r="S29" s="221" t="n">
        <f aca="false">Time!S$67</f>
        <v>0</v>
      </c>
      <c r="T29" s="221" t="n">
        <f aca="false">Time!T$67</f>
        <v>1</v>
      </c>
      <c r="U29" s="221" t="n">
        <f aca="false">Time!U$67</f>
        <v>1</v>
      </c>
      <c r="V29" s="221" t="n">
        <f aca="false">Time!V$67</f>
        <v>1</v>
      </c>
      <c r="W29" s="221" t="n">
        <f aca="false">Time!W$67</f>
        <v>1</v>
      </c>
      <c r="X29" s="221" t="n">
        <f aca="false">Time!X$67</f>
        <v>1</v>
      </c>
      <c r="Y29" s="221" t="n">
        <f aca="false">Time!Y$67</f>
        <v>1</v>
      </c>
      <c r="Z29" s="221" t="n">
        <f aca="false">Time!Z$67</f>
        <v>1</v>
      </c>
      <c r="AA29" s="221" t="n">
        <f aca="false">Time!AA$67</f>
        <v>1</v>
      </c>
      <c r="AB29" s="221" t="n">
        <f aca="false">Time!AB$67</f>
        <v>1</v>
      </c>
      <c r="AC29" s="221" t="n">
        <f aca="false">Time!AC$67</f>
        <v>1</v>
      </c>
      <c r="AD29" s="221" t="n">
        <f aca="false">Time!AD$67</f>
        <v>1</v>
      </c>
      <c r="AE29" s="221" t="n">
        <f aca="false">Time!AE$67</f>
        <v>1</v>
      </c>
      <c r="AF29" s="221" t="n">
        <f aca="false">Time!AF$67</f>
        <v>1</v>
      </c>
      <c r="AG29" s="221" t="n">
        <f aca="false">Time!AG$67</f>
        <v>1</v>
      </c>
      <c r="AH29" s="221" t="n">
        <f aca="false">Time!AH$67</f>
        <v>1</v>
      </c>
      <c r="AI29" s="221" t="n">
        <f aca="false">Time!AI$67</f>
        <v>1</v>
      </c>
      <c r="AJ29" s="221" t="n">
        <f aca="false">Time!AJ$67</f>
        <v>1</v>
      </c>
      <c r="AK29" s="221" t="n">
        <f aca="false">Time!AK$67</f>
        <v>1</v>
      </c>
      <c r="AL29" s="221" t="n">
        <f aca="false">Time!AL$67</f>
        <v>1</v>
      </c>
      <c r="AM29" s="221" t="n">
        <f aca="false">Time!AM$67</f>
        <v>1</v>
      </c>
      <c r="AN29" s="221" t="n">
        <f aca="false">Time!AN$67</f>
        <v>0</v>
      </c>
      <c r="AO29" s="221" t="n">
        <f aca="false">Time!AO$67</f>
        <v>0</v>
      </c>
      <c r="AP29" s="221" t="n">
        <f aca="false">Time!AP$67</f>
        <v>0</v>
      </c>
      <c r="AQ29" s="221" t="n">
        <f aca="false">Time!AQ$67</f>
        <v>0</v>
      </c>
      <c r="AR29" s="221" t="n">
        <f aca="false">Time!AR$67</f>
        <v>0</v>
      </c>
      <c r="AS29" s="221" t="n">
        <f aca="false">Time!AS$67</f>
        <v>0</v>
      </c>
      <c r="AT29" s="221" t="n">
        <f aca="false">Time!AT$67</f>
        <v>0</v>
      </c>
      <c r="AU29" s="221" t="n">
        <f aca="false">Time!AU$67</f>
        <v>0</v>
      </c>
      <c r="AV29" s="221" t="n">
        <f aca="false">Time!AV$67</f>
        <v>0</v>
      </c>
      <c r="AW29" s="221" t="n">
        <f aca="false">Time!AW$67</f>
        <v>0</v>
      </c>
      <c r="AX29" s="221" t="n">
        <f aca="false">Time!AX$67</f>
        <v>0</v>
      </c>
      <c r="AY29" s="221" t="n">
        <f aca="false">Time!AY$67</f>
        <v>0</v>
      </c>
      <c r="AZ29" s="221" t="n">
        <f aca="false">Time!AZ$67</f>
        <v>0</v>
      </c>
      <c r="BA29" s="221" t="n">
        <f aca="false">Time!BA$67</f>
        <v>0</v>
      </c>
      <c r="BB29" s="221" t="n">
        <f aca="false">Time!BB$67</f>
        <v>0</v>
      </c>
      <c r="BC29" s="221" t="n">
        <f aca="false">Time!BC$67</f>
        <v>0</v>
      </c>
      <c r="BD29" s="221" t="n">
        <f aca="false">Time!BD$67</f>
        <v>0</v>
      </c>
      <c r="BE29" s="221" t="n">
        <f aca="false">Time!BE$67</f>
        <v>0</v>
      </c>
      <c r="BF29" s="221" t="n">
        <f aca="false">Time!BF$67</f>
        <v>0</v>
      </c>
      <c r="BG29" s="221" t="n">
        <f aca="false">Time!BG$67</f>
        <v>0</v>
      </c>
      <c r="BH29" s="221" t="n">
        <f aca="false">Time!BH$67</f>
        <v>0</v>
      </c>
      <c r="BI29" s="221" t="n">
        <f aca="false">Time!BI$67</f>
        <v>0</v>
      </c>
      <c r="BJ29" s="221" t="n">
        <f aca="false">Time!BJ$67</f>
        <v>0</v>
      </c>
      <c r="BK29" s="221" t="n">
        <f aca="false">Time!BK$67</f>
        <v>0</v>
      </c>
      <c r="BL29" s="221" t="n">
        <f aca="false">Time!BL$67</f>
        <v>0</v>
      </c>
      <c r="BM29" s="221" t="n">
        <f aca="false">Time!BM$67</f>
        <v>0</v>
      </c>
      <c r="BN29" s="221" t="n">
        <f aca="false">Time!BN$67</f>
        <v>0</v>
      </c>
      <c r="BO29" s="221" t="n">
        <f aca="false">Time!BO$67</f>
        <v>0</v>
      </c>
      <c r="BP29" s="221" t="n">
        <f aca="false">Time!BP$67</f>
        <v>0</v>
      </c>
      <c r="BQ29" s="221" t="n">
        <f aca="false">Time!BQ$67</f>
        <v>0</v>
      </c>
      <c r="BR29" s="221" t="n">
        <f aca="false">Time!BR$67</f>
        <v>0</v>
      </c>
      <c r="BS29" s="221" t="n">
        <f aca="false">Time!BS$67</f>
        <v>0</v>
      </c>
      <c r="BT29" s="221" t="n">
        <f aca="false">Time!BT$67</f>
        <v>0</v>
      </c>
      <c r="BU29" s="221" t="n">
        <f aca="false">Time!BU$67</f>
        <v>0</v>
      </c>
      <c r="BV29" s="221" t="n">
        <f aca="false">Time!BV$67</f>
        <v>0</v>
      </c>
      <c r="BW29" s="221" t="n">
        <f aca="false">Time!BW$67</f>
        <v>0</v>
      </c>
      <c r="BX29" s="221" t="n">
        <f aca="false">Time!BX$67</f>
        <v>0</v>
      </c>
      <c r="BY29" s="221" t="n">
        <f aca="false">Time!BY$67</f>
        <v>0</v>
      </c>
      <c r="BZ29" s="221" t="n">
        <f aca="false">Time!BZ$67</f>
        <v>0</v>
      </c>
      <c r="CA29" s="221" t="n">
        <f aca="false">Time!CA$67</f>
        <v>0</v>
      </c>
      <c r="CB29" s="221" t="n">
        <f aca="false">Time!CB$67</f>
        <v>0</v>
      </c>
      <c r="CC29" s="221" t="n">
        <f aca="false">Time!CC$67</f>
        <v>0</v>
      </c>
      <c r="CD29" s="221" t="n">
        <f aca="false">Time!CD$67</f>
        <v>0</v>
      </c>
      <c r="CE29" s="221" t="n">
        <f aca="false">Time!CE$67</f>
        <v>0</v>
      </c>
      <c r="CF29" s="221" t="n">
        <f aca="false">Time!CF$67</f>
        <v>0</v>
      </c>
      <c r="CG29" s="221" t="n">
        <f aca="false">Time!CG$67</f>
        <v>0</v>
      </c>
      <c r="CH29" s="221" t="n">
        <f aca="false">Time!CH$67</f>
        <v>0</v>
      </c>
      <c r="CI29" s="221" t="n">
        <f aca="false">Time!CI$67</f>
        <v>0</v>
      </c>
      <c r="CJ29" s="221" t="n">
        <f aca="false">Time!CJ$67</f>
        <v>0</v>
      </c>
      <c r="CK29" s="221" t="n">
        <f aca="false">Time!CK$67</f>
        <v>0</v>
      </c>
      <c r="CL29" s="221" t="n">
        <f aca="false">Time!CL$67</f>
        <v>0</v>
      </c>
      <c r="CM29" s="221" t="n">
        <f aca="false">Time!CM$67</f>
        <v>0</v>
      </c>
      <c r="CN29" s="221" t="n">
        <f aca="false">Time!CN$67</f>
        <v>0</v>
      </c>
      <c r="CO29" s="221" t="n">
        <f aca="false">Time!CO$67</f>
        <v>0</v>
      </c>
      <c r="CP29" s="221" t="n">
        <f aca="false">Time!CP$67</f>
        <v>0</v>
      </c>
      <c r="CQ29" s="221" t="n">
        <f aca="false">Time!CQ$67</f>
        <v>0</v>
      </c>
      <c r="CR29" s="221" t="n">
        <f aca="false">Time!CR$67</f>
        <v>0</v>
      </c>
      <c r="CS29" s="221" t="n">
        <f aca="false">Time!CS$67</f>
        <v>0</v>
      </c>
      <c r="CT29" s="221" t="n">
        <f aca="false">Time!CT$67</f>
        <v>0</v>
      </c>
      <c r="CU29" s="221" t="n">
        <f aca="false">Time!CU$67</f>
        <v>0</v>
      </c>
      <c r="CV29" s="221" t="n">
        <f aca="false">Time!CV$67</f>
        <v>0</v>
      </c>
      <c r="CW29" s="221" t="n">
        <f aca="false">Time!CW$67</f>
        <v>0</v>
      </c>
      <c r="CX29" s="221" t="n">
        <f aca="false">Time!CX$67</f>
        <v>0</v>
      </c>
      <c r="CY29" s="221" t="n">
        <f aca="false">Time!CY$67</f>
        <v>0</v>
      </c>
      <c r="CZ29" s="221" t="n">
        <f aca="false">Time!CZ$67</f>
        <v>0</v>
      </c>
      <c r="DA29" s="221" t="n">
        <f aca="false">Time!DA$67</f>
        <v>0</v>
      </c>
      <c r="DB29" s="221" t="n">
        <f aca="false">Time!DB$67</f>
        <v>0</v>
      </c>
      <c r="DC29" s="221" t="n">
        <f aca="false">Time!DC$67</f>
        <v>0</v>
      </c>
      <c r="DD29" s="221" t="n">
        <f aca="false">Time!DD$67</f>
        <v>0</v>
      </c>
      <c r="DE29" s="221" t="n">
        <f aca="false">Time!DE$67</f>
        <v>0</v>
      </c>
      <c r="DF29" s="221" t="n">
        <f aca="false">Time!DF$67</f>
        <v>0</v>
      </c>
      <c r="DG29" s="221" t="n">
        <f aca="false">Time!DG$67</f>
        <v>0</v>
      </c>
      <c r="DH29" s="221" t="n">
        <f aca="false">Time!DH$67</f>
        <v>0</v>
      </c>
      <c r="DI29" s="221" t="n">
        <f aca="false">Time!DI$67</f>
        <v>0</v>
      </c>
      <c r="DJ29" s="221" t="n">
        <f aca="false">Time!DJ$67</f>
        <v>0</v>
      </c>
      <c r="DK29" s="221" t="n">
        <f aca="false">Time!DK$67</f>
        <v>0</v>
      </c>
    </row>
    <row r="30" customFormat="false" ht="15" hidden="false" customHeight="true" outlineLevel="0" collapsed="false">
      <c r="E30" s="202" t="s">
        <v>280</v>
      </c>
      <c r="F30" s="202"/>
      <c r="G30" s="202" t="s">
        <v>209</v>
      </c>
      <c r="H30" s="202" t="n">
        <f aca="false">SUM(J30:DK30)</f>
        <v>13359762.3209678</v>
      </c>
      <c r="I30" s="202"/>
      <c r="J30" s="202" t="n">
        <f aca="false">J27 / J28 * J29</f>
        <v>0</v>
      </c>
      <c r="K30" s="202" t="n">
        <f aca="false">K27 / K28 * K29</f>
        <v>0</v>
      </c>
      <c r="L30" s="202" t="n">
        <f aca="false">L27 / L28 * L29</f>
        <v>0</v>
      </c>
      <c r="M30" s="202" t="n">
        <f aca="false">M27 / M28 * M29</f>
        <v>0</v>
      </c>
      <c r="N30" s="202" t="n">
        <f aca="false">N27 / N28 * N29</f>
        <v>0</v>
      </c>
      <c r="O30" s="202" t="n">
        <f aca="false">O27 / O28 * O29</f>
        <v>0</v>
      </c>
      <c r="P30" s="202" t="n">
        <f aca="false">P27 / P28 * P29</f>
        <v>0</v>
      </c>
      <c r="Q30" s="202" t="n">
        <f aca="false">Q27 / Q28 * Q29</f>
        <v>0</v>
      </c>
      <c r="R30" s="202" t="n">
        <f aca="false">R27 / R28 * R29</f>
        <v>0</v>
      </c>
      <c r="S30" s="202" t="n">
        <f aca="false">S27 / S28 * S29</f>
        <v>0</v>
      </c>
      <c r="T30" s="202" t="n">
        <f aca="false">T27 / T28 * T29</f>
        <v>1029289.0021821</v>
      </c>
      <c r="U30" s="202" t="n">
        <f aca="false">U27 / U28 * U29</f>
        <v>979267.480580724</v>
      </c>
      <c r="V30" s="202" t="n">
        <f aca="false">V27 / V28 * V29</f>
        <v>931676.911431007</v>
      </c>
      <c r="W30" s="202" t="n">
        <f aca="false">W27 / W28 * W29</f>
        <v>886399.154987631</v>
      </c>
      <c r="X30" s="202" t="n">
        <f aca="false">X27 / X28 * X29</f>
        <v>843321.812876082</v>
      </c>
      <c r="Y30" s="202" t="n">
        <f aca="false">Y27 / Y28 * Y29</f>
        <v>802337.949072759</v>
      </c>
      <c r="Z30" s="202" t="n">
        <f aca="false">Z27 / Z28 * Z29</f>
        <v>763345.824444923</v>
      </c>
      <c r="AA30" s="202" t="n">
        <f aca="false">AA27 / AA28 * AA29</f>
        <v>726248.644191526</v>
      </c>
      <c r="AB30" s="202" t="n">
        <f aca="false">AB27 / AB28 * AB29</f>
        <v>690954.317557919</v>
      </c>
      <c r="AC30" s="202" t="n">
        <f aca="false">AC27 / AC28 * AC29</f>
        <v>657375.229228001</v>
      </c>
      <c r="AD30" s="202" t="n">
        <f aca="false">AD27 / AD28 * AD29</f>
        <v>625428.021826266</v>
      </c>
      <c r="AE30" s="202" t="n">
        <f aca="false">AE27 / AE28 * AE29</f>
        <v>595033.38898985</v>
      </c>
      <c r="AF30" s="202" t="n">
        <f aca="false">AF27 / AF28 * AF29</f>
        <v>566115.878496885</v>
      </c>
      <c r="AG30" s="202" t="n">
        <f aca="false">AG27 / AG28 * AG29</f>
        <v>538603.704962457</v>
      </c>
      <c r="AH30" s="202" t="n">
        <f aca="false">AH27 / AH28 * AH29</f>
        <v>512428.571637179</v>
      </c>
      <c r="AI30" s="202" t="n">
        <f aca="false">AI27 / AI28 * AI29</f>
        <v>487525.500866026</v>
      </c>
      <c r="AJ30" s="202" t="n">
        <f aca="false">AJ27 / AJ28 * AJ29</f>
        <v>463832.672786556</v>
      </c>
      <c r="AK30" s="202" t="n">
        <f aca="false">AK27 / AK28 * AK29</f>
        <v>441291.271866088</v>
      </c>
      <c r="AL30" s="202" t="n">
        <f aca="false">AL27 / AL28 * AL29</f>
        <v>419845.340896895</v>
      </c>
      <c r="AM30" s="202" t="n">
        <f aca="false">AM27 / AM28 * AM29</f>
        <v>399441.642086952</v>
      </c>
      <c r="AN30" s="202" t="n">
        <f aca="false">AN27 / AN28 * AN29</f>
        <v>0</v>
      </c>
      <c r="AO30" s="202" t="n">
        <f aca="false">AO27 / AO28 * AO29</f>
        <v>0</v>
      </c>
      <c r="AP30" s="202" t="n">
        <f aca="false">AP27 / AP28 * AP29</f>
        <v>0</v>
      </c>
      <c r="AQ30" s="202" t="n">
        <f aca="false">AQ27 / AQ28 * AQ29</f>
        <v>0</v>
      </c>
      <c r="AR30" s="202" t="n">
        <f aca="false">AR27 / AR28 * AR29</f>
        <v>0</v>
      </c>
      <c r="AS30" s="202" t="n">
        <f aca="false">AS27 / AS28 * AS29</f>
        <v>0</v>
      </c>
      <c r="AT30" s="202" t="n">
        <f aca="false">AT27 / AT28 * AT29</f>
        <v>0</v>
      </c>
      <c r="AU30" s="202" t="n">
        <f aca="false">AU27 / AU28 * AU29</f>
        <v>0</v>
      </c>
      <c r="AV30" s="202" t="n">
        <f aca="false">AV27 / AV28 * AV29</f>
        <v>0</v>
      </c>
      <c r="AW30" s="202" t="n">
        <f aca="false">AW27 / AW28 * AW29</f>
        <v>0</v>
      </c>
      <c r="AX30" s="202" t="n">
        <f aca="false">AX27 / AX28 * AX29</f>
        <v>0</v>
      </c>
      <c r="AY30" s="202" t="n">
        <f aca="false">AY27 / AY28 * AY29</f>
        <v>0</v>
      </c>
      <c r="AZ30" s="202" t="n">
        <f aca="false">AZ27 / AZ28 * AZ29</f>
        <v>0</v>
      </c>
      <c r="BA30" s="202" t="n">
        <f aca="false">BA27 / BA28 * BA29</f>
        <v>0</v>
      </c>
      <c r="BB30" s="202" t="n">
        <f aca="false">BB27 / BB28 * BB29</f>
        <v>0</v>
      </c>
      <c r="BC30" s="202" t="n">
        <f aca="false">BC27 / BC28 * BC29</f>
        <v>0</v>
      </c>
      <c r="BD30" s="202" t="n">
        <f aca="false">BD27 / BD28 * BD29</f>
        <v>0</v>
      </c>
      <c r="BE30" s="202" t="n">
        <f aca="false">BE27 / BE28 * BE29</f>
        <v>0</v>
      </c>
      <c r="BF30" s="202" t="n">
        <f aca="false">BF27 / BF28 * BF29</f>
        <v>0</v>
      </c>
      <c r="BG30" s="202" t="n">
        <f aca="false">BG27 / BG28 * BG29</f>
        <v>0</v>
      </c>
      <c r="BH30" s="202" t="n">
        <f aca="false">BH27 / BH28 * BH29</f>
        <v>0</v>
      </c>
      <c r="BI30" s="202" t="n">
        <f aca="false">BI27 / BI28 * BI29</f>
        <v>0</v>
      </c>
      <c r="BJ30" s="202" t="n">
        <f aca="false">BJ27 / BJ28 * BJ29</f>
        <v>0</v>
      </c>
      <c r="BK30" s="202" t="n">
        <f aca="false">BK27 / BK28 * BK29</f>
        <v>0</v>
      </c>
      <c r="BL30" s="202" t="n">
        <f aca="false">BL27 / BL28 * BL29</f>
        <v>0</v>
      </c>
      <c r="BM30" s="202" t="n">
        <f aca="false">BM27 / BM28 * BM29</f>
        <v>0</v>
      </c>
      <c r="BN30" s="202" t="n">
        <f aca="false">BN27 / BN28 * BN29</f>
        <v>0</v>
      </c>
      <c r="BO30" s="202" t="n">
        <f aca="false">BO27 / BO28 * BO29</f>
        <v>0</v>
      </c>
      <c r="BP30" s="202" t="n">
        <f aca="false">BP27 / BP28 * BP29</f>
        <v>0</v>
      </c>
      <c r="BQ30" s="202" t="n">
        <f aca="false">BQ27 / BQ28 * BQ29</f>
        <v>0</v>
      </c>
      <c r="BR30" s="202" t="n">
        <f aca="false">BR27 / BR28 * BR29</f>
        <v>0</v>
      </c>
      <c r="BS30" s="202" t="n">
        <f aca="false">BS27 / BS28 * BS29</f>
        <v>0</v>
      </c>
      <c r="BT30" s="202" t="n">
        <f aca="false">BT27 / BT28 * BT29</f>
        <v>0</v>
      </c>
      <c r="BU30" s="202" t="n">
        <f aca="false">BU27 / BU28 * BU29</f>
        <v>0</v>
      </c>
      <c r="BV30" s="202" t="n">
        <f aca="false">BV27 / BV28 * BV29</f>
        <v>0</v>
      </c>
      <c r="BW30" s="202" t="n">
        <f aca="false">BW27 / BW28 * BW29</f>
        <v>0</v>
      </c>
      <c r="BX30" s="202" t="n">
        <f aca="false">BX27 / BX28 * BX29</f>
        <v>0</v>
      </c>
      <c r="BY30" s="202" t="n">
        <f aca="false">BY27 / BY28 * BY29</f>
        <v>0</v>
      </c>
      <c r="BZ30" s="202" t="n">
        <f aca="false">BZ27 / BZ28 * BZ29</f>
        <v>0</v>
      </c>
      <c r="CA30" s="202" t="n">
        <f aca="false">CA27 / CA28 * CA29</f>
        <v>0</v>
      </c>
      <c r="CB30" s="202" t="n">
        <f aca="false">CB27 / CB28 * CB29</f>
        <v>0</v>
      </c>
      <c r="CC30" s="202" t="n">
        <f aca="false">CC27 / CC28 * CC29</f>
        <v>0</v>
      </c>
      <c r="CD30" s="202" t="n">
        <f aca="false">CD27 / CD28 * CD29</f>
        <v>0</v>
      </c>
      <c r="CE30" s="202" t="n">
        <f aca="false">CE27 / CE28 * CE29</f>
        <v>0</v>
      </c>
      <c r="CF30" s="202" t="n">
        <f aca="false">CF27 / CF28 * CF29</f>
        <v>0</v>
      </c>
      <c r="CG30" s="202" t="n">
        <f aca="false">CG27 / CG28 * CG29</f>
        <v>0</v>
      </c>
      <c r="CH30" s="202" t="n">
        <f aca="false">CH27 / CH28 * CH29</f>
        <v>0</v>
      </c>
      <c r="CI30" s="202" t="n">
        <f aca="false">CI27 / CI28 * CI29</f>
        <v>0</v>
      </c>
      <c r="CJ30" s="202" t="n">
        <f aca="false">CJ27 / CJ28 * CJ29</f>
        <v>0</v>
      </c>
      <c r="CK30" s="202" t="n">
        <f aca="false">CK27 / CK28 * CK29</f>
        <v>0</v>
      </c>
      <c r="CL30" s="202" t="n">
        <f aca="false">CL27 / CL28 * CL29</f>
        <v>0</v>
      </c>
      <c r="CM30" s="202" t="n">
        <f aca="false">CM27 / CM28 * CM29</f>
        <v>0</v>
      </c>
      <c r="CN30" s="202" t="n">
        <f aca="false">CN27 / CN28 * CN29</f>
        <v>0</v>
      </c>
      <c r="CO30" s="202" t="n">
        <f aca="false">CO27 / CO28 * CO29</f>
        <v>0</v>
      </c>
      <c r="CP30" s="202" t="n">
        <f aca="false">CP27 / CP28 * CP29</f>
        <v>0</v>
      </c>
      <c r="CQ30" s="202" t="n">
        <f aca="false">CQ27 / CQ28 * CQ29</f>
        <v>0</v>
      </c>
      <c r="CR30" s="202" t="n">
        <f aca="false">CR27 / CR28 * CR29</f>
        <v>0</v>
      </c>
      <c r="CS30" s="202" t="n">
        <f aca="false">CS27 / CS28 * CS29</f>
        <v>0</v>
      </c>
      <c r="CT30" s="202" t="n">
        <f aca="false">CT27 / CT28 * CT29</f>
        <v>0</v>
      </c>
      <c r="CU30" s="202" t="n">
        <f aca="false">CU27 / CU28 * CU29</f>
        <v>0</v>
      </c>
      <c r="CV30" s="202" t="n">
        <f aca="false">CV27 / CV28 * CV29</f>
        <v>0</v>
      </c>
      <c r="CW30" s="202" t="n">
        <f aca="false">CW27 / CW28 * CW29</f>
        <v>0</v>
      </c>
      <c r="CX30" s="202" t="n">
        <f aca="false">CX27 / CX28 * CX29</f>
        <v>0</v>
      </c>
      <c r="CY30" s="202" t="n">
        <f aca="false">CY27 / CY28 * CY29</f>
        <v>0</v>
      </c>
      <c r="CZ30" s="202" t="n">
        <f aca="false">CZ27 / CZ28 * CZ29</f>
        <v>0</v>
      </c>
      <c r="DA30" s="202" t="n">
        <f aca="false">DA27 / DA28 * DA29</f>
        <v>0</v>
      </c>
      <c r="DB30" s="202" t="n">
        <f aca="false">DB27 / DB28 * DB29</f>
        <v>0</v>
      </c>
      <c r="DC30" s="202" t="n">
        <f aca="false">DC27 / DC28 * DC29</f>
        <v>0</v>
      </c>
      <c r="DD30" s="202" t="n">
        <f aca="false">DD27 / DD28 * DD29</f>
        <v>0</v>
      </c>
      <c r="DE30" s="202" t="n">
        <f aca="false">DE27 / DE28 * DE29</f>
        <v>0</v>
      </c>
      <c r="DF30" s="202" t="n">
        <f aca="false">DF27 / DF28 * DF29</f>
        <v>0</v>
      </c>
      <c r="DG30" s="202" t="n">
        <f aca="false">DG27 / DG28 * DG29</f>
        <v>0</v>
      </c>
      <c r="DH30" s="202" t="n">
        <f aca="false">DH27 / DH28 * DH29</f>
        <v>0</v>
      </c>
      <c r="DI30" s="202" t="n">
        <f aca="false">DI27 / DI28 * DI29</f>
        <v>0</v>
      </c>
      <c r="DJ30" s="202" t="n">
        <f aca="false">DJ27 / DJ28 * DJ29</f>
        <v>0</v>
      </c>
      <c r="DK30" s="202" t="n">
        <f aca="false">DK27 / DK28 * DK29</f>
        <v>0</v>
      </c>
    </row>
    <row r="32" customFormat="false" ht="15" hidden="false" customHeight="true" outlineLevel="0" collapsed="false">
      <c r="B32" s="53" t="s">
        <v>281</v>
      </c>
    </row>
    <row r="33" s="81" customFormat="true" ht="15" hidden="false" customHeight="true" outlineLevel="0" collapsed="false">
      <c r="A33" s="79"/>
      <c r="B33" s="79"/>
      <c r="C33" s="80"/>
      <c r="E33" s="176" t="str">
        <f aca="false">InpC!E$61</f>
        <v>Average vehicle occupancy (AVO) - Trucks</v>
      </c>
      <c r="F33" s="176" t="n">
        <f aca="false">InpC!F$61</f>
        <v>1</v>
      </c>
      <c r="G33" s="176" t="str">
        <f aca="false">InpC!G$61</f>
        <v>persons</v>
      </c>
    </row>
    <row r="34" customFormat="false" ht="15" hidden="false" customHeight="true" outlineLevel="0" collapsed="false">
      <c r="E34" s="214" t="str">
        <f aca="false">InpC!E$62</f>
        <v>Vehicle travel time savings - Truck operator - 2020 US$</v>
      </c>
      <c r="F34" s="214" t="n">
        <f aca="false">InpC!F$62</f>
        <v>32</v>
      </c>
      <c r="G34" s="214" t="str">
        <f aca="false">InpC!G$62</f>
        <v>US$ / hr</v>
      </c>
    </row>
    <row r="35" customFormat="false" ht="15" hidden="false" customHeight="true" outlineLevel="0" collapsed="false">
      <c r="E35" s="172" t="str">
        <f aca="false">Volume!E$41</f>
        <v>Reduction in trucker shifts - Build</v>
      </c>
      <c r="F35" s="172" t="n">
        <f aca="false">Volume!F$41</f>
        <v>0</v>
      </c>
      <c r="G35" s="172" t="str">
        <f aca="false">Volume!G$41</f>
        <v>hours</v>
      </c>
      <c r="H35" s="172" t="n">
        <f aca="false">Volume!H$41</f>
        <v>644743.308603514</v>
      </c>
      <c r="I35" s="172" t="n">
        <f aca="false">Volume!I$41</f>
        <v>0</v>
      </c>
      <c r="J35" s="172" t="n">
        <f aca="false">Volume!J$41</f>
        <v>0</v>
      </c>
      <c r="K35" s="172" t="n">
        <f aca="false">Volume!K$41</f>
        <v>0</v>
      </c>
      <c r="L35" s="172" t="n">
        <f aca="false">Volume!L$41</f>
        <v>0</v>
      </c>
      <c r="M35" s="172" t="n">
        <f aca="false">Volume!M$41</f>
        <v>0</v>
      </c>
      <c r="N35" s="172" t="n">
        <f aca="false">Volume!N$41</f>
        <v>0</v>
      </c>
      <c r="O35" s="172" t="n">
        <f aca="false">Volume!O$41</f>
        <v>0</v>
      </c>
      <c r="P35" s="172" t="n">
        <f aca="false">Volume!P$41</f>
        <v>0</v>
      </c>
      <c r="Q35" s="172" t="n">
        <f aca="false">Volume!Q$41</f>
        <v>0</v>
      </c>
      <c r="R35" s="172" t="n">
        <f aca="false">Volume!R$41</f>
        <v>0</v>
      </c>
      <c r="S35" s="172" t="n">
        <f aca="false">Volume!S$41</f>
        <v>0</v>
      </c>
      <c r="T35" s="172" t="n">
        <f aca="false">Volume!T$41</f>
        <v>27068.0825887683</v>
      </c>
      <c r="U35" s="172" t="n">
        <f aca="false">Volume!U$41</f>
        <v>27555.3080753661</v>
      </c>
      <c r="V35" s="172" t="n">
        <f aca="false">Volume!V$41</f>
        <v>28051.3036207227</v>
      </c>
      <c r="W35" s="172" t="n">
        <f aca="false">Volume!W$41</f>
        <v>28556.2270858957</v>
      </c>
      <c r="X35" s="172" t="n">
        <f aca="false">Volume!X$41</f>
        <v>29070.2391734419</v>
      </c>
      <c r="Y35" s="172" t="n">
        <f aca="false">Volume!Y$41</f>
        <v>29593.5034785638</v>
      </c>
      <c r="Z35" s="172" t="n">
        <f aca="false">Volume!Z$41</f>
        <v>30126.186541178</v>
      </c>
      <c r="AA35" s="172" t="n">
        <f aca="false">Volume!AA$41</f>
        <v>30668.4578989192</v>
      </c>
      <c r="AB35" s="172" t="n">
        <f aca="false">Volume!AB$41</f>
        <v>31220.4901410997</v>
      </c>
      <c r="AC35" s="172" t="n">
        <f aca="false">Volume!AC$41</f>
        <v>31782.4589636395</v>
      </c>
      <c r="AD35" s="172" t="n">
        <f aca="false">Volume!AD$41</f>
        <v>32354.543224985</v>
      </c>
      <c r="AE35" s="172" t="n">
        <f aca="false">Volume!AE$41</f>
        <v>32936.9250030348</v>
      </c>
      <c r="AF35" s="172" t="n">
        <f aca="false">Volume!AF$41</f>
        <v>33529.7896530894</v>
      </c>
      <c r="AG35" s="172" t="n">
        <f aca="false">Volume!AG$41</f>
        <v>34133.325866845</v>
      </c>
      <c r="AH35" s="172" t="n">
        <f aca="false">Volume!AH$41</f>
        <v>34747.7257324482</v>
      </c>
      <c r="AI35" s="172" t="n">
        <f aca="false">Volume!AI$41</f>
        <v>35373.1847956323</v>
      </c>
      <c r="AJ35" s="172" t="n">
        <f aca="false">Volume!AJ$41</f>
        <v>36009.9021219536</v>
      </c>
      <c r="AK35" s="172" t="n">
        <f aca="false">Volume!AK$41</f>
        <v>36658.0803601488</v>
      </c>
      <c r="AL35" s="172" t="n">
        <f aca="false">Volume!AL$41</f>
        <v>37317.9258066315</v>
      </c>
      <c r="AM35" s="172" t="n">
        <f aca="false">Volume!AM$41</f>
        <v>37989.6484711509</v>
      </c>
      <c r="AN35" s="172" t="n">
        <f aca="false">Volume!AN$41</f>
        <v>0</v>
      </c>
      <c r="AO35" s="172" t="n">
        <f aca="false">Volume!AO$41</f>
        <v>0</v>
      </c>
      <c r="AP35" s="172" t="n">
        <f aca="false">Volume!AP$41</f>
        <v>0</v>
      </c>
      <c r="AQ35" s="172" t="n">
        <f aca="false">Volume!AQ$41</f>
        <v>0</v>
      </c>
      <c r="AR35" s="172" t="n">
        <f aca="false">Volume!AR$41</f>
        <v>0</v>
      </c>
      <c r="AS35" s="172" t="n">
        <f aca="false">Volume!AS$41</f>
        <v>0</v>
      </c>
      <c r="AT35" s="172" t="n">
        <f aca="false">Volume!AT$41</f>
        <v>0</v>
      </c>
      <c r="AU35" s="172" t="n">
        <f aca="false">Volume!AU$41</f>
        <v>0</v>
      </c>
      <c r="AV35" s="172" t="n">
        <f aca="false">Volume!AV$41</f>
        <v>0</v>
      </c>
      <c r="AW35" s="172" t="n">
        <f aca="false">Volume!AW$41</f>
        <v>0</v>
      </c>
      <c r="AX35" s="172" t="n">
        <f aca="false">Volume!AX$41</f>
        <v>0</v>
      </c>
      <c r="AY35" s="172" t="n">
        <f aca="false">Volume!AY$41</f>
        <v>0</v>
      </c>
      <c r="AZ35" s="172" t="n">
        <f aca="false">Volume!AZ$41</f>
        <v>0</v>
      </c>
      <c r="BA35" s="172" t="n">
        <f aca="false">Volume!BA$41</f>
        <v>0</v>
      </c>
      <c r="BB35" s="172" t="n">
        <f aca="false">Volume!BB$41</f>
        <v>0</v>
      </c>
      <c r="BC35" s="172" t="n">
        <f aca="false">Volume!BC$41</f>
        <v>0</v>
      </c>
      <c r="BD35" s="172" t="n">
        <f aca="false">Volume!BD$41</f>
        <v>0</v>
      </c>
      <c r="BE35" s="172" t="n">
        <f aca="false">Volume!BE$41</f>
        <v>0</v>
      </c>
      <c r="BF35" s="172" t="n">
        <f aca="false">Volume!BF$41</f>
        <v>0</v>
      </c>
      <c r="BG35" s="172" t="n">
        <f aca="false">Volume!BG$41</f>
        <v>0</v>
      </c>
      <c r="BH35" s="172" t="n">
        <f aca="false">Volume!BH$41</f>
        <v>0</v>
      </c>
      <c r="BI35" s="172" t="n">
        <f aca="false">Volume!BI$41</f>
        <v>0</v>
      </c>
      <c r="BJ35" s="172" t="n">
        <f aca="false">Volume!BJ$41</f>
        <v>0</v>
      </c>
      <c r="BK35" s="172" t="n">
        <f aca="false">Volume!BK$41</f>
        <v>0</v>
      </c>
      <c r="BL35" s="172" t="n">
        <f aca="false">Volume!BL$41</f>
        <v>0</v>
      </c>
      <c r="BM35" s="172" t="n">
        <f aca="false">Volume!BM$41</f>
        <v>0</v>
      </c>
      <c r="BN35" s="172" t="n">
        <f aca="false">Volume!BN$41</f>
        <v>0</v>
      </c>
      <c r="BO35" s="172" t="n">
        <f aca="false">Volume!BO$41</f>
        <v>0</v>
      </c>
      <c r="BP35" s="172" t="n">
        <f aca="false">Volume!BP$41</f>
        <v>0</v>
      </c>
      <c r="BQ35" s="172" t="n">
        <f aca="false">Volume!BQ$41</f>
        <v>0</v>
      </c>
      <c r="BR35" s="172" t="n">
        <f aca="false">Volume!BR$41</f>
        <v>0</v>
      </c>
      <c r="BS35" s="172" t="n">
        <f aca="false">Volume!BS$41</f>
        <v>0</v>
      </c>
      <c r="BT35" s="172" t="n">
        <f aca="false">Volume!BT$41</f>
        <v>0</v>
      </c>
      <c r="BU35" s="172" t="n">
        <f aca="false">Volume!BU$41</f>
        <v>0</v>
      </c>
      <c r="BV35" s="172" t="n">
        <f aca="false">Volume!BV$41</f>
        <v>0</v>
      </c>
      <c r="BW35" s="172" t="n">
        <f aca="false">Volume!BW$41</f>
        <v>0</v>
      </c>
      <c r="BX35" s="172" t="n">
        <f aca="false">Volume!BX$41</f>
        <v>0</v>
      </c>
      <c r="BY35" s="172" t="n">
        <f aca="false">Volume!BY$41</f>
        <v>0</v>
      </c>
      <c r="BZ35" s="172" t="n">
        <f aca="false">Volume!BZ$41</f>
        <v>0</v>
      </c>
      <c r="CA35" s="172" t="n">
        <f aca="false">Volume!CA$41</f>
        <v>0</v>
      </c>
      <c r="CB35" s="172" t="n">
        <f aca="false">Volume!CB$41</f>
        <v>0</v>
      </c>
      <c r="CC35" s="172" t="n">
        <f aca="false">Volume!CC$41</f>
        <v>0</v>
      </c>
      <c r="CD35" s="172" t="n">
        <f aca="false">Volume!CD$41</f>
        <v>0</v>
      </c>
      <c r="CE35" s="172" t="n">
        <f aca="false">Volume!CE$41</f>
        <v>0</v>
      </c>
      <c r="CF35" s="172" t="n">
        <f aca="false">Volume!CF$41</f>
        <v>0</v>
      </c>
      <c r="CG35" s="172" t="n">
        <f aca="false">Volume!CG$41</f>
        <v>0</v>
      </c>
      <c r="CH35" s="172" t="n">
        <f aca="false">Volume!CH$41</f>
        <v>0</v>
      </c>
      <c r="CI35" s="172" t="n">
        <f aca="false">Volume!CI$41</f>
        <v>0</v>
      </c>
      <c r="CJ35" s="172" t="n">
        <f aca="false">Volume!CJ$41</f>
        <v>0</v>
      </c>
      <c r="CK35" s="172" t="n">
        <f aca="false">Volume!CK$41</f>
        <v>0</v>
      </c>
      <c r="CL35" s="172" t="n">
        <f aca="false">Volume!CL$41</f>
        <v>0</v>
      </c>
      <c r="CM35" s="172" t="n">
        <f aca="false">Volume!CM$41</f>
        <v>0</v>
      </c>
      <c r="CN35" s="172" t="n">
        <f aca="false">Volume!CN$41</f>
        <v>0</v>
      </c>
      <c r="CO35" s="172" t="n">
        <f aca="false">Volume!CO$41</f>
        <v>0</v>
      </c>
      <c r="CP35" s="172" t="n">
        <f aca="false">Volume!CP$41</f>
        <v>0</v>
      </c>
      <c r="CQ35" s="172" t="n">
        <f aca="false">Volume!CQ$41</f>
        <v>0</v>
      </c>
      <c r="CR35" s="172" t="n">
        <f aca="false">Volume!CR$41</f>
        <v>0</v>
      </c>
      <c r="CS35" s="172" t="n">
        <f aca="false">Volume!CS$41</f>
        <v>0</v>
      </c>
      <c r="CT35" s="172" t="n">
        <f aca="false">Volume!CT$41</f>
        <v>0</v>
      </c>
      <c r="CU35" s="172" t="n">
        <f aca="false">Volume!CU$41</f>
        <v>0</v>
      </c>
      <c r="CV35" s="172" t="n">
        <f aca="false">Volume!CV$41</f>
        <v>0</v>
      </c>
      <c r="CW35" s="172" t="n">
        <f aca="false">Volume!CW$41</f>
        <v>0</v>
      </c>
      <c r="CX35" s="172" t="n">
        <f aca="false">Volume!CX$41</f>
        <v>0</v>
      </c>
      <c r="CY35" s="172" t="n">
        <f aca="false">Volume!CY$41</f>
        <v>0</v>
      </c>
      <c r="CZ35" s="172" t="n">
        <f aca="false">Volume!CZ$41</f>
        <v>0</v>
      </c>
      <c r="DA35" s="172" t="n">
        <f aca="false">Volume!DA$41</f>
        <v>0</v>
      </c>
      <c r="DB35" s="172" t="n">
        <f aca="false">Volume!DB$41</f>
        <v>0</v>
      </c>
      <c r="DC35" s="172" t="n">
        <f aca="false">Volume!DC$41</f>
        <v>0</v>
      </c>
      <c r="DD35" s="172" t="n">
        <f aca="false">Volume!DD$41</f>
        <v>0</v>
      </c>
      <c r="DE35" s="172" t="n">
        <f aca="false">Volume!DE$41</f>
        <v>0</v>
      </c>
      <c r="DF35" s="172" t="n">
        <f aca="false">Volume!DF$41</f>
        <v>0</v>
      </c>
      <c r="DG35" s="172" t="n">
        <f aca="false">Volume!DG$41</f>
        <v>0</v>
      </c>
      <c r="DH35" s="172" t="n">
        <f aca="false">Volume!DH$41</f>
        <v>0</v>
      </c>
      <c r="DI35" s="172" t="n">
        <f aca="false">Volume!DI$41</f>
        <v>0</v>
      </c>
      <c r="DJ35" s="172" t="n">
        <f aca="false">Volume!DJ$41</f>
        <v>0</v>
      </c>
      <c r="DK35" s="172" t="n">
        <f aca="false">Volume!DK$41</f>
        <v>0</v>
      </c>
    </row>
    <row r="36" customFormat="false" ht="15" hidden="false" customHeight="true" outlineLevel="0" collapsed="false">
      <c r="E36" s="55" t="s">
        <v>282</v>
      </c>
      <c r="G36" s="55" t="s">
        <v>209</v>
      </c>
      <c r="H36" s="55" t="n">
        <f aca="false">SUM(J36:BC36)</f>
        <v>20631785.8753125</v>
      </c>
      <c r="J36" s="55" t="n">
        <f aca="false">J35 * $F33 * $F34</f>
        <v>0</v>
      </c>
      <c r="K36" s="55" t="n">
        <f aca="false">K35 * $F33 * $F34</f>
        <v>0</v>
      </c>
      <c r="L36" s="55" t="n">
        <f aca="false">L35 * $F33 * $F34</f>
        <v>0</v>
      </c>
      <c r="M36" s="55" t="n">
        <f aca="false">M35 * $F33 * $F34</f>
        <v>0</v>
      </c>
      <c r="N36" s="55" t="n">
        <f aca="false">N35 * $F33 * $F34</f>
        <v>0</v>
      </c>
      <c r="O36" s="55" t="n">
        <f aca="false">O35 * $F33 * $F34</f>
        <v>0</v>
      </c>
      <c r="P36" s="55" t="n">
        <f aca="false">P35 * $F33 * $F34</f>
        <v>0</v>
      </c>
      <c r="Q36" s="55" t="n">
        <f aca="false">Q35 * $F33 * $F34</f>
        <v>0</v>
      </c>
      <c r="R36" s="55" t="n">
        <f aca="false">R35 * $F33 * $F34</f>
        <v>0</v>
      </c>
      <c r="S36" s="55" t="n">
        <f aca="false">S35 * $F33 * $F34</f>
        <v>0</v>
      </c>
      <c r="T36" s="55" t="n">
        <f aca="false">T35 * $F33 * $F34</f>
        <v>866178.642840586</v>
      </c>
      <c r="U36" s="55" t="n">
        <f aca="false">U35 * $F33 * $F34</f>
        <v>881769.858411716</v>
      </c>
      <c r="V36" s="55" t="n">
        <f aca="false">V35 * $F33 * $F34</f>
        <v>897641.715863127</v>
      </c>
      <c r="W36" s="55" t="n">
        <f aca="false">W35 * $F33 * $F34</f>
        <v>913799.266748664</v>
      </c>
      <c r="X36" s="55" t="n">
        <f aca="false">X35 * $F33 * $F34</f>
        <v>930247.65355014</v>
      </c>
      <c r="Y36" s="55" t="n">
        <f aca="false">Y35 * $F33 * $F34</f>
        <v>946992.111314042</v>
      </c>
      <c r="Z36" s="55" t="n">
        <f aca="false">Z35 * $F33 * $F34</f>
        <v>964037.969317695</v>
      </c>
      <c r="AA36" s="55" t="n">
        <f aca="false">AA35 * $F33 * $F34</f>
        <v>981390.652765414</v>
      </c>
      <c r="AB36" s="55" t="n">
        <f aca="false">AB35 * $F33 * $F34</f>
        <v>999055.684515191</v>
      </c>
      <c r="AC36" s="55" t="n">
        <f aca="false">AC35 * $F33 * $F34</f>
        <v>1017038.68683646</v>
      </c>
      <c r="AD36" s="55" t="n">
        <f aca="false">AD35 * $F33 * $F34</f>
        <v>1035345.38319952</v>
      </c>
      <c r="AE36" s="55" t="n">
        <f aca="false">AE35 * $F33 * $F34</f>
        <v>1053981.60009711</v>
      </c>
      <c r="AF36" s="55" t="n">
        <f aca="false">AF35 * $F33 * $F34</f>
        <v>1072953.26889886</v>
      </c>
      <c r="AG36" s="55" t="n">
        <f aca="false">AG35 * $F33 * $F34</f>
        <v>1092266.42773904</v>
      </c>
      <c r="AH36" s="55" t="n">
        <f aca="false">AH35 * $F33 * $F34</f>
        <v>1111927.22343834</v>
      </c>
      <c r="AI36" s="55" t="n">
        <f aca="false">AI35 * $F33 * $F34</f>
        <v>1131941.91346023</v>
      </c>
      <c r="AJ36" s="55" t="n">
        <f aca="false">AJ35 * $F33 * $F34</f>
        <v>1152316.86790252</v>
      </c>
      <c r="AK36" s="55" t="n">
        <f aca="false">AK35 * $F33 * $F34</f>
        <v>1173058.57152476</v>
      </c>
      <c r="AL36" s="55" t="n">
        <f aca="false">AL35 * $F33 * $F34</f>
        <v>1194173.62581221</v>
      </c>
      <c r="AM36" s="55" t="n">
        <f aca="false">AM35 * $F33 * $F34</f>
        <v>1215668.75107683</v>
      </c>
      <c r="AN36" s="55" t="n">
        <f aca="false">AN35 * $F33 * $F34</f>
        <v>0</v>
      </c>
      <c r="AO36" s="55" t="n">
        <f aca="false">AO35 * $F33 * $F34</f>
        <v>0</v>
      </c>
      <c r="AP36" s="55" t="n">
        <f aca="false">AP35 * $F33 * $F34</f>
        <v>0</v>
      </c>
      <c r="AQ36" s="55" t="n">
        <f aca="false">AQ35 * $F33 * $F34</f>
        <v>0</v>
      </c>
      <c r="AR36" s="55" t="n">
        <f aca="false">AR35 * $F33 * $F34</f>
        <v>0</v>
      </c>
      <c r="AS36" s="55" t="n">
        <f aca="false">AS35 * $F33 * $F34</f>
        <v>0</v>
      </c>
      <c r="AT36" s="55" t="n">
        <f aca="false">AT35 * $F33 * $F34</f>
        <v>0</v>
      </c>
      <c r="AU36" s="55" t="n">
        <f aca="false">AU35 * $F33 * $F34</f>
        <v>0</v>
      </c>
      <c r="AV36" s="55" t="n">
        <f aca="false">AV35 * $F33 * $F34</f>
        <v>0</v>
      </c>
      <c r="AW36" s="55" t="n">
        <f aca="false">AW35 * $F33 * $F34</f>
        <v>0</v>
      </c>
      <c r="AX36" s="55" t="n">
        <f aca="false">AX35 * $F33 * $F34</f>
        <v>0</v>
      </c>
      <c r="AY36" s="55" t="n">
        <f aca="false">AY35 * $F33 * $F34</f>
        <v>0</v>
      </c>
      <c r="AZ36" s="55" t="n">
        <f aca="false">AZ35 * $F33 * $F34</f>
        <v>0</v>
      </c>
      <c r="BA36" s="55" t="n">
        <f aca="false">BA35 * $F33 * $F34</f>
        <v>0</v>
      </c>
      <c r="BB36" s="55" t="n">
        <f aca="false">BB35 * $F33 * $F34</f>
        <v>0</v>
      </c>
      <c r="BC36" s="55" t="n">
        <f aca="false">BC35 * $F33 * $F34</f>
        <v>0</v>
      </c>
      <c r="BD36" s="55" t="n">
        <f aca="false">BD35 * $F33 * $F34</f>
        <v>0</v>
      </c>
      <c r="BE36" s="55" t="n">
        <f aca="false">BE35 * $F33 * $F34</f>
        <v>0</v>
      </c>
      <c r="BF36" s="55" t="n">
        <f aca="false">BF35 * $F33 * $F34</f>
        <v>0</v>
      </c>
      <c r="BG36" s="55" t="n">
        <f aca="false">BG35 * $F33 * $F34</f>
        <v>0</v>
      </c>
      <c r="BH36" s="55" t="n">
        <f aca="false">BH35 * $F33 * $F34</f>
        <v>0</v>
      </c>
      <c r="BI36" s="55" t="n">
        <f aca="false">BI35 * $F33 * $F34</f>
        <v>0</v>
      </c>
      <c r="BJ36" s="55" t="n">
        <f aca="false">BJ35 * $F33 * $F34</f>
        <v>0</v>
      </c>
      <c r="BK36" s="55" t="n">
        <f aca="false">BK35 * $F33 * $F34</f>
        <v>0</v>
      </c>
      <c r="BL36" s="55" t="n">
        <f aca="false">BL35 * $F33 * $F34</f>
        <v>0</v>
      </c>
      <c r="BM36" s="55" t="n">
        <f aca="false">BM35 * $F33 * $F34</f>
        <v>0</v>
      </c>
      <c r="BN36" s="55" t="n">
        <f aca="false">BN35 * $F33 * $F34</f>
        <v>0</v>
      </c>
      <c r="BO36" s="55" t="n">
        <f aca="false">BO35 * $F33 * $F34</f>
        <v>0</v>
      </c>
      <c r="BP36" s="55" t="n">
        <f aca="false">BP35 * $F33 * $F34</f>
        <v>0</v>
      </c>
      <c r="BQ36" s="55" t="n">
        <f aca="false">BQ35 * $F33 * $F34</f>
        <v>0</v>
      </c>
      <c r="BR36" s="55" t="n">
        <f aca="false">BR35 * $F33 * $F34</f>
        <v>0</v>
      </c>
      <c r="BS36" s="55" t="n">
        <f aca="false">BS35 * $F33 * $F34</f>
        <v>0</v>
      </c>
      <c r="BT36" s="55" t="n">
        <f aca="false">BT35 * $F33 * $F34</f>
        <v>0</v>
      </c>
      <c r="BU36" s="55" t="n">
        <f aca="false">BU35 * $F33 * $F34</f>
        <v>0</v>
      </c>
      <c r="BV36" s="55" t="n">
        <f aca="false">BV35 * $F33 * $F34</f>
        <v>0</v>
      </c>
      <c r="BW36" s="55" t="n">
        <f aca="false">BW35 * $F33 * $F34</f>
        <v>0</v>
      </c>
      <c r="BX36" s="55" t="n">
        <f aca="false">BX35 * $F33 * $F34</f>
        <v>0</v>
      </c>
      <c r="BY36" s="55" t="n">
        <f aca="false">BY35 * $F33 * $F34</f>
        <v>0</v>
      </c>
      <c r="BZ36" s="55" t="n">
        <f aca="false">BZ35 * $F33 * $F34</f>
        <v>0</v>
      </c>
      <c r="CA36" s="55" t="n">
        <f aca="false">CA35 * $F33 * $F34</f>
        <v>0</v>
      </c>
      <c r="CB36" s="55" t="n">
        <f aca="false">CB35 * $F33 * $F34</f>
        <v>0</v>
      </c>
      <c r="CC36" s="55" t="n">
        <f aca="false">CC35 * $F33 * $F34</f>
        <v>0</v>
      </c>
      <c r="CD36" s="55" t="n">
        <f aca="false">CD35 * $F33 * $F34</f>
        <v>0</v>
      </c>
      <c r="CE36" s="55" t="n">
        <f aca="false">CE35 * $F33 * $F34</f>
        <v>0</v>
      </c>
      <c r="CF36" s="55" t="n">
        <f aca="false">CF35 * $F33 * $F34</f>
        <v>0</v>
      </c>
      <c r="CG36" s="55" t="n">
        <f aca="false">CG35 * $F33 * $F34</f>
        <v>0</v>
      </c>
      <c r="CH36" s="55" t="n">
        <f aca="false">CH35 * $F33 * $F34</f>
        <v>0</v>
      </c>
      <c r="CI36" s="55" t="n">
        <f aca="false">CI35 * $F33 * $F34</f>
        <v>0</v>
      </c>
      <c r="CJ36" s="55" t="n">
        <f aca="false">CJ35 * $F33 * $F34</f>
        <v>0</v>
      </c>
      <c r="CK36" s="55" t="n">
        <f aca="false">CK35 * $F33 * $F34</f>
        <v>0</v>
      </c>
      <c r="CL36" s="55" t="n">
        <f aca="false">CL35 * $F33 * $F34</f>
        <v>0</v>
      </c>
      <c r="CM36" s="55" t="n">
        <f aca="false">CM35 * $F33 * $F34</f>
        <v>0</v>
      </c>
      <c r="CN36" s="55" t="n">
        <f aca="false">CN35 * $F33 * $F34</f>
        <v>0</v>
      </c>
      <c r="CO36" s="55" t="n">
        <f aca="false">CO35 * $F33 * $F34</f>
        <v>0</v>
      </c>
      <c r="CP36" s="55" t="n">
        <f aca="false">CP35 * $F33 * $F34</f>
        <v>0</v>
      </c>
      <c r="CQ36" s="55" t="n">
        <f aca="false">CQ35 * $F33 * $F34</f>
        <v>0</v>
      </c>
      <c r="CR36" s="55" t="n">
        <f aca="false">CR35 * $F33 * $F34</f>
        <v>0</v>
      </c>
      <c r="CS36" s="55" t="n">
        <f aca="false">CS35 * $F33 * $F34</f>
        <v>0</v>
      </c>
      <c r="CT36" s="55" t="n">
        <f aca="false">CT35 * $F33 * $F34</f>
        <v>0</v>
      </c>
      <c r="CU36" s="55" t="n">
        <f aca="false">CU35 * $F33 * $F34</f>
        <v>0</v>
      </c>
      <c r="CV36" s="55" t="n">
        <f aca="false">CV35 * $F33 * $F34</f>
        <v>0</v>
      </c>
      <c r="CW36" s="55" t="n">
        <f aca="false">CW35 * $F33 * $F34</f>
        <v>0</v>
      </c>
      <c r="CX36" s="55" t="n">
        <f aca="false">CX35 * $F33 * $F34</f>
        <v>0</v>
      </c>
      <c r="CY36" s="55" t="n">
        <f aca="false">CY35 * $F33 * $F34</f>
        <v>0</v>
      </c>
      <c r="CZ36" s="55" t="n">
        <f aca="false">CZ35 * $F33 * $F34</f>
        <v>0</v>
      </c>
      <c r="DA36" s="55" t="n">
        <f aca="false">DA35 * $F33 * $F34</f>
        <v>0</v>
      </c>
      <c r="DB36" s="55" t="n">
        <f aca="false">DB35 * $F33 * $F34</f>
        <v>0</v>
      </c>
      <c r="DC36" s="55" t="n">
        <f aca="false">DC35 * $F33 * $F34</f>
        <v>0</v>
      </c>
      <c r="DD36" s="55" t="n">
        <f aca="false">DD35 * $F33 * $F34</f>
        <v>0</v>
      </c>
      <c r="DE36" s="55" t="n">
        <f aca="false">DE35 * $F33 * $F34</f>
        <v>0</v>
      </c>
      <c r="DF36" s="55" t="n">
        <f aca="false">DF35 * $F33 * $F34</f>
        <v>0</v>
      </c>
      <c r="DG36" s="55" t="n">
        <f aca="false">DG35 * $F33 * $F34</f>
        <v>0</v>
      </c>
      <c r="DH36" s="55" t="n">
        <f aca="false">DH35 * $F33 * $F34</f>
        <v>0</v>
      </c>
      <c r="DI36" s="55" t="n">
        <f aca="false">DI35 * $F33 * $F34</f>
        <v>0</v>
      </c>
      <c r="DJ36" s="55" t="n">
        <f aca="false">DJ35 * $F33 * $F34</f>
        <v>0</v>
      </c>
      <c r="DK36" s="55" t="n">
        <f aca="false">DK35 * $F33 * $F34</f>
        <v>0</v>
      </c>
    </row>
    <row r="38" customFormat="false" ht="15" hidden="false" customHeight="true" outlineLevel="0" collapsed="false">
      <c r="E38" s="85" t="str">
        <f aca="false">E36</f>
        <v>Reduction in highway truck travel time costs from reduced shifts - Build</v>
      </c>
      <c r="F38" s="85" t="n">
        <f aca="false">F36</f>
        <v>0</v>
      </c>
      <c r="G38" s="85" t="str">
        <f aca="false">G36</f>
        <v>US$</v>
      </c>
      <c r="H38" s="85" t="n">
        <f aca="false">H36</f>
        <v>20631785.8753125</v>
      </c>
      <c r="I38" s="85" t="n">
        <f aca="false">I36</f>
        <v>0</v>
      </c>
      <c r="J38" s="85" t="n">
        <f aca="false">J36</f>
        <v>0</v>
      </c>
      <c r="K38" s="85" t="n">
        <f aca="false">K36</f>
        <v>0</v>
      </c>
      <c r="L38" s="85" t="n">
        <f aca="false">L36</f>
        <v>0</v>
      </c>
      <c r="M38" s="85" t="n">
        <f aca="false">M36</f>
        <v>0</v>
      </c>
      <c r="N38" s="85" t="n">
        <f aca="false">N36</f>
        <v>0</v>
      </c>
      <c r="O38" s="85" t="n">
        <f aca="false">O36</f>
        <v>0</v>
      </c>
      <c r="P38" s="85" t="n">
        <f aca="false">P36</f>
        <v>0</v>
      </c>
      <c r="Q38" s="85" t="n">
        <f aca="false">Q36</f>
        <v>0</v>
      </c>
      <c r="R38" s="85" t="n">
        <f aca="false">R36</f>
        <v>0</v>
      </c>
      <c r="S38" s="85" t="n">
        <f aca="false">S36</f>
        <v>0</v>
      </c>
      <c r="T38" s="85" t="n">
        <f aca="false">T36</f>
        <v>866178.642840586</v>
      </c>
      <c r="U38" s="85" t="n">
        <f aca="false">U36</f>
        <v>881769.858411716</v>
      </c>
      <c r="V38" s="85" t="n">
        <f aca="false">V36</f>
        <v>897641.715863127</v>
      </c>
      <c r="W38" s="85" t="n">
        <f aca="false">W36</f>
        <v>913799.266748664</v>
      </c>
      <c r="X38" s="85" t="n">
        <f aca="false">X36</f>
        <v>930247.65355014</v>
      </c>
      <c r="Y38" s="85" t="n">
        <f aca="false">Y36</f>
        <v>946992.111314042</v>
      </c>
      <c r="Z38" s="85" t="n">
        <f aca="false">Z36</f>
        <v>964037.969317695</v>
      </c>
      <c r="AA38" s="85" t="n">
        <f aca="false">AA36</f>
        <v>981390.652765414</v>
      </c>
      <c r="AB38" s="85" t="n">
        <f aca="false">AB36</f>
        <v>999055.684515191</v>
      </c>
      <c r="AC38" s="85" t="n">
        <f aca="false">AC36</f>
        <v>1017038.68683646</v>
      </c>
      <c r="AD38" s="85" t="n">
        <f aca="false">AD36</f>
        <v>1035345.38319952</v>
      </c>
      <c r="AE38" s="85" t="n">
        <f aca="false">AE36</f>
        <v>1053981.60009711</v>
      </c>
      <c r="AF38" s="85" t="n">
        <f aca="false">AF36</f>
        <v>1072953.26889886</v>
      </c>
      <c r="AG38" s="85" t="n">
        <f aca="false">AG36</f>
        <v>1092266.42773904</v>
      </c>
      <c r="AH38" s="85" t="n">
        <f aca="false">AH36</f>
        <v>1111927.22343834</v>
      </c>
      <c r="AI38" s="85" t="n">
        <f aca="false">AI36</f>
        <v>1131941.91346023</v>
      </c>
      <c r="AJ38" s="85" t="n">
        <f aca="false">AJ36</f>
        <v>1152316.86790252</v>
      </c>
      <c r="AK38" s="85" t="n">
        <f aca="false">AK36</f>
        <v>1173058.57152476</v>
      </c>
      <c r="AL38" s="85" t="n">
        <f aca="false">AL36</f>
        <v>1194173.62581221</v>
      </c>
      <c r="AM38" s="85" t="n">
        <f aca="false">AM36</f>
        <v>1215668.75107683</v>
      </c>
      <c r="AN38" s="85" t="n">
        <f aca="false">AN36</f>
        <v>0</v>
      </c>
      <c r="AO38" s="85" t="n">
        <f aca="false">AO36</f>
        <v>0</v>
      </c>
      <c r="AP38" s="85" t="n">
        <f aca="false">AP36</f>
        <v>0</v>
      </c>
      <c r="AQ38" s="85" t="n">
        <f aca="false">AQ36</f>
        <v>0</v>
      </c>
      <c r="AR38" s="85" t="n">
        <f aca="false">AR36</f>
        <v>0</v>
      </c>
      <c r="AS38" s="85" t="n">
        <f aca="false">AS36</f>
        <v>0</v>
      </c>
      <c r="AT38" s="85" t="n">
        <f aca="false">AT36</f>
        <v>0</v>
      </c>
      <c r="AU38" s="85" t="n">
        <f aca="false">AU36</f>
        <v>0</v>
      </c>
      <c r="AV38" s="85" t="n">
        <f aca="false">AV36</f>
        <v>0</v>
      </c>
      <c r="AW38" s="85" t="n">
        <f aca="false">AW36</f>
        <v>0</v>
      </c>
      <c r="AX38" s="85" t="n">
        <f aca="false">AX36</f>
        <v>0</v>
      </c>
      <c r="AY38" s="85" t="n">
        <f aca="false">AY36</f>
        <v>0</v>
      </c>
      <c r="AZ38" s="85" t="n">
        <f aca="false">AZ36</f>
        <v>0</v>
      </c>
      <c r="BA38" s="85" t="n">
        <f aca="false">BA36</f>
        <v>0</v>
      </c>
      <c r="BB38" s="85" t="n">
        <f aca="false">BB36</f>
        <v>0</v>
      </c>
      <c r="BC38" s="85" t="n">
        <f aca="false">BC36</f>
        <v>0</v>
      </c>
      <c r="BD38" s="85" t="n">
        <f aca="false">BD36</f>
        <v>0</v>
      </c>
      <c r="BE38" s="85" t="n">
        <f aca="false">BE36</f>
        <v>0</v>
      </c>
      <c r="BF38" s="85" t="n">
        <f aca="false">BF36</f>
        <v>0</v>
      </c>
      <c r="BG38" s="85" t="n">
        <f aca="false">BG36</f>
        <v>0</v>
      </c>
      <c r="BH38" s="85" t="n">
        <f aca="false">BH36</f>
        <v>0</v>
      </c>
      <c r="BI38" s="85" t="n">
        <f aca="false">BI36</f>
        <v>0</v>
      </c>
      <c r="BJ38" s="85" t="n">
        <f aca="false">BJ36</f>
        <v>0</v>
      </c>
      <c r="BK38" s="85" t="n">
        <f aca="false">BK36</f>
        <v>0</v>
      </c>
      <c r="BL38" s="85" t="n">
        <f aca="false">BL36</f>
        <v>0</v>
      </c>
      <c r="BM38" s="85" t="n">
        <f aca="false">BM36</f>
        <v>0</v>
      </c>
      <c r="BN38" s="85" t="n">
        <f aca="false">BN36</f>
        <v>0</v>
      </c>
      <c r="BO38" s="85" t="n">
        <f aca="false">BO36</f>
        <v>0</v>
      </c>
      <c r="BP38" s="85" t="n">
        <f aca="false">BP36</f>
        <v>0</v>
      </c>
      <c r="BQ38" s="85" t="n">
        <f aca="false">BQ36</f>
        <v>0</v>
      </c>
      <c r="BR38" s="85" t="n">
        <f aca="false">BR36</f>
        <v>0</v>
      </c>
      <c r="BS38" s="85" t="n">
        <f aca="false">BS36</f>
        <v>0</v>
      </c>
      <c r="BT38" s="85" t="n">
        <f aca="false">BT36</f>
        <v>0</v>
      </c>
      <c r="BU38" s="85" t="n">
        <f aca="false">BU36</f>
        <v>0</v>
      </c>
      <c r="BV38" s="85" t="n">
        <f aca="false">BV36</f>
        <v>0</v>
      </c>
      <c r="BW38" s="85" t="n">
        <f aca="false">BW36</f>
        <v>0</v>
      </c>
      <c r="BX38" s="85" t="n">
        <f aca="false">BX36</f>
        <v>0</v>
      </c>
      <c r="BY38" s="85" t="n">
        <f aca="false">BY36</f>
        <v>0</v>
      </c>
      <c r="BZ38" s="85" t="n">
        <f aca="false">BZ36</f>
        <v>0</v>
      </c>
      <c r="CA38" s="85" t="n">
        <f aca="false">CA36</f>
        <v>0</v>
      </c>
      <c r="CB38" s="85" t="n">
        <f aca="false">CB36</f>
        <v>0</v>
      </c>
      <c r="CC38" s="85" t="n">
        <f aca="false">CC36</f>
        <v>0</v>
      </c>
      <c r="CD38" s="85" t="n">
        <f aca="false">CD36</f>
        <v>0</v>
      </c>
      <c r="CE38" s="85" t="n">
        <f aca="false">CE36</f>
        <v>0</v>
      </c>
      <c r="CF38" s="85" t="n">
        <f aca="false">CF36</f>
        <v>0</v>
      </c>
      <c r="CG38" s="85" t="n">
        <f aca="false">CG36</f>
        <v>0</v>
      </c>
      <c r="CH38" s="85" t="n">
        <f aca="false">CH36</f>
        <v>0</v>
      </c>
      <c r="CI38" s="85" t="n">
        <f aca="false">CI36</f>
        <v>0</v>
      </c>
      <c r="CJ38" s="85" t="n">
        <f aca="false">CJ36</f>
        <v>0</v>
      </c>
      <c r="CK38" s="85" t="n">
        <f aca="false">CK36</f>
        <v>0</v>
      </c>
      <c r="CL38" s="85" t="n">
        <f aca="false">CL36</f>
        <v>0</v>
      </c>
      <c r="CM38" s="85" t="n">
        <f aca="false">CM36</f>
        <v>0</v>
      </c>
      <c r="CN38" s="85" t="n">
        <f aca="false">CN36</f>
        <v>0</v>
      </c>
      <c r="CO38" s="85" t="n">
        <f aca="false">CO36</f>
        <v>0</v>
      </c>
      <c r="CP38" s="85" t="n">
        <f aca="false">CP36</f>
        <v>0</v>
      </c>
      <c r="CQ38" s="85" t="n">
        <f aca="false">CQ36</f>
        <v>0</v>
      </c>
      <c r="CR38" s="85" t="n">
        <f aca="false">CR36</f>
        <v>0</v>
      </c>
      <c r="CS38" s="85" t="n">
        <f aca="false">CS36</f>
        <v>0</v>
      </c>
      <c r="CT38" s="85" t="n">
        <f aca="false">CT36</f>
        <v>0</v>
      </c>
      <c r="CU38" s="85" t="n">
        <f aca="false">CU36</f>
        <v>0</v>
      </c>
      <c r="CV38" s="85" t="n">
        <f aca="false">CV36</f>
        <v>0</v>
      </c>
      <c r="CW38" s="85" t="n">
        <f aca="false">CW36</f>
        <v>0</v>
      </c>
      <c r="CX38" s="85" t="n">
        <f aca="false">CX36</f>
        <v>0</v>
      </c>
      <c r="CY38" s="85" t="n">
        <f aca="false">CY36</f>
        <v>0</v>
      </c>
      <c r="CZ38" s="85" t="n">
        <f aca="false">CZ36</f>
        <v>0</v>
      </c>
      <c r="DA38" s="85" t="n">
        <f aca="false">DA36</f>
        <v>0</v>
      </c>
      <c r="DB38" s="85" t="n">
        <f aca="false">DB36</f>
        <v>0</v>
      </c>
      <c r="DC38" s="85" t="n">
        <f aca="false">DC36</f>
        <v>0</v>
      </c>
      <c r="DD38" s="85" t="n">
        <f aca="false">DD36</f>
        <v>0</v>
      </c>
      <c r="DE38" s="85" t="n">
        <f aca="false">DE36</f>
        <v>0</v>
      </c>
      <c r="DF38" s="85" t="n">
        <f aca="false">DF36</f>
        <v>0</v>
      </c>
      <c r="DG38" s="85" t="n">
        <f aca="false">DG36</f>
        <v>0</v>
      </c>
      <c r="DH38" s="85" t="n">
        <f aca="false">DH36</f>
        <v>0</v>
      </c>
      <c r="DI38" s="85" t="n">
        <f aca="false">DI36</f>
        <v>0</v>
      </c>
      <c r="DJ38" s="85" t="n">
        <f aca="false">DJ36</f>
        <v>0</v>
      </c>
      <c r="DK38" s="85" t="n">
        <f aca="false">DK36</f>
        <v>0</v>
      </c>
    </row>
    <row r="39" customFormat="false" ht="15" hidden="false" customHeight="true" outlineLevel="0" collapsed="false">
      <c r="E39" s="214" t="str">
        <f aca="false">Time!E$85</f>
        <v>Discount rate multiplier - 7 percent</v>
      </c>
      <c r="F39" s="214" t="n">
        <f aca="false">Time!F$85</f>
        <v>0</v>
      </c>
      <c r="G39" s="214" t="str">
        <f aca="false">Time!G$85</f>
        <v>factor</v>
      </c>
      <c r="H39" s="214" t="n">
        <f aca="false">Time!H$85</f>
        <v>0</v>
      </c>
      <c r="I39" s="214" t="n">
        <f aca="false">Time!I$85</f>
        <v>0</v>
      </c>
      <c r="J39" s="214" t="n">
        <f aca="false">Time!J$85</f>
        <v>0.712986179483668</v>
      </c>
      <c r="K39" s="214" t="n">
        <f aca="false">Time!K$85</f>
        <v>0.762895212047525</v>
      </c>
      <c r="L39" s="214" t="n">
        <f aca="false">Time!L$85</f>
        <v>0.816297876890852</v>
      </c>
      <c r="M39" s="214" t="n">
        <f aca="false">Time!M$85</f>
        <v>0.873438728273212</v>
      </c>
      <c r="N39" s="214" t="n">
        <f aca="false">Time!N$85</f>
        <v>0.934579439252336</v>
      </c>
      <c r="O39" s="214" t="n">
        <f aca="false">Time!O$85</f>
        <v>1</v>
      </c>
      <c r="P39" s="214" t="n">
        <f aca="false">Time!P$85</f>
        <v>1.07</v>
      </c>
      <c r="Q39" s="214" t="n">
        <f aca="false">Time!Q$85</f>
        <v>1.1449</v>
      </c>
      <c r="R39" s="214" t="n">
        <f aca="false">Time!R$85</f>
        <v>1.225043</v>
      </c>
      <c r="S39" s="214" t="n">
        <f aca="false">Time!S$85</f>
        <v>1.31079601</v>
      </c>
      <c r="T39" s="214" t="n">
        <f aca="false">Time!T$85</f>
        <v>1.4025517307</v>
      </c>
      <c r="U39" s="214" t="n">
        <f aca="false">Time!U$85</f>
        <v>1.500730351849</v>
      </c>
      <c r="V39" s="214" t="n">
        <f aca="false">Time!V$85</f>
        <v>1.60578147647843</v>
      </c>
      <c r="W39" s="214" t="n">
        <f aca="false">Time!W$85</f>
        <v>1.71818617983192</v>
      </c>
      <c r="X39" s="214" t="n">
        <f aca="false">Time!X$85</f>
        <v>1.83845921242015</v>
      </c>
      <c r="Y39" s="214" t="n">
        <f aca="false">Time!Y$85</f>
        <v>1.96715135728957</v>
      </c>
      <c r="Z39" s="214" t="n">
        <f aca="false">Time!Z$85</f>
        <v>2.10485195229984</v>
      </c>
      <c r="AA39" s="214" t="n">
        <f aca="false">Time!AA$85</f>
        <v>2.25219158896082</v>
      </c>
      <c r="AB39" s="214" t="n">
        <f aca="false">Time!AB$85</f>
        <v>2.40984500018808</v>
      </c>
      <c r="AC39" s="214" t="n">
        <f aca="false">Time!AC$85</f>
        <v>2.57853415020125</v>
      </c>
      <c r="AD39" s="214" t="n">
        <f aca="false">Time!AD$85</f>
        <v>2.75903154071533</v>
      </c>
      <c r="AE39" s="214" t="n">
        <f aca="false">Time!AE$85</f>
        <v>2.95216374856541</v>
      </c>
      <c r="AF39" s="214" t="n">
        <f aca="false">Time!AF$85</f>
        <v>3.15881521096499</v>
      </c>
      <c r="AG39" s="214" t="n">
        <f aca="false">Time!AG$85</f>
        <v>3.37993227573254</v>
      </c>
      <c r="AH39" s="214" t="n">
        <f aca="false">Time!AH$85</f>
        <v>3.61652753503381</v>
      </c>
      <c r="AI39" s="214" t="n">
        <f aca="false">Time!AI$85</f>
        <v>3.86968446248618</v>
      </c>
      <c r="AJ39" s="214" t="n">
        <f aca="false">Time!AJ$85</f>
        <v>4.14056237486021</v>
      </c>
      <c r="AK39" s="214" t="n">
        <f aca="false">Time!AK$85</f>
        <v>4.43040174110043</v>
      </c>
      <c r="AL39" s="214" t="n">
        <f aca="false">Time!AL$85</f>
        <v>4.74052986297746</v>
      </c>
      <c r="AM39" s="214" t="n">
        <f aca="false">Time!AM$85</f>
        <v>5.07236695338588</v>
      </c>
      <c r="AN39" s="214" t="n">
        <f aca="false">Time!AN$85</f>
        <v>5.42743264012289</v>
      </c>
      <c r="AO39" s="214" t="n">
        <f aca="false">Time!AO$85</f>
        <v>5.80735292493149</v>
      </c>
      <c r="AP39" s="214" t="n">
        <f aca="false">Time!AP$85</f>
        <v>6.2138676296767</v>
      </c>
      <c r="AQ39" s="214" t="n">
        <f aca="false">Time!AQ$85</f>
        <v>6.64883836375407</v>
      </c>
      <c r="AR39" s="214" t="n">
        <f aca="false">Time!AR$85</f>
        <v>7.11425704921685</v>
      </c>
      <c r="AS39" s="214" t="n">
        <f aca="false">Time!AS$85</f>
        <v>7.61225504266203</v>
      </c>
      <c r="AT39" s="214" t="n">
        <f aca="false">Time!AT$85</f>
        <v>8.14511289564837</v>
      </c>
      <c r="AU39" s="214" t="n">
        <f aca="false">Time!AU$85</f>
        <v>8.71527079834376</v>
      </c>
      <c r="AV39" s="214" t="n">
        <f aca="false">Time!AV$85</f>
        <v>9.32533975422782</v>
      </c>
      <c r="AW39" s="214" t="n">
        <f aca="false">Time!AW$85</f>
        <v>9.97811353702377</v>
      </c>
      <c r="AX39" s="214" t="n">
        <f aca="false">Time!AX$85</f>
        <v>10.6765814846154</v>
      </c>
      <c r="AY39" s="214" t="n">
        <f aca="false">Time!AY$85</f>
        <v>11.4239421885385</v>
      </c>
      <c r="AZ39" s="214" t="n">
        <f aca="false">Time!AZ$85</f>
        <v>12.2236181417362</v>
      </c>
      <c r="BA39" s="214" t="n">
        <f aca="false">Time!BA$85</f>
        <v>13.0792714116577</v>
      </c>
      <c r="BB39" s="214" t="n">
        <f aca="false">Time!BB$85</f>
        <v>13.9948204104738</v>
      </c>
      <c r="BC39" s="214" t="n">
        <f aca="false">Time!BC$85</f>
        <v>14.974457839207</v>
      </c>
      <c r="BD39" s="214" t="n">
        <f aca="false">Time!BD$85</f>
        <v>16.0226698879514</v>
      </c>
      <c r="BE39" s="214" t="n">
        <f aca="false">Time!BE$85</f>
        <v>17.144256780108</v>
      </c>
      <c r="BF39" s="214" t="n">
        <f aca="false">Time!BF$85</f>
        <v>18.3443547547156</v>
      </c>
      <c r="BG39" s="214" t="n">
        <f aca="false">Time!BG$85</f>
        <v>19.6284595875457</v>
      </c>
      <c r="BH39" s="214" t="n">
        <f aca="false">Time!BH$85</f>
        <v>21.0024517586739</v>
      </c>
      <c r="BI39" s="214" t="n">
        <f aca="false">Time!BI$85</f>
        <v>22.4726233817811</v>
      </c>
      <c r="BJ39" s="214" t="n">
        <f aca="false">Time!BJ$85</f>
        <v>24.0457070185057</v>
      </c>
      <c r="BK39" s="214" t="n">
        <f aca="false">Time!BK$85</f>
        <v>25.7289065098011</v>
      </c>
      <c r="BL39" s="214" t="n">
        <f aca="false">Time!BL$85</f>
        <v>27.5299299654872</v>
      </c>
      <c r="BM39" s="214" t="n">
        <f aca="false">Time!BM$85</f>
        <v>29.4570250630713</v>
      </c>
      <c r="BN39" s="214" t="n">
        <f aca="false">Time!BN$85</f>
        <v>31.5190168174863</v>
      </c>
      <c r="BO39" s="214" t="n">
        <f aca="false">Time!BO$85</f>
        <v>33.7253479947104</v>
      </c>
      <c r="BP39" s="214" t="n">
        <f aca="false">Time!BP$85</f>
        <v>36.0861223543401</v>
      </c>
      <c r="BQ39" s="214" t="n">
        <f aca="false">Time!BQ$85</f>
        <v>38.6121509191439</v>
      </c>
      <c r="BR39" s="214" t="n">
        <f aca="false">Time!BR$85</f>
        <v>41.315001483484</v>
      </c>
      <c r="BS39" s="214" t="n">
        <f aca="false">Time!BS$85</f>
        <v>44.2070515873279</v>
      </c>
      <c r="BT39" s="214" t="n">
        <f aca="false">Time!BT$85</f>
        <v>47.3015451984408</v>
      </c>
      <c r="BU39" s="214" t="n">
        <f aca="false">Time!BU$85</f>
        <v>50.6126533623317</v>
      </c>
      <c r="BV39" s="214" t="n">
        <f aca="false">Time!BV$85</f>
        <v>54.1555390976949</v>
      </c>
      <c r="BW39" s="214" t="n">
        <f aca="false">Time!BW$85</f>
        <v>57.9464268345335</v>
      </c>
      <c r="BX39" s="214" t="n">
        <f aca="false">Time!BX$85</f>
        <v>62.0026767129509</v>
      </c>
      <c r="BY39" s="214" t="n">
        <f aca="false">Time!BY$85</f>
        <v>66.3428640828574</v>
      </c>
      <c r="BZ39" s="214" t="n">
        <f aca="false">Time!BZ$85</f>
        <v>70.9868645686575</v>
      </c>
      <c r="CA39" s="214" t="n">
        <f aca="false">Time!CA$85</f>
        <v>75.9559450884635</v>
      </c>
      <c r="CB39" s="214" t="n">
        <f aca="false">Time!CB$85</f>
        <v>81.2728612446559</v>
      </c>
      <c r="CC39" s="214" t="n">
        <f aca="false">Time!CC$85</f>
        <v>86.9619615317818</v>
      </c>
      <c r="CD39" s="214" t="n">
        <f aca="false">Time!CD$85</f>
        <v>93.0492988390066</v>
      </c>
      <c r="CE39" s="214" t="n">
        <f aca="false">Time!CE$85</f>
        <v>99.562749757737</v>
      </c>
      <c r="CF39" s="214" t="n">
        <f aca="false">Time!CF$85</f>
        <v>106.532142240779</v>
      </c>
      <c r="CG39" s="214" t="n">
        <f aca="false">Time!CG$85</f>
        <v>113.989392197633</v>
      </c>
      <c r="CH39" s="214" t="n">
        <f aca="false">Time!CH$85</f>
        <v>121.968649651467</v>
      </c>
      <c r="CI39" s="214" t="n">
        <f aca="false">Time!CI$85</f>
        <v>130.50645512707</v>
      </c>
      <c r="CJ39" s="214" t="n">
        <f aca="false">Time!CJ$85</f>
        <v>139.641906985965</v>
      </c>
      <c r="CK39" s="214" t="n">
        <f aca="false">Time!CK$85</f>
        <v>149.416840474983</v>
      </c>
      <c r="CL39" s="214" t="n">
        <f aca="false">Time!CL$85</f>
        <v>159.876019308231</v>
      </c>
      <c r="CM39" s="214" t="n">
        <f aca="false">Time!CM$85</f>
        <v>171.067340659808</v>
      </c>
      <c r="CN39" s="214" t="n">
        <f aca="false">Time!CN$85</f>
        <v>183.042054505994</v>
      </c>
      <c r="CO39" s="214" t="n">
        <f aca="false">Time!CO$85</f>
        <v>195.854998321414</v>
      </c>
      <c r="CP39" s="214" t="n">
        <f aca="false">Time!CP$85</f>
        <v>209.564848203913</v>
      </c>
      <c r="CQ39" s="214" t="n">
        <f aca="false">Time!CQ$85</f>
        <v>224.234387578187</v>
      </c>
      <c r="CR39" s="214" t="n">
        <f aca="false">Time!CR$85</f>
        <v>239.93079470866</v>
      </c>
      <c r="CS39" s="214" t="n">
        <f aca="false">Time!CS$85</f>
        <v>256.725950338266</v>
      </c>
      <c r="CT39" s="214" t="n">
        <f aca="false">Time!CT$85</f>
        <v>274.696766861944</v>
      </c>
      <c r="CU39" s="214" t="n">
        <f aca="false">Time!CU$85</f>
        <v>293.92554054228</v>
      </c>
      <c r="CV39" s="214" t="n">
        <f aca="false">Time!CV$85</f>
        <v>314.50032838024</v>
      </c>
      <c r="CW39" s="214" t="n">
        <f aca="false">Time!CW$85</f>
        <v>336.515351366857</v>
      </c>
      <c r="CX39" s="214" t="n">
        <f aca="false">Time!CX$85</f>
        <v>360.071425962537</v>
      </c>
      <c r="CY39" s="214" t="n">
        <f aca="false">Time!CY$85</f>
        <v>385.276425779915</v>
      </c>
      <c r="CZ39" s="214" t="n">
        <f aca="false">Time!CZ$85</f>
        <v>412.245775584509</v>
      </c>
      <c r="DA39" s="214" t="n">
        <f aca="false">Time!DA$85</f>
        <v>441.102979875424</v>
      </c>
      <c r="DB39" s="214" t="n">
        <f aca="false">Time!DB$85</f>
        <v>471.980188466704</v>
      </c>
      <c r="DC39" s="214" t="n">
        <f aca="false">Time!DC$85</f>
        <v>505.018801659373</v>
      </c>
      <c r="DD39" s="214" t="n">
        <f aca="false">Time!DD$85</f>
        <v>540.370117775529</v>
      </c>
      <c r="DE39" s="214" t="n">
        <f aca="false">Time!DE$85</f>
        <v>578.196026019816</v>
      </c>
      <c r="DF39" s="214" t="n">
        <f aca="false">Time!DF$85</f>
        <v>618.669747841204</v>
      </c>
      <c r="DG39" s="214" t="n">
        <f aca="false">Time!DG$85</f>
        <v>661.976630190088</v>
      </c>
      <c r="DH39" s="214" t="n">
        <f aca="false">Time!DH$85</f>
        <v>708.314994303394</v>
      </c>
      <c r="DI39" s="214" t="n">
        <f aca="false">Time!DI$85</f>
        <v>757.897043904632</v>
      </c>
      <c r="DJ39" s="214" t="n">
        <f aca="false">Time!DJ$85</f>
        <v>810.949836977956</v>
      </c>
      <c r="DK39" s="214" t="n">
        <f aca="false">Time!DK$85</f>
        <v>867.716325566413</v>
      </c>
    </row>
    <row r="40" customFormat="false" ht="15" hidden="false" customHeight="true" outlineLevel="0" collapsed="false">
      <c r="E40" s="202" t="str">
        <f aca="false">E38 &amp; " - PV"</f>
        <v>Reduction in highway truck travel time costs from reduced shifts - Build - PV</v>
      </c>
      <c r="F40" s="202"/>
      <c r="G40" s="202" t="s">
        <v>209</v>
      </c>
      <c r="H40" s="202" t="n">
        <f aca="false">SUM(J40:BC40)</f>
        <v>8015857.39258069</v>
      </c>
      <c r="I40" s="202"/>
      <c r="J40" s="202" t="n">
        <f aca="false">IF(J38 &gt; 0, J38 / J39, 0)</f>
        <v>0</v>
      </c>
      <c r="K40" s="202" t="n">
        <f aca="false">IF(K38 &gt; 0, K38 / K39, 0)</f>
        <v>0</v>
      </c>
      <c r="L40" s="202" t="n">
        <f aca="false">IF(L38 &gt; 0, L38 / L39, 0)</f>
        <v>0</v>
      </c>
      <c r="M40" s="202" t="n">
        <f aca="false">IF(M38 &gt; 0, M38 / M39, 0)</f>
        <v>0</v>
      </c>
      <c r="N40" s="202" t="n">
        <f aca="false">IF(N38 &gt; 0, N38 / N39, 0)</f>
        <v>0</v>
      </c>
      <c r="O40" s="202" t="n">
        <f aca="false">IF(O38 &gt; 0, O38 / O39, 0)</f>
        <v>0</v>
      </c>
      <c r="P40" s="202" t="n">
        <f aca="false">IF(P38 &gt; 0, P38 / P39, 0)</f>
        <v>0</v>
      </c>
      <c r="Q40" s="202" t="n">
        <f aca="false">IF(Q38 &gt; 0, Q38 / Q39, 0)</f>
        <v>0</v>
      </c>
      <c r="R40" s="202" t="n">
        <f aca="false">IF(R38 &gt; 0, R38 / R39, 0)</f>
        <v>0</v>
      </c>
      <c r="S40" s="202" t="n">
        <f aca="false">IF(S38 &gt; 0, S38 / S39, 0)</f>
        <v>0</v>
      </c>
      <c r="T40" s="202" t="n">
        <f aca="false">IF(T38 &gt; 0, T38 / T39, 0)</f>
        <v>617573.401309258</v>
      </c>
      <c r="U40" s="202" t="n">
        <f aca="false">IF(U38 &gt; 0, U38 / U39, 0)</f>
        <v>587560.488348434</v>
      </c>
      <c r="V40" s="202" t="n">
        <f aca="false">IF(V38 &gt; 0, V38 / V39, 0)</f>
        <v>559006.146858604</v>
      </c>
      <c r="W40" s="202" t="n">
        <f aca="false">IF(W38 &gt; 0, W38 / W39, 0)</f>
        <v>531839.492992578</v>
      </c>
      <c r="X40" s="202" t="n">
        <f aca="false">IF(X38 &gt; 0, X38 / X39, 0)</f>
        <v>505993.087725649</v>
      </c>
      <c r="Y40" s="202" t="n">
        <f aca="false">IF(Y38 &gt; 0, Y38 / Y39, 0)</f>
        <v>481402.769443655</v>
      </c>
      <c r="Z40" s="202" t="n">
        <f aca="false">IF(Z38 &gt; 0, Z38 / Z39, 0)</f>
        <v>458007.494666954</v>
      </c>
      <c r="AA40" s="202" t="n">
        <f aca="false">IF(AA38 &gt; 0, AA38 / AA39, 0)</f>
        <v>435749.186514915</v>
      </c>
      <c r="AB40" s="202" t="n">
        <f aca="false">IF(AB38 &gt; 0, AB38 / AB39, 0)</f>
        <v>414572.590534751</v>
      </c>
      <c r="AC40" s="202" t="n">
        <f aca="false">IF(AC38 &gt; 0, AC38 / AC39, 0)</f>
        <v>394425.137536801</v>
      </c>
      <c r="AD40" s="202" t="n">
        <f aca="false">IF(AD38 &gt; 0, AD38 / AD39, 0)</f>
        <v>375256.81309576</v>
      </c>
      <c r="AE40" s="202" t="n">
        <f aca="false">IF(AE38 &gt; 0, AE38 / AE39, 0)</f>
        <v>357020.03339391</v>
      </c>
      <c r="AF40" s="202" t="n">
        <f aca="false">IF(AF38 &gt; 0, AF38 / AF39, 0)</f>
        <v>339669.527098131</v>
      </c>
      <c r="AG40" s="202" t="n">
        <f aca="false">IF(AG38 &gt; 0, AG38 / AG39, 0)</f>
        <v>323162.222977474</v>
      </c>
      <c r="AH40" s="202" t="n">
        <f aca="false">IF(AH38 &gt; 0, AH38 / AH39, 0)</f>
        <v>307457.142982307</v>
      </c>
      <c r="AI40" s="202" t="n">
        <f aca="false">IF(AI38 &gt; 0, AI38 / AI39, 0)</f>
        <v>292515.300519616</v>
      </c>
      <c r="AJ40" s="202" t="n">
        <f aca="false">IF(AJ38 &gt; 0, AJ38 / AJ39, 0)</f>
        <v>278299.603671933</v>
      </c>
      <c r="AK40" s="202" t="n">
        <f aca="false">IF(AK38 &gt; 0, AK38 / AK39, 0)</f>
        <v>264774.763119653</v>
      </c>
      <c r="AL40" s="202" t="n">
        <f aca="false">IF(AL38 &gt; 0, AL38 / AL39, 0)</f>
        <v>251907.204538137</v>
      </c>
      <c r="AM40" s="202" t="n">
        <f aca="false">IF(AM38 &gt; 0, AM38 / AM39, 0)</f>
        <v>239664.985252171</v>
      </c>
      <c r="AN40" s="202" t="n">
        <f aca="false">IF(AN38 &gt; 0, AN38 / AN39, 0)</f>
        <v>0</v>
      </c>
      <c r="AO40" s="202" t="n">
        <f aca="false">IF(AO38 &gt; 0, AO38 / AO39, 0)</f>
        <v>0</v>
      </c>
      <c r="AP40" s="202" t="n">
        <f aca="false">IF(AP38 &gt; 0, AP38 / AP39, 0)</f>
        <v>0</v>
      </c>
      <c r="AQ40" s="202" t="n">
        <f aca="false">IF(AQ38 &gt; 0, AQ38 / AQ39, 0)</f>
        <v>0</v>
      </c>
      <c r="AR40" s="202" t="n">
        <f aca="false">IF(AR38 &gt; 0, AR38 / AR39, 0)</f>
        <v>0</v>
      </c>
      <c r="AS40" s="202" t="n">
        <f aca="false">IF(AS38 &gt; 0, AS38 / AS39, 0)</f>
        <v>0</v>
      </c>
      <c r="AT40" s="202" t="n">
        <f aca="false">IF(AT38 &gt; 0, AT38 / AT39, 0)</f>
        <v>0</v>
      </c>
      <c r="AU40" s="202" t="n">
        <f aca="false">IF(AU38 &gt; 0, AU38 / AU39, 0)</f>
        <v>0</v>
      </c>
      <c r="AV40" s="202" t="n">
        <f aca="false">IF(AV38 &gt; 0, AV38 / AV39, 0)</f>
        <v>0</v>
      </c>
      <c r="AW40" s="202" t="n">
        <f aca="false">IF(AW38 &gt; 0, AW38 / AW39, 0)</f>
        <v>0</v>
      </c>
      <c r="AX40" s="202" t="n">
        <f aca="false">IF(AX38 &gt; 0, AX38 / AX39, 0)</f>
        <v>0</v>
      </c>
      <c r="AY40" s="202" t="n">
        <f aca="false">IF(AY38 &gt; 0, AY38 / AY39, 0)</f>
        <v>0</v>
      </c>
      <c r="AZ40" s="202" t="n">
        <f aca="false">IF(AZ38 &gt; 0, AZ38 / AZ39, 0)</f>
        <v>0</v>
      </c>
      <c r="BA40" s="202" t="n">
        <f aca="false">IF(BA38 &gt; 0, BA38 / BA39, 0)</f>
        <v>0</v>
      </c>
      <c r="BB40" s="202" t="n">
        <f aca="false">IF(BB38 &gt; 0, BB38 / BB39, 0)</f>
        <v>0</v>
      </c>
      <c r="BC40" s="202" t="n">
        <f aca="false">IF(BC38 &gt; 0, BC38 / BC39, 0)</f>
        <v>0</v>
      </c>
      <c r="BD40" s="202" t="n">
        <f aca="false">IF(BD38 &gt; 0, BD38 / BD39, 0)</f>
        <v>0</v>
      </c>
      <c r="BE40" s="202" t="n">
        <f aca="false">IF(BE38 &gt; 0, BE38 / BE39, 0)</f>
        <v>0</v>
      </c>
      <c r="BF40" s="202" t="n">
        <f aca="false">IF(BF38 &gt; 0, BF38 / BF39, 0)</f>
        <v>0</v>
      </c>
      <c r="BG40" s="202" t="n">
        <f aca="false">IF(BG38 &gt; 0, BG38 / BG39, 0)</f>
        <v>0</v>
      </c>
      <c r="BH40" s="202" t="n">
        <f aca="false">IF(BH38 &gt; 0, BH38 / BH39, 0)</f>
        <v>0</v>
      </c>
      <c r="BI40" s="202" t="n">
        <f aca="false">IF(BI38 &gt; 0, BI38 / BI39, 0)</f>
        <v>0</v>
      </c>
      <c r="BJ40" s="202" t="n">
        <f aca="false">IF(BJ38 &gt; 0, BJ38 / BJ39, 0)</f>
        <v>0</v>
      </c>
      <c r="BK40" s="202" t="n">
        <f aca="false">IF(BK38 &gt; 0, BK38 / BK39, 0)</f>
        <v>0</v>
      </c>
      <c r="BL40" s="202" t="n">
        <f aca="false">IF(BL38 &gt; 0, BL38 / BL39, 0)</f>
        <v>0</v>
      </c>
      <c r="BM40" s="202" t="n">
        <f aca="false">IF(BM38 &gt; 0, BM38 / BM39, 0)</f>
        <v>0</v>
      </c>
      <c r="BN40" s="202" t="n">
        <f aca="false">IF(BN38 &gt; 0, BN38 / BN39, 0)</f>
        <v>0</v>
      </c>
      <c r="BO40" s="202" t="n">
        <f aca="false">IF(BO38 &gt; 0, BO38 / BO39, 0)</f>
        <v>0</v>
      </c>
      <c r="BP40" s="202" t="n">
        <f aca="false">IF(BP38 &gt; 0, BP38 / BP39, 0)</f>
        <v>0</v>
      </c>
      <c r="BQ40" s="202" t="n">
        <f aca="false">IF(BQ38 &gt; 0, BQ38 / BQ39, 0)</f>
        <v>0</v>
      </c>
      <c r="BR40" s="202" t="n">
        <f aca="false">IF(BR38 &gt; 0, BR38 / BR39, 0)</f>
        <v>0</v>
      </c>
      <c r="BS40" s="202" t="n">
        <f aca="false">IF(BS38 &gt; 0, BS38 / BS39, 0)</f>
        <v>0</v>
      </c>
      <c r="BT40" s="202" t="n">
        <f aca="false">IF(BT38 &gt; 0, BT38 / BT39, 0)</f>
        <v>0</v>
      </c>
      <c r="BU40" s="202" t="n">
        <f aca="false">IF(BU38 &gt; 0, BU38 / BU39, 0)</f>
        <v>0</v>
      </c>
      <c r="BV40" s="202" t="n">
        <f aca="false">IF(BV38 &gt; 0, BV38 / BV39, 0)</f>
        <v>0</v>
      </c>
      <c r="BW40" s="202" t="n">
        <f aca="false">IF(BW38 &gt; 0, BW38 / BW39, 0)</f>
        <v>0</v>
      </c>
      <c r="BX40" s="202" t="n">
        <f aca="false">IF(BX38 &gt; 0, BX38 / BX39, 0)</f>
        <v>0</v>
      </c>
      <c r="BY40" s="202" t="n">
        <f aca="false">IF(BY38 &gt; 0, BY38 / BY39, 0)</f>
        <v>0</v>
      </c>
      <c r="BZ40" s="202" t="n">
        <f aca="false">IF(BZ38 &gt; 0, BZ38 / BZ39, 0)</f>
        <v>0</v>
      </c>
      <c r="CA40" s="202" t="n">
        <f aca="false">IF(CA38 &gt; 0, CA38 / CA39, 0)</f>
        <v>0</v>
      </c>
      <c r="CB40" s="202" t="n">
        <f aca="false">IF(CB38 &gt; 0, CB38 / CB39, 0)</f>
        <v>0</v>
      </c>
      <c r="CC40" s="202" t="n">
        <f aca="false">IF(CC38 &gt; 0, CC38 / CC39, 0)</f>
        <v>0</v>
      </c>
      <c r="CD40" s="202" t="n">
        <f aca="false">IF(CD38 &gt; 0, CD38 / CD39, 0)</f>
        <v>0</v>
      </c>
      <c r="CE40" s="202" t="n">
        <f aca="false">IF(CE38 &gt; 0, CE38 / CE39, 0)</f>
        <v>0</v>
      </c>
      <c r="CF40" s="202" t="n">
        <f aca="false">IF(CF38 &gt; 0, CF38 / CF39, 0)</f>
        <v>0</v>
      </c>
      <c r="CG40" s="202" t="n">
        <f aca="false">IF(CG38 &gt; 0, CG38 / CG39, 0)</f>
        <v>0</v>
      </c>
      <c r="CH40" s="202" t="n">
        <f aca="false">IF(CH38 &gt; 0, CH38 / CH39, 0)</f>
        <v>0</v>
      </c>
      <c r="CI40" s="202" t="n">
        <f aca="false">IF(CI38 &gt; 0, CI38 / CI39, 0)</f>
        <v>0</v>
      </c>
      <c r="CJ40" s="202" t="n">
        <f aca="false">IF(CJ38 &gt; 0, CJ38 / CJ39, 0)</f>
        <v>0</v>
      </c>
      <c r="CK40" s="202" t="n">
        <f aca="false">IF(CK38 &gt; 0, CK38 / CK39, 0)</f>
        <v>0</v>
      </c>
      <c r="CL40" s="202" t="n">
        <f aca="false">IF(CL38 &gt; 0, CL38 / CL39, 0)</f>
        <v>0</v>
      </c>
      <c r="CM40" s="202" t="n">
        <f aca="false">IF(CM38 &gt; 0, CM38 / CM39, 0)</f>
        <v>0</v>
      </c>
      <c r="CN40" s="202" t="n">
        <f aca="false">IF(CN38 &gt; 0, CN38 / CN39, 0)</f>
        <v>0</v>
      </c>
      <c r="CO40" s="202" t="n">
        <f aca="false">IF(CO38 &gt; 0, CO38 / CO39, 0)</f>
        <v>0</v>
      </c>
      <c r="CP40" s="202" t="n">
        <f aca="false">IF(CP38 &gt; 0, CP38 / CP39, 0)</f>
        <v>0</v>
      </c>
      <c r="CQ40" s="202" t="n">
        <f aca="false">IF(CQ38 &gt; 0, CQ38 / CQ39, 0)</f>
        <v>0</v>
      </c>
      <c r="CR40" s="202" t="n">
        <f aca="false">IF(CR38 &gt; 0, CR38 / CR39, 0)</f>
        <v>0</v>
      </c>
      <c r="CS40" s="202" t="n">
        <f aca="false">IF(CS38 &gt; 0, CS38 / CS39, 0)</f>
        <v>0</v>
      </c>
      <c r="CT40" s="202" t="n">
        <f aca="false">IF(CT38 &gt; 0, CT38 / CT39, 0)</f>
        <v>0</v>
      </c>
      <c r="CU40" s="202" t="n">
        <f aca="false">IF(CU38 &gt; 0, CU38 / CU39, 0)</f>
        <v>0</v>
      </c>
      <c r="CV40" s="202" t="n">
        <f aca="false">IF(CV38 &gt; 0, CV38 / CV39, 0)</f>
        <v>0</v>
      </c>
      <c r="CW40" s="202" t="n">
        <f aca="false">IF(CW38 &gt; 0, CW38 / CW39, 0)</f>
        <v>0</v>
      </c>
      <c r="CX40" s="202" t="n">
        <f aca="false">IF(CX38 &gt; 0, CX38 / CX39, 0)</f>
        <v>0</v>
      </c>
      <c r="CY40" s="202" t="n">
        <f aca="false">IF(CY38 &gt; 0, CY38 / CY39, 0)</f>
        <v>0</v>
      </c>
      <c r="CZ40" s="202" t="n">
        <f aca="false">IF(CZ38 &gt; 0, CZ38 / CZ39, 0)</f>
        <v>0</v>
      </c>
      <c r="DA40" s="202" t="n">
        <f aca="false">IF(DA38 &gt; 0, DA38 / DA39, 0)</f>
        <v>0</v>
      </c>
      <c r="DB40" s="202" t="n">
        <f aca="false">IF(DB38 &gt; 0, DB38 / DB39, 0)</f>
        <v>0</v>
      </c>
      <c r="DC40" s="202" t="n">
        <f aca="false">IF(DC38 &gt; 0, DC38 / DC39, 0)</f>
        <v>0</v>
      </c>
      <c r="DD40" s="202" t="n">
        <f aca="false">IF(DD38 &gt; 0, DD38 / DD39, 0)</f>
        <v>0</v>
      </c>
      <c r="DE40" s="202" t="n">
        <f aca="false">IF(DE38 &gt; 0, DE38 / DE39, 0)</f>
        <v>0</v>
      </c>
      <c r="DF40" s="202" t="n">
        <f aca="false">IF(DF38 &gt; 0, DF38 / DF39, 0)</f>
        <v>0</v>
      </c>
      <c r="DG40" s="202" t="n">
        <f aca="false">IF(DG38 &gt; 0, DG38 / DG39, 0)</f>
        <v>0</v>
      </c>
      <c r="DH40" s="202" t="n">
        <f aca="false">IF(DH38 &gt; 0, DH38 / DH39, 0)</f>
        <v>0</v>
      </c>
      <c r="DI40" s="202" t="n">
        <f aca="false">IF(DI38 &gt; 0, DI38 / DI39, 0)</f>
        <v>0</v>
      </c>
      <c r="DJ40" s="202" t="n">
        <f aca="false">IF(DJ38 &gt; 0, DJ38 / DJ39, 0)</f>
        <v>0</v>
      </c>
      <c r="DK40" s="202" t="n">
        <f aca="false">IF(DK38 &gt; 0, DK38 / DK39, 0)</f>
        <v>0</v>
      </c>
    </row>
    <row r="42" customFormat="false" ht="15" hidden="false" customHeight="true" outlineLevel="0" collapsed="false">
      <c r="B42" s="53" t="s">
        <v>1</v>
      </c>
    </row>
    <row r="43" customFormat="false" ht="15" hidden="false" customHeight="true" outlineLevel="0" collapsed="false">
      <c r="E43" s="55" t="str">
        <f aca="false">E30</f>
        <v>Reduction in truck wait time costs - Build - PV</v>
      </c>
      <c r="F43" s="55" t="n">
        <f aca="false">F30</f>
        <v>0</v>
      </c>
      <c r="G43" s="55" t="str">
        <f aca="false">G30</f>
        <v>US$</v>
      </c>
      <c r="H43" s="55" t="n">
        <f aca="false">H30</f>
        <v>13359762.3209678</v>
      </c>
      <c r="I43" s="55" t="n">
        <f aca="false">I30</f>
        <v>0</v>
      </c>
      <c r="J43" s="55" t="n">
        <f aca="false">J30</f>
        <v>0</v>
      </c>
      <c r="K43" s="55" t="n">
        <f aca="false">K30</f>
        <v>0</v>
      </c>
      <c r="L43" s="55" t="n">
        <f aca="false">L30</f>
        <v>0</v>
      </c>
      <c r="M43" s="55" t="n">
        <f aca="false">M30</f>
        <v>0</v>
      </c>
      <c r="N43" s="55" t="n">
        <f aca="false">N30</f>
        <v>0</v>
      </c>
      <c r="O43" s="55" t="n">
        <f aca="false">O30</f>
        <v>0</v>
      </c>
      <c r="P43" s="55" t="n">
        <f aca="false">P30</f>
        <v>0</v>
      </c>
      <c r="Q43" s="55" t="n">
        <f aca="false">Q30</f>
        <v>0</v>
      </c>
      <c r="R43" s="55" t="n">
        <f aca="false">R30</f>
        <v>0</v>
      </c>
      <c r="S43" s="55" t="n">
        <f aca="false">S30</f>
        <v>0</v>
      </c>
      <c r="T43" s="55" t="n">
        <f aca="false">T30</f>
        <v>1029289.0021821</v>
      </c>
      <c r="U43" s="55" t="n">
        <f aca="false">U30</f>
        <v>979267.480580724</v>
      </c>
      <c r="V43" s="55" t="n">
        <f aca="false">V30</f>
        <v>931676.911431007</v>
      </c>
      <c r="W43" s="55" t="n">
        <f aca="false">W30</f>
        <v>886399.154987631</v>
      </c>
      <c r="X43" s="55" t="n">
        <f aca="false">X30</f>
        <v>843321.812876082</v>
      </c>
      <c r="Y43" s="55" t="n">
        <f aca="false">Y30</f>
        <v>802337.949072759</v>
      </c>
      <c r="Z43" s="55" t="n">
        <f aca="false">Z30</f>
        <v>763345.824444923</v>
      </c>
      <c r="AA43" s="55" t="n">
        <f aca="false">AA30</f>
        <v>726248.644191526</v>
      </c>
      <c r="AB43" s="55" t="n">
        <f aca="false">AB30</f>
        <v>690954.317557919</v>
      </c>
      <c r="AC43" s="55" t="n">
        <f aca="false">AC30</f>
        <v>657375.229228001</v>
      </c>
      <c r="AD43" s="55" t="n">
        <f aca="false">AD30</f>
        <v>625428.021826266</v>
      </c>
      <c r="AE43" s="55" t="n">
        <f aca="false">AE30</f>
        <v>595033.38898985</v>
      </c>
      <c r="AF43" s="55" t="n">
        <f aca="false">AF30</f>
        <v>566115.878496885</v>
      </c>
      <c r="AG43" s="55" t="n">
        <f aca="false">AG30</f>
        <v>538603.704962457</v>
      </c>
      <c r="AH43" s="55" t="n">
        <f aca="false">AH30</f>
        <v>512428.571637179</v>
      </c>
      <c r="AI43" s="55" t="n">
        <f aca="false">AI30</f>
        <v>487525.500866026</v>
      </c>
      <c r="AJ43" s="55" t="n">
        <f aca="false">AJ30</f>
        <v>463832.672786556</v>
      </c>
      <c r="AK43" s="55" t="n">
        <f aca="false">AK30</f>
        <v>441291.271866088</v>
      </c>
      <c r="AL43" s="55" t="n">
        <f aca="false">AL30</f>
        <v>419845.340896895</v>
      </c>
      <c r="AM43" s="55" t="n">
        <f aca="false">AM30</f>
        <v>399441.642086952</v>
      </c>
      <c r="AN43" s="55" t="n">
        <f aca="false">AN30</f>
        <v>0</v>
      </c>
      <c r="AO43" s="55" t="n">
        <f aca="false">AO30</f>
        <v>0</v>
      </c>
      <c r="AP43" s="55" t="n">
        <f aca="false">AP30</f>
        <v>0</v>
      </c>
      <c r="AQ43" s="55" t="n">
        <f aca="false">AQ30</f>
        <v>0</v>
      </c>
      <c r="AR43" s="55" t="n">
        <f aca="false">AR30</f>
        <v>0</v>
      </c>
      <c r="AS43" s="55" t="n">
        <f aca="false">AS30</f>
        <v>0</v>
      </c>
      <c r="AT43" s="55" t="n">
        <f aca="false">AT30</f>
        <v>0</v>
      </c>
      <c r="AU43" s="55" t="n">
        <f aca="false">AU30</f>
        <v>0</v>
      </c>
      <c r="AV43" s="55" t="n">
        <f aca="false">AV30</f>
        <v>0</v>
      </c>
      <c r="AW43" s="55" t="n">
        <f aca="false">AW30</f>
        <v>0</v>
      </c>
      <c r="AX43" s="55" t="n">
        <f aca="false">AX30</f>
        <v>0</v>
      </c>
      <c r="AY43" s="55" t="n">
        <f aca="false">AY30</f>
        <v>0</v>
      </c>
      <c r="AZ43" s="55" t="n">
        <f aca="false">AZ30</f>
        <v>0</v>
      </c>
      <c r="BA43" s="55" t="n">
        <f aca="false">BA30</f>
        <v>0</v>
      </c>
      <c r="BB43" s="55" t="n">
        <f aca="false">BB30</f>
        <v>0</v>
      </c>
      <c r="BC43" s="55" t="n">
        <f aca="false">BC30</f>
        <v>0</v>
      </c>
      <c r="BD43" s="55" t="n">
        <f aca="false">BD30</f>
        <v>0</v>
      </c>
      <c r="BE43" s="55" t="n">
        <f aca="false">BE30</f>
        <v>0</v>
      </c>
      <c r="BF43" s="55" t="n">
        <f aca="false">BF30</f>
        <v>0</v>
      </c>
      <c r="BG43" s="55" t="n">
        <f aca="false">BG30</f>
        <v>0</v>
      </c>
      <c r="BH43" s="55" t="n">
        <f aca="false">BH30</f>
        <v>0</v>
      </c>
      <c r="BI43" s="55" t="n">
        <f aca="false">BI30</f>
        <v>0</v>
      </c>
      <c r="BJ43" s="55" t="n">
        <f aca="false">BJ30</f>
        <v>0</v>
      </c>
      <c r="BK43" s="55" t="n">
        <f aca="false">BK30</f>
        <v>0</v>
      </c>
      <c r="BL43" s="55" t="n">
        <f aca="false">BL30</f>
        <v>0</v>
      </c>
      <c r="BM43" s="55" t="n">
        <f aca="false">BM30</f>
        <v>0</v>
      </c>
      <c r="BN43" s="55" t="n">
        <f aca="false">BN30</f>
        <v>0</v>
      </c>
      <c r="BO43" s="55" t="n">
        <f aca="false">BO30</f>
        <v>0</v>
      </c>
      <c r="BP43" s="55" t="n">
        <f aca="false">BP30</f>
        <v>0</v>
      </c>
      <c r="BQ43" s="55" t="n">
        <f aca="false">BQ30</f>
        <v>0</v>
      </c>
      <c r="BR43" s="55" t="n">
        <f aca="false">BR30</f>
        <v>0</v>
      </c>
      <c r="BS43" s="55" t="n">
        <f aca="false">BS30</f>
        <v>0</v>
      </c>
      <c r="BT43" s="55" t="n">
        <f aca="false">BT30</f>
        <v>0</v>
      </c>
      <c r="BU43" s="55" t="n">
        <f aca="false">BU30</f>
        <v>0</v>
      </c>
      <c r="BV43" s="55" t="n">
        <f aca="false">BV30</f>
        <v>0</v>
      </c>
      <c r="BW43" s="55" t="n">
        <f aca="false">BW30</f>
        <v>0</v>
      </c>
      <c r="BX43" s="55" t="n">
        <f aca="false">BX30</f>
        <v>0</v>
      </c>
      <c r="BY43" s="55" t="n">
        <f aca="false">BY30</f>
        <v>0</v>
      </c>
      <c r="BZ43" s="55" t="n">
        <f aca="false">BZ30</f>
        <v>0</v>
      </c>
      <c r="CA43" s="55" t="n">
        <f aca="false">CA30</f>
        <v>0</v>
      </c>
      <c r="CB43" s="55" t="n">
        <f aca="false">CB30</f>
        <v>0</v>
      </c>
      <c r="CC43" s="55" t="n">
        <f aca="false">CC30</f>
        <v>0</v>
      </c>
      <c r="CD43" s="55" t="n">
        <f aca="false">CD30</f>
        <v>0</v>
      </c>
      <c r="CE43" s="55" t="n">
        <f aca="false">CE30</f>
        <v>0</v>
      </c>
      <c r="CF43" s="55" t="n">
        <f aca="false">CF30</f>
        <v>0</v>
      </c>
      <c r="CG43" s="55" t="n">
        <f aca="false">CG30</f>
        <v>0</v>
      </c>
      <c r="CH43" s="55" t="n">
        <f aca="false">CH30</f>
        <v>0</v>
      </c>
      <c r="CI43" s="55" t="n">
        <f aca="false">CI30</f>
        <v>0</v>
      </c>
      <c r="CJ43" s="55" t="n">
        <f aca="false">CJ30</f>
        <v>0</v>
      </c>
      <c r="CK43" s="55" t="n">
        <f aca="false">CK30</f>
        <v>0</v>
      </c>
      <c r="CL43" s="55" t="n">
        <f aca="false">CL30</f>
        <v>0</v>
      </c>
      <c r="CM43" s="55" t="n">
        <f aca="false">CM30</f>
        <v>0</v>
      </c>
      <c r="CN43" s="55" t="n">
        <f aca="false">CN30</f>
        <v>0</v>
      </c>
      <c r="CO43" s="55" t="n">
        <f aca="false">CO30</f>
        <v>0</v>
      </c>
      <c r="CP43" s="55" t="n">
        <f aca="false">CP30</f>
        <v>0</v>
      </c>
      <c r="CQ43" s="55" t="n">
        <f aca="false">CQ30</f>
        <v>0</v>
      </c>
      <c r="CR43" s="55" t="n">
        <f aca="false">CR30</f>
        <v>0</v>
      </c>
      <c r="CS43" s="55" t="n">
        <f aca="false">CS30</f>
        <v>0</v>
      </c>
      <c r="CT43" s="55" t="n">
        <f aca="false">CT30</f>
        <v>0</v>
      </c>
      <c r="CU43" s="55" t="n">
        <f aca="false">CU30</f>
        <v>0</v>
      </c>
      <c r="CV43" s="55" t="n">
        <f aca="false">CV30</f>
        <v>0</v>
      </c>
      <c r="CW43" s="55" t="n">
        <f aca="false">CW30</f>
        <v>0</v>
      </c>
      <c r="CX43" s="55" t="n">
        <f aca="false">CX30</f>
        <v>0</v>
      </c>
      <c r="CY43" s="55" t="n">
        <f aca="false">CY30</f>
        <v>0</v>
      </c>
      <c r="CZ43" s="55" t="n">
        <f aca="false">CZ30</f>
        <v>0</v>
      </c>
      <c r="DA43" s="55" t="n">
        <f aca="false">DA30</f>
        <v>0</v>
      </c>
      <c r="DB43" s="55" t="n">
        <f aca="false">DB30</f>
        <v>0</v>
      </c>
      <c r="DC43" s="55" t="n">
        <f aca="false">DC30</f>
        <v>0</v>
      </c>
      <c r="DD43" s="55" t="n">
        <f aca="false">DD30</f>
        <v>0</v>
      </c>
      <c r="DE43" s="55" t="n">
        <f aca="false">DE30</f>
        <v>0</v>
      </c>
      <c r="DF43" s="55" t="n">
        <f aca="false">DF30</f>
        <v>0</v>
      </c>
      <c r="DG43" s="55" t="n">
        <f aca="false">DG30</f>
        <v>0</v>
      </c>
      <c r="DH43" s="55" t="n">
        <f aca="false">DH30</f>
        <v>0</v>
      </c>
      <c r="DI43" s="55" t="n">
        <f aca="false">DI30</f>
        <v>0</v>
      </c>
      <c r="DJ43" s="55" t="n">
        <f aca="false">DJ30</f>
        <v>0</v>
      </c>
      <c r="DK43" s="55" t="n">
        <f aca="false">DK30</f>
        <v>0</v>
      </c>
    </row>
    <row r="44" customFormat="false" ht="15" hidden="false" customHeight="true" outlineLevel="0" collapsed="false">
      <c r="E44" s="85" t="str">
        <f aca="false">E$40</f>
        <v>Reduction in highway truck travel time costs from reduced shifts - Build - PV</v>
      </c>
      <c r="F44" s="85" t="n">
        <f aca="false">F$40</f>
        <v>0</v>
      </c>
      <c r="G44" s="85" t="str">
        <f aca="false">G$40</f>
        <v>US$</v>
      </c>
      <c r="H44" s="85" t="n">
        <f aca="false">H$40</f>
        <v>8015857.39258069</v>
      </c>
      <c r="I44" s="85" t="n">
        <f aca="false">I$40</f>
        <v>0</v>
      </c>
      <c r="J44" s="85" t="n">
        <f aca="false">J$40</f>
        <v>0</v>
      </c>
      <c r="K44" s="85" t="n">
        <f aca="false">K$40</f>
        <v>0</v>
      </c>
      <c r="L44" s="85" t="n">
        <f aca="false">L$40</f>
        <v>0</v>
      </c>
      <c r="M44" s="85" t="n">
        <f aca="false">M$40</f>
        <v>0</v>
      </c>
      <c r="N44" s="85" t="n">
        <f aca="false">N$40</f>
        <v>0</v>
      </c>
      <c r="O44" s="85" t="n">
        <f aca="false">O$40</f>
        <v>0</v>
      </c>
      <c r="P44" s="85" t="n">
        <f aca="false">P$40</f>
        <v>0</v>
      </c>
      <c r="Q44" s="85" t="n">
        <f aca="false">Q$40</f>
        <v>0</v>
      </c>
      <c r="R44" s="85" t="n">
        <f aca="false">R$40</f>
        <v>0</v>
      </c>
      <c r="S44" s="85" t="n">
        <f aca="false">S$40</f>
        <v>0</v>
      </c>
      <c r="T44" s="85" t="n">
        <f aca="false">T$40</f>
        <v>617573.401309258</v>
      </c>
      <c r="U44" s="85" t="n">
        <f aca="false">U$40</f>
        <v>587560.488348434</v>
      </c>
      <c r="V44" s="85" t="n">
        <f aca="false">V$40</f>
        <v>559006.146858604</v>
      </c>
      <c r="W44" s="85" t="n">
        <f aca="false">W$40</f>
        <v>531839.492992578</v>
      </c>
      <c r="X44" s="85" t="n">
        <f aca="false">X$40</f>
        <v>505993.087725649</v>
      </c>
      <c r="Y44" s="85" t="n">
        <f aca="false">Y$40</f>
        <v>481402.769443655</v>
      </c>
      <c r="Z44" s="85" t="n">
        <f aca="false">Z$40</f>
        <v>458007.494666954</v>
      </c>
      <c r="AA44" s="85" t="n">
        <f aca="false">AA$40</f>
        <v>435749.186514915</v>
      </c>
      <c r="AB44" s="85" t="n">
        <f aca="false">AB$40</f>
        <v>414572.590534751</v>
      </c>
      <c r="AC44" s="85" t="n">
        <f aca="false">AC$40</f>
        <v>394425.137536801</v>
      </c>
      <c r="AD44" s="85" t="n">
        <f aca="false">AD$40</f>
        <v>375256.81309576</v>
      </c>
      <c r="AE44" s="85" t="n">
        <f aca="false">AE$40</f>
        <v>357020.03339391</v>
      </c>
      <c r="AF44" s="85" t="n">
        <f aca="false">AF$40</f>
        <v>339669.527098131</v>
      </c>
      <c r="AG44" s="85" t="n">
        <f aca="false">AG$40</f>
        <v>323162.222977474</v>
      </c>
      <c r="AH44" s="85" t="n">
        <f aca="false">AH$40</f>
        <v>307457.142982307</v>
      </c>
      <c r="AI44" s="85" t="n">
        <f aca="false">AI$40</f>
        <v>292515.300519616</v>
      </c>
      <c r="AJ44" s="85" t="n">
        <f aca="false">AJ$40</f>
        <v>278299.603671933</v>
      </c>
      <c r="AK44" s="85" t="n">
        <f aca="false">AK$40</f>
        <v>264774.763119653</v>
      </c>
      <c r="AL44" s="85" t="n">
        <f aca="false">AL$40</f>
        <v>251907.204538137</v>
      </c>
      <c r="AM44" s="85" t="n">
        <f aca="false">AM$40</f>
        <v>239664.985252171</v>
      </c>
      <c r="AN44" s="85" t="n">
        <f aca="false">AN$40</f>
        <v>0</v>
      </c>
      <c r="AO44" s="85" t="n">
        <f aca="false">AO$40</f>
        <v>0</v>
      </c>
      <c r="AP44" s="85" t="n">
        <f aca="false">AP$40</f>
        <v>0</v>
      </c>
      <c r="AQ44" s="85" t="n">
        <f aca="false">AQ$40</f>
        <v>0</v>
      </c>
      <c r="AR44" s="85" t="n">
        <f aca="false">AR$40</f>
        <v>0</v>
      </c>
      <c r="AS44" s="85" t="n">
        <f aca="false">AS$40</f>
        <v>0</v>
      </c>
      <c r="AT44" s="85" t="n">
        <f aca="false">AT$40</f>
        <v>0</v>
      </c>
      <c r="AU44" s="85" t="n">
        <f aca="false">AU$40</f>
        <v>0</v>
      </c>
      <c r="AV44" s="85" t="n">
        <f aca="false">AV$40</f>
        <v>0</v>
      </c>
      <c r="AW44" s="85" t="n">
        <f aca="false">AW$40</f>
        <v>0</v>
      </c>
      <c r="AX44" s="85" t="n">
        <f aca="false">AX$40</f>
        <v>0</v>
      </c>
      <c r="AY44" s="85" t="n">
        <f aca="false">AY$40</f>
        <v>0</v>
      </c>
      <c r="AZ44" s="85" t="n">
        <f aca="false">AZ$40</f>
        <v>0</v>
      </c>
      <c r="BA44" s="85" t="n">
        <f aca="false">BA$40</f>
        <v>0</v>
      </c>
      <c r="BB44" s="85" t="n">
        <f aca="false">BB$40</f>
        <v>0</v>
      </c>
      <c r="BC44" s="85" t="n">
        <f aca="false">BC$40</f>
        <v>0</v>
      </c>
      <c r="BD44" s="85" t="n">
        <f aca="false">BD$40</f>
        <v>0</v>
      </c>
      <c r="BE44" s="85" t="n">
        <f aca="false">BE$40</f>
        <v>0</v>
      </c>
      <c r="BF44" s="85" t="n">
        <f aca="false">BF$40</f>
        <v>0</v>
      </c>
      <c r="BG44" s="85" t="n">
        <f aca="false">BG$40</f>
        <v>0</v>
      </c>
      <c r="BH44" s="85" t="n">
        <f aca="false">BH$40</f>
        <v>0</v>
      </c>
      <c r="BI44" s="85" t="n">
        <f aca="false">BI$40</f>
        <v>0</v>
      </c>
      <c r="BJ44" s="85" t="n">
        <f aca="false">BJ$40</f>
        <v>0</v>
      </c>
      <c r="BK44" s="85" t="n">
        <f aca="false">BK$40</f>
        <v>0</v>
      </c>
      <c r="BL44" s="85" t="n">
        <f aca="false">BL$40</f>
        <v>0</v>
      </c>
      <c r="BM44" s="85" t="n">
        <f aca="false">BM$40</f>
        <v>0</v>
      </c>
      <c r="BN44" s="85" t="n">
        <f aca="false">BN$40</f>
        <v>0</v>
      </c>
      <c r="BO44" s="85" t="n">
        <f aca="false">BO$40</f>
        <v>0</v>
      </c>
      <c r="BP44" s="85" t="n">
        <f aca="false">BP$40</f>
        <v>0</v>
      </c>
      <c r="BQ44" s="85" t="n">
        <f aca="false">BQ$40</f>
        <v>0</v>
      </c>
      <c r="BR44" s="85" t="n">
        <f aca="false">BR$40</f>
        <v>0</v>
      </c>
      <c r="BS44" s="85" t="n">
        <f aca="false">BS$40</f>
        <v>0</v>
      </c>
      <c r="BT44" s="85" t="n">
        <f aca="false">BT$40</f>
        <v>0</v>
      </c>
      <c r="BU44" s="85" t="n">
        <f aca="false">BU$40</f>
        <v>0</v>
      </c>
      <c r="BV44" s="85" t="n">
        <f aca="false">BV$40</f>
        <v>0</v>
      </c>
      <c r="BW44" s="85" t="n">
        <f aca="false">BW$40</f>
        <v>0</v>
      </c>
      <c r="BX44" s="85" t="n">
        <f aca="false">BX$40</f>
        <v>0</v>
      </c>
      <c r="BY44" s="85" t="n">
        <f aca="false">BY$40</f>
        <v>0</v>
      </c>
      <c r="BZ44" s="85" t="n">
        <f aca="false">BZ$40</f>
        <v>0</v>
      </c>
      <c r="CA44" s="85" t="n">
        <f aca="false">CA$40</f>
        <v>0</v>
      </c>
      <c r="CB44" s="85" t="n">
        <f aca="false">CB$40</f>
        <v>0</v>
      </c>
      <c r="CC44" s="85" t="n">
        <f aca="false">CC$40</f>
        <v>0</v>
      </c>
      <c r="CD44" s="85" t="n">
        <f aca="false">CD$40</f>
        <v>0</v>
      </c>
      <c r="CE44" s="85" t="n">
        <f aca="false">CE$40</f>
        <v>0</v>
      </c>
      <c r="CF44" s="85" t="n">
        <f aca="false">CF$40</f>
        <v>0</v>
      </c>
      <c r="CG44" s="85" t="n">
        <f aca="false">CG$40</f>
        <v>0</v>
      </c>
      <c r="CH44" s="85" t="n">
        <f aca="false">CH$40</f>
        <v>0</v>
      </c>
      <c r="CI44" s="85" t="n">
        <f aca="false">CI$40</f>
        <v>0</v>
      </c>
      <c r="CJ44" s="85" t="n">
        <f aca="false">CJ$40</f>
        <v>0</v>
      </c>
      <c r="CK44" s="85" t="n">
        <f aca="false">CK$40</f>
        <v>0</v>
      </c>
      <c r="CL44" s="85" t="n">
        <f aca="false">CL$40</f>
        <v>0</v>
      </c>
      <c r="CM44" s="85" t="n">
        <f aca="false">CM$40</f>
        <v>0</v>
      </c>
      <c r="CN44" s="85" t="n">
        <f aca="false">CN$40</f>
        <v>0</v>
      </c>
      <c r="CO44" s="85" t="n">
        <f aca="false">CO$40</f>
        <v>0</v>
      </c>
      <c r="CP44" s="85" t="n">
        <f aca="false">CP$40</f>
        <v>0</v>
      </c>
      <c r="CQ44" s="85" t="n">
        <f aca="false">CQ$40</f>
        <v>0</v>
      </c>
      <c r="CR44" s="85" t="n">
        <f aca="false">CR$40</f>
        <v>0</v>
      </c>
      <c r="CS44" s="85" t="n">
        <f aca="false">CS$40</f>
        <v>0</v>
      </c>
      <c r="CT44" s="85" t="n">
        <f aca="false">CT$40</f>
        <v>0</v>
      </c>
      <c r="CU44" s="85" t="n">
        <f aca="false">CU$40</f>
        <v>0</v>
      </c>
      <c r="CV44" s="85" t="n">
        <f aca="false">CV$40</f>
        <v>0</v>
      </c>
      <c r="CW44" s="85" t="n">
        <f aca="false">CW$40</f>
        <v>0</v>
      </c>
      <c r="CX44" s="85" t="n">
        <f aca="false">CX$40</f>
        <v>0</v>
      </c>
      <c r="CY44" s="85" t="n">
        <f aca="false">CY$40</f>
        <v>0</v>
      </c>
      <c r="CZ44" s="85" t="n">
        <f aca="false">CZ$40</f>
        <v>0</v>
      </c>
      <c r="DA44" s="85" t="n">
        <f aca="false">DA$40</f>
        <v>0</v>
      </c>
      <c r="DB44" s="85" t="n">
        <f aca="false">DB$40</f>
        <v>0</v>
      </c>
      <c r="DC44" s="85" t="n">
        <f aca="false">DC$40</f>
        <v>0</v>
      </c>
      <c r="DD44" s="85" t="n">
        <f aca="false">DD$40</f>
        <v>0</v>
      </c>
      <c r="DE44" s="85" t="n">
        <f aca="false">DE$40</f>
        <v>0</v>
      </c>
      <c r="DF44" s="85" t="n">
        <f aca="false">DF$40</f>
        <v>0</v>
      </c>
      <c r="DG44" s="85" t="n">
        <f aca="false">DG$40</f>
        <v>0</v>
      </c>
      <c r="DH44" s="85" t="n">
        <f aca="false">DH$40</f>
        <v>0</v>
      </c>
      <c r="DI44" s="85" t="n">
        <f aca="false">DI$40</f>
        <v>0</v>
      </c>
      <c r="DJ44" s="85" t="n">
        <f aca="false">DJ$40</f>
        <v>0</v>
      </c>
      <c r="DK44" s="85" t="n">
        <f aca="false">DK$40</f>
        <v>0</v>
      </c>
    </row>
    <row r="45" customFormat="false" ht="15" hidden="false" customHeight="true" outlineLevel="0" collapsed="false">
      <c r="E45" s="208" t="s">
        <v>283</v>
      </c>
      <c r="F45" s="208"/>
      <c r="G45" s="208" t="s">
        <v>209</v>
      </c>
      <c r="H45" s="208" t="n">
        <f aca="false">SUM(J45:DK45)</f>
        <v>21375619.7135485</v>
      </c>
      <c r="I45" s="208"/>
      <c r="J45" s="208" t="n">
        <f aca="false">SUM(J43:J44)</f>
        <v>0</v>
      </c>
      <c r="K45" s="208" t="n">
        <f aca="false">SUM(K43:K44)</f>
        <v>0</v>
      </c>
      <c r="L45" s="208" t="n">
        <f aca="false">SUM(L43:L44)</f>
        <v>0</v>
      </c>
      <c r="M45" s="208" t="n">
        <f aca="false">SUM(M43:M44)</f>
        <v>0</v>
      </c>
      <c r="N45" s="208" t="n">
        <f aca="false">SUM(N43:N44)</f>
        <v>0</v>
      </c>
      <c r="O45" s="208" t="n">
        <f aca="false">SUM(O43:O44)</f>
        <v>0</v>
      </c>
      <c r="P45" s="208" t="n">
        <f aca="false">SUM(P43:P44)</f>
        <v>0</v>
      </c>
      <c r="Q45" s="208" t="n">
        <f aca="false">SUM(Q43:Q44)</f>
        <v>0</v>
      </c>
      <c r="R45" s="208" t="n">
        <f aca="false">SUM(R43:R44)</f>
        <v>0</v>
      </c>
      <c r="S45" s="208" t="n">
        <f aca="false">SUM(S43:S44)</f>
        <v>0</v>
      </c>
      <c r="T45" s="208" t="n">
        <f aca="false">SUM(T43:T44)</f>
        <v>1646862.40349136</v>
      </c>
      <c r="U45" s="208" t="n">
        <f aca="false">SUM(U43:U44)</f>
        <v>1566827.96892916</v>
      </c>
      <c r="V45" s="208" t="n">
        <f aca="false">SUM(V43:V44)</f>
        <v>1490683.05828961</v>
      </c>
      <c r="W45" s="208" t="n">
        <f aca="false">SUM(W43:W44)</f>
        <v>1418238.64798021</v>
      </c>
      <c r="X45" s="208" t="n">
        <f aca="false">SUM(X43:X44)</f>
        <v>1349314.90060173</v>
      </c>
      <c r="Y45" s="208" t="n">
        <f aca="false">SUM(Y43:Y44)</f>
        <v>1283740.71851641</v>
      </c>
      <c r="Z45" s="208" t="n">
        <f aca="false">SUM(Z43:Z44)</f>
        <v>1221353.31911188</v>
      </c>
      <c r="AA45" s="208" t="n">
        <f aca="false">SUM(AA43:AA44)</f>
        <v>1161997.83070644</v>
      </c>
      <c r="AB45" s="208" t="n">
        <f aca="false">SUM(AB43:AB44)</f>
        <v>1105526.90809267</v>
      </c>
      <c r="AC45" s="208" t="n">
        <f aca="false">SUM(AC43:AC44)</f>
        <v>1051800.3667648</v>
      </c>
      <c r="AD45" s="208" t="n">
        <f aca="false">SUM(AD43:AD44)</f>
        <v>1000684.83492203</v>
      </c>
      <c r="AE45" s="208" t="n">
        <f aca="false">SUM(AE43:AE44)</f>
        <v>952053.42238376</v>
      </c>
      <c r="AF45" s="208" t="n">
        <f aca="false">SUM(AF43:AF44)</f>
        <v>905785.405595016</v>
      </c>
      <c r="AG45" s="208" t="n">
        <f aca="false">SUM(AG43:AG44)</f>
        <v>861765.927939931</v>
      </c>
      <c r="AH45" s="208" t="n">
        <f aca="false">SUM(AH43:AH44)</f>
        <v>819885.714619486</v>
      </c>
      <c r="AI45" s="208" t="n">
        <f aca="false">SUM(AI43:AI44)</f>
        <v>780040.801385642</v>
      </c>
      <c r="AJ45" s="208" t="n">
        <f aca="false">SUM(AJ43:AJ44)</f>
        <v>742132.276458489</v>
      </c>
      <c r="AK45" s="208" t="n">
        <f aca="false">SUM(AK43:AK44)</f>
        <v>706066.03498574</v>
      </c>
      <c r="AL45" s="208" t="n">
        <f aca="false">SUM(AL43:AL44)</f>
        <v>671752.545435031</v>
      </c>
      <c r="AM45" s="208" t="n">
        <f aca="false">SUM(AM43:AM44)</f>
        <v>639106.627339123</v>
      </c>
      <c r="AN45" s="208" t="n">
        <f aca="false">SUM(AN43:AN44)</f>
        <v>0</v>
      </c>
      <c r="AO45" s="208" t="n">
        <f aca="false">SUM(AO43:AO44)</f>
        <v>0</v>
      </c>
      <c r="AP45" s="208" t="n">
        <f aca="false">SUM(AP43:AP44)</f>
        <v>0</v>
      </c>
      <c r="AQ45" s="208" t="n">
        <f aca="false">SUM(AQ43:AQ44)</f>
        <v>0</v>
      </c>
      <c r="AR45" s="208" t="n">
        <f aca="false">SUM(AR43:AR44)</f>
        <v>0</v>
      </c>
      <c r="AS45" s="208" t="n">
        <f aca="false">SUM(AS43:AS44)</f>
        <v>0</v>
      </c>
      <c r="AT45" s="208" t="n">
        <f aca="false">SUM(AT43:AT44)</f>
        <v>0</v>
      </c>
      <c r="AU45" s="208" t="n">
        <f aca="false">SUM(AU43:AU44)</f>
        <v>0</v>
      </c>
      <c r="AV45" s="208" t="n">
        <f aca="false">SUM(AV43:AV44)</f>
        <v>0</v>
      </c>
      <c r="AW45" s="208" t="n">
        <f aca="false">SUM(AW43:AW44)</f>
        <v>0</v>
      </c>
      <c r="AX45" s="208" t="n">
        <f aca="false">SUM(AX43:AX44)</f>
        <v>0</v>
      </c>
      <c r="AY45" s="208" t="n">
        <f aca="false">SUM(AY43:AY44)</f>
        <v>0</v>
      </c>
      <c r="AZ45" s="208" t="n">
        <f aca="false">SUM(AZ43:AZ44)</f>
        <v>0</v>
      </c>
      <c r="BA45" s="208" t="n">
        <f aca="false">SUM(BA43:BA44)</f>
        <v>0</v>
      </c>
      <c r="BB45" s="208" t="n">
        <f aca="false">SUM(BB43:BB44)</f>
        <v>0</v>
      </c>
      <c r="BC45" s="208" t="n">
        <f aca="false">SUM(BC43:BC44)</f>
        <v>0</v>
      </c>
      <c r="BD45" s="208" t="n">
        <f aca="false">SUM(BD43:BD44)</f>
        <v>0</v>
      </c>
      <c r="BE45" s="208" t="n">
        <f aca="false">SUM(BE43:BE44)</f>
        <v>0</v>
      </c>
      <c r="BF45" s="208" t="n">
        <f aca="false">SUM(BF43:BF44)</f>
        <v>0</v>
      </c>
      <c r="BG45" s="208" t="n">
        <f aca="false">SUM(BG43:BG44)</f>
        <v>0</v>
      </c>
      <c r="BH45" s="208" t="n">
        <f aca="false">SUM(BH43:BH44)</f>
        <v>0</v>
      </c>
      <c r="BI45" s="208" t="n">
        <f aca="false">SUM(BI43:BI44)</f>
        <v>0</v>
      </c>
      <c r="BJ45" s="208" t="n">
        <f aca="false">SUM(BJ43:BJ44)</f>
        <v>0</v>
      </c>
      <c r="BK45" s="208" t="n">
        <f aca="false">SUM(BK43:BK44)</f>
        <v>0</v>
      </c>
      <c r="BL45" s="208" t="n">
        <f aca="false">SUM(BL43:BL44)</f>
        <v>0</v>
      </c>
      <c r="BM45" s="208" t="n">
        <f aca="false">SUM(BM43:BM44)</f>
        <v>0</v>
      </c>
      <c r="BN45" s="208" t="n">
        <f aca="false">SUM(BN43:BN44)</f>
        <v>0</v>
      </c>
      <c r="BO45" s="208" t="n">
        <f aca="false">SUM(BO43:BO44)</f>
        <v>0</v>
      </c>
      <c r="BP45" s="208" t="n">
        <f aca="false">SUM(BP43:BP44)</f>
        <v>0</v>
      </c>
      <c r="BQ45" s="208" t="n">
        <f aca="false">SUM(BQ43:BQ44)</f>
        <v>0</v>
      </c>
      <c r="BR45" s="208" t="n">
        <f aca="false">SUM(BR43:BR44)</f>
        <v>0</v>
      </c>
      <c r="BS45" s="208" t="n">
        <f aca="false">SUM(BS43:BS44)</f>
        <v>0</v>
      </c>
      <c r="BT45" s="208" t="n">
        <f aca="false">SUM(BT43:BT44)</f>
        <v>0</v>
      </c>
      <c r="BU45" s="208" t="n">
        <f aca="false">SUM(BU43:BU44)</f>
        <v>0</v>
      </c>
      <c r="BV45" s="208" t="n">
        <f aca="false">SUM(BV43:BV44)</f>
        <v>0</v>
      </c>
      <c r="BW45" s="208" t="n">
        <f aca="false">SUM(BW43:BW44)</f>
        <v>0</v>
      </c>
      <c r="BX45" s="208" t="n">
        <f aca="false">SUM(BX43:BX44)</f>
        <v>0</v>
      </c>
      <c r="BY45" s="208" t="n">
        <f aca="false">SUM(BY43:BY44)</f>
        <v>0</v>
      </c>
      <c r="BZ45" s="208" t="n">
        <f aca="false">SUM(BZ43:BZ44)</f>
        <v>0</v>
      </c>
      <c r="CA45" s="208" t="n">
        <f aca="false">SUM(CA43:CA44)</f>
        <v>0</v>
      </c>
      <c r="CB45" s="208" t="n">
        <f aca="false">SUM(CB43:CB44)</f>
        <v>0</v>
      </c>
      <c r="CC45" s="208" t="n">
        <f aca="false">SUM(CC43:CC44)</f>
        <v>0</v>
      </c>
      <c r="CD45" s="208" t="n">
        <f aca="false">SUM(CD43:CD44)</f>
        <v>0</v>
      </c>
      <c r="CE45" s="208" t="n">
        <f aca="false">SUM(CE43:CE44)</f>
        <v>0</v>
      </c>
      <c r="CF45" s="208" t="n">
        <f aca="false">SUM(CF43:CF44)</f>
        <v>0</v>
      </c>
      <c r="CG45" s="208" t="n">
        <f aca="false">SUM(CG43:CG44)</f>
        <v>0</v>
      </c>
      <c r="CH45" s="208" t="n">
        <f aca="false">SUM(CH43:CH44)</f>
        <v>0</v>
      </c>
      <c r="CI45" s="208" t="n">
        <f aca="false">SUM(CI43:CI44)</f>
        <v>0</v>
      </c>
      <c r="CJ45" s="208" t="n">
        <f aca="false">SUM(CJ43:CJ44)</f>
        <v>0</v>
      </c>
      <c r="CK45" s="208" t="n">
        <f aca="false">SUM(CK43:CK44)</f>
        <v>0</v>
      </c>
      <c r="CL45" s="208" t="n">
        <f aca="false">SUM(CL43:CL44)</f>
        <v>0</v>
      </c>
      <c r="CM45" s="208" t="n">
        <f aca="false">SUM(CM43:CM44)</f>
        <v>0</v>
      </c>
      <c r="CN45" s="208" t="n">
        <f aca="false">SUM(CN43:CN44)</f>
        <v>0</v>
      </c>
      <c r="CO45" s="208" t="n">
        <f aca="false">SUM(CO43:CO44)</f>
        <v>0</v>
      </c>
      <c r="CP45" s="208" t="n">
        <f aca="false">SUM(CP43:CP44)</f>
        <v>0</v>
      </c>
      <c r="CQ45" s="208" t="n">
        <f aca="false">SUM(CQ43:CQ44)</f>
        <v>0</v>
      </c>
      <c r="CR45" s="208" t="n">
        <f aca="false">SUM(CR43:CR44)</f>
        <v>0</v>
      </c>
      <c r="CS45" s="208" t="n">
        <f aca="false">SUM(CS43:CS44)</f>
        <v>0</v>
      </c>
      <c r="CT45" s="208" t="n">
        <f aca="false">SUM(CT43:CT44)</f>
        <v>0</v>
      </c>
      <c r="CU45" s="208" t="n">
        <f aca="false">SUM(CU43:CU44)</f>
        <v>0</v>
      </c>
      <c r="CV45" s="208" t="n">
        <f aca="false">SUM(CV43:CV44)</f>
        <v>0</v>
      </c>
      <c r="CW45" s="208" t="n">
        <f aca="false">SUM(CW43:CW44)</f>
        <v>0</v>
      </c>
      <c r="CX45" s="208" t="n">
        <f aca="false">SUM(CX43:CX44)</f>
        <v>0</v>
      </c>
      <c r="CY45" s="208" t="n">
        <f aca="false">SUM(CY43:CY44)</f>
        <v>0</v>
      </c>
      <c r="CZ45" s="208" t="n">
        <f aca="false">SUM(CZ43:CZ44)</f>
        <v>0</v>
      </c>
      <c r="DA45" s="208" t="n">
        <f aca="false">SUM(DA43:DA44)</f>
        <v>0</v>
      </c>
      <c r="DB45" s="208" t="n">
        <f aca="false">SUM(DB43:DB44)</f>
        <v>0</v>
      </c>
      <c r="DC45" s="208" t="n">
        <f aca="false">SUM(DC43:DC44)</f>
        <v>0</v>
      </c>
      <c r="DD45" s="208" t="n">
        <f aca="false">SUM(DD43:DD44)</f>
        <v>0</v>
      </c>
      <c r="DE45" s="208" t="n">
        <f aca="false">SUM(DE43:DE44)</f>
        <v>0</v>
      </c>
      <c r="DF45" s="208" t="n">
        <f aca="false">SUM(DF43:DF44)</f>
        <v>0</v>
      </c>
      <c r="DG45" s="208" t="n">
        <f aca="false">SUM(DG43:DG44)</f>
        <v>0</v>
      </c>
      <c r="DH45" s="208" t="n">
        <f aca="false">SUM(DH43:DH44)</f>
        <v>0</v>
      </c>
      <c r="DI45" s="208" t="n">
        <f aca="false">SUM(DI43:DI44)</f>
        <v>0</v>
      </c>
      <c r="DJ45" s="208" t="n">
        <f aca="false">SUM(DJ43:DJ44)</f>
        <v>0</v>
      </c>
      <c r="DK45" s="208" t="n">
        <f aca="false">SUM(DK43:DK44)</f>
        <v>0</v>
      </c>
    </row>
    <row r="48" customFormat="false" ht="15" hidden="false" customHeight="true" outlineLevel="0" collapsed="false">
      <c r="A48" s="67" t="s">
        <v>284</v>
      </c>
      <c r="B48" s="67"/>
      <c r="C48" s="150"/>
      <c r="D48" s="67"/>
      <c r="E48" s="67"/>
      <c r="F48" s="67"/>
      <c r="G48" s="67"/>
      <c r="H48" s="67"/>
      <c r="I48" s="67"/>
      <c r="J48" s="67"/>
      <c r="K48" s="67"/>
      <c r="L48" s="67"/>
      <c r="M48" s="67"/>
      <c r="N48" s="67"/>
      <c r="O48" s="67"/>
      <c r="P48" s="67"/>
      <c r="Q48" s="67"/>
      <c r="R48" s="67"/>
      <c r="S48" s="67"/>
      <c r="T48" s="67"/>
      <c r="U48" s="67"/>
      <c r="V48" s="67"/>
      <c r="W48" s="67"/>
      <c r="X48" s="67"/>
      <c r="Y48" s="67"/>
      <c r="Z48" s="67"/>
      <c r="AA48" s="67"/>
      <c r="AB48" s="67"/>
      <c r="AC48" s="67"/>
      <c r="AD48" s="67"/>
      <c r="AE48" s="67"/>
      <c r="AF48" s="67"/>
      <c r="AG48" s="67"/>
      <c r="AH48" s="67"/>
      <c r="AI48" s="67"/>
      <c r="AJ48" s="67"/>
      <c r="AK48" s="67"/>
      <c r="AL48" s="67"/>
      <c r="AM48" s="67"/>
      <c r="AN48" s="67"/>
      <c r="AO48" s="67"/>
      <c r="AP48" s="67"/>
      <c r="AQ48" s="67"/>
      <c r="AR48" s="67"/>
      <c r="AS48" s="67"/>
      <c r="AT48" s="67"/>
      <c r="AU48" s="67"/>
      <c r="AV48" s="67"/>
      <c r="AW48" s="67"/>
      <c r="AX48" s="67"/>
      <c r="AY48" s="67"/>
      <c r="AZ48" s="67"/>
      <c r="BA48" s="67"/>
      <c r="BB48" s="67"/>
      <c r="BC48" s="67"/>
      <c r="BD48" s="67"/>
      <c r="BE48" s="67"/>
      <c r="BF48" s="67"/>
      <c r="BG48" s="67"/>
      <c r="BH48" s="67"/>
      <c r="BI48" s="67"/>
      <c r="BJ48" s="67"/>
      <c r="BK48" s="67"/>
      <c r="BL48" s="67"/>
      <c r="BM48" s="67"/>
      <c r="BN48" s="67"/>
      <c r="BO48" s="67"/>
      <c r="BP48" s="67"/>
      <c r="BQ48" s="67"/>
      <c r="BR48" s="67"/>
      <c r="BS48" s="67"/>
      <c r="BT48" s="67"/>
      <c r="BU48" s="67"/>
      <c r="BV48" s="67"/>
      <c r="BW48" s="67"/>
      <c r="BX48" s="67"/>
      <c r="BY48" s="67"/>
      <c r="BZ48" s="67"/>
      <c r="CA48" s="67"/>
      <c r="CB48" s="67"/>
      <c r="CC48" s="67"/>
      <c r="CD48" s="67"/>
      <c r="CE48" s="67"/>
      <c r="CF48" s="67"/>
      <c r="CG48" s="67"/>
      <c r="CH48" s="67"/>
      <c r="CI48" s="67"/>
      <c r="CJ48" s="67"/>
      <c r="CK48" s="67"/>
      <c r="CL48" s="67"/>
      <c r="CM48" s="67"/>
      <c r="CN48" s="67"/>
      <c r="CO48" s="67"/>
      <c r="CP48" s="67"/>
      <c r="CQ48" s="67"/>
      <c r="CR48" s="67"/>
      <c r="CS48" s="67"/>
      <c r="CT48" s="67"/>
      <c r="CU48" s="67"/>
      <c r="CV48" s="67"/>
      <c r="CW48" s="67"/>
      <c r="CX48" s="67"/>
      <c r="CY48" s="67"/>
      <c r="CZ48" s="67"/>
      <c r="DA48" s="67"/>
      <c r="DB48" s="67"/>
      <c r="DC48" s="67"/>
      <c r="DD48" s="67"/>
      <c r="DE48" s="67"/>
      <c r="DF48" s="67"/>
      <c r="DG48" s="67"/>
      <c r="DH48" s="67"/>
      <c r="DI48" s="67"/>
      <c r="DJ48" s="67"/>
      <c r="DK48" s="67"/>
    </row>
    <row r="50" s="107" customFormat="true" ht="15" hidden="false" customHeight="true" outlineLevel="0" collapsed="false">
      <c r="A50" s="116"/>
      <c r="B50" s="116" t="s">
        <v>285</v>
      </c>
      <c r="C50" s="117"/>
    </row>
    <row r="51" s="94" customFormat="true" ht="15" hidden="false" customHeight="true" outlineLevel="0" collapsed="false">
      <c r="A51" s="112"/>
      <c r="B51" s="112"/>
      <c r="C51" s="113"/>
      <c r="E51" s="213" t="str">
        <f aca="false">InpC!E$77</f>
        <v>Truck fuel efficiency - Idling</v>
      </c>
      <c r="F51" s="213" t="n">
        <f aca="false">InpC!F$77</f>
        <v>1</v>
      </c>
      <c r="G51" s="213" t="str">
        <f aca="false">InpC!G$77</f>
        <v>gal / hour</v>
      </c>
    </row>
    <row r="52" s="94" customFormat="true" ht="15" hidden="false" customHeight="true" outlineLevel="0" collapsed="false">
      <c r="A52" s="112"/>
      <c r="B52" s="112"/>
      <c r="C52" s="113"/>
      <c r="E52" s="221" t="str">
        <f aca="false">Volume!E$48</f>
        <v>Average savings in truck waiting time at terminal</v>
      </c>
      <c r="F52" s="221" t="n">
        <f aca="false">Volume!F$48</f>
        <v>0</v>
      </c>
      <c r="G52" s="221" t="str">
        <f aca="false">Volume!G$48</f>
        <v>hours</v>
      </c>
      <c r="H52" s="221" t="n">
        <f aca="false">Volume!H$48</f>
        <v>1186284.2161519</v>
      </c>
      <c r="I52" s="221" t="n">
        <f aca="false">Volume!I$48</f>
        <v>0</v>
      </c>
      <c r="J52" s="221" t="n">
        <f aca="false">Volume!J$48</f>
        <v>0</v>
      </c>
      <c r="K52" s="221" t="n">
        <f aca="false">Volume!K$48</f>
        <v>0</v>
      </c>
      <c r="L52" s="221" t="n">
        <f aca="false">Volume!L$48</f>
        <v>0</v>
      </c>
      <c r="M52" s="221" t="n">
        <f aca="false">Volume!M$48</f>
        <v>0</v>
      </c>
      <c r="N52" s="221" t="n">
        <f aca="false">Volume!N$48</f>
        <v>0</v>
      </c>
      <c r="O52" s="221" t="n">
        <f aca="false">Volume!O$48</f>
        <v>0</v>
      </c>
      <c r="P52" s="221" t="n">
        <f aca="false">Volume!P$48</f>
        <v>0</v>
      </c>
      <c r="Q52" s="221" t="n">
        <f aca="false">Volume!Q$48</f>
        <v>23864.0412365833</v>
      </c>
      <c r="R52" s="221" t="n">
        <f aca="false">Volume!R$48</f>
        <v>43532.2070909103</v>
      </c>
      <c r="S52" s="221" t="n">
        <f aca="false">Volume!S$48</f>
        <v>44315.7868185467</v>
      </c>
      <c r="T52" s="221" t="n">
        <f aca="false">Volume!T$48</f>
        <v>45113.4709812805</v>
      </c>
      <c r="U52" s="221" t="n">
        <f aca="false">Volume!U$48</f>
        <v>45925.5134589436</v>
      </c>
      <c r="V52" s="221" t="n">
        <f aca="false">Volume!V$48</f>
        <v>46752.1727012046</v>
      </c>
      <c r="W52" s="221" t="n">
        <f aca="false">Volume!W$48</f>
        <v>47593.7118098262</v>
      </c>
      <c r="X52" s="221" t="n">
        <f aca="false">Volume!X$48</f>
        <v>48450.3986224031</v>
      </c>
      <c r="Y52" s="221" t="n">
        <f aca="false">Volume!Y$48</f>
        <v>49322.5057976064</v>
      </c>
      <c r="Z52" s="221" t="n">
        <f aca="false">Volume!Z$48</f>
        <v>50210.3109019633</v>
      </c>
      <c r="AA52" s="221" t="n">
        <f aca="false">Volume!AA$48</f>
        <v>51114.0964981986</v>
      </c>
      <c r="AB52" s="221" t="n">
        <f aca="false">Volume!AB$48</f>
        <v>52034.1502351662</v>
      </c>
      <c r="AC52" s="221" t="n">
        <f aca="false">Volume!AC$48</f>
        <v>52970.7649393992</v>
      </c>
      <c r="AD52" s="221" t="n">
        <f aca="false">Volume!AD$48</f>
        <v>53924.2387083084</v>
      </c>
      <c r="AE52" s="221" t="n">
        <f aca="false">Volume!AE$48</f>
        <v>54894.8750050579</v>
      </c>
      <c r="AF52" s="221" t="n">
        <f aca="false">Volume!AF$48</f>
        <v>55882.982755149</v>
      </c>
      <c r="AG52" s="221" t="n">
        <f aca="false">Volume!AG$48</f>
        <v>56888.8764447416</v>
      </c>
      <c r="AH52" s="221" t="n">
        <f aca="false">Volume!AH$48</f>
        <v>57912.876220747</v>
      </c>
      <c r="AI52" s="221" t="n">
        <f aca="false">Volume!AI$48</f>
        <v>58955.3079927204</v>
      </c>
      <c r="AJ52" s="221" t="n">
        <f aca="false">Volume!AJ$48</f>
        <v>60016.5035365894</v>
      </c>
      <c r="AK52" s="221" t="n">
        <f aca="false">Volume!AK$48</f>
        <v>61096.800600248</v>
      </c>
      <c r="AL52" s="221" t="n">
        <f aca="false">Volume!AL$48</f>
        <v>62196.5430110525</v>
      </c>
      <c r="AM52" s="221" t="n">
        <f aca="false">Volume!AM$48</f>
        <v>63316.0807852514</v>
      </c>
      <c r="AN52" s="221" t="n">
        <f aca="false">Volume!AN$48</f>
        <v>0</v>
      </c>
      <c r="AO52" s="221" t="n">
        <f aca="false">Volume!AO$48</f>
        <v>0</v>
      </c>
      <c r="AP52" s="221" t="n">
        <f aca="false">Volume!AP$48</f>
        <v>0</v>
      </c>
      <c r="AQ52" s="221" t="n">
        <f aca="false">Volume!AQ$48</f>
        <v>0</v>
      </c>
      <c r="AR52" s="221" t="n">
        <f aca="false">Volume!AR$48</f>
        <v>0</v>
      </c>
      <c r="AS52" s="221" t="n">
        <f aca="false">Volume!AS$48</f>
        <v>0</v>
      </c>
      <c r="AT52" s="221" t="n">
        <f aca="false">Volume!AT$48</f>
        <v>0</v>
      </c>
      <c r="AU52" s="221" t="n">
        <f aca="false">Volume!AU$48</f>
        <v>0</v>
      </c>
      <c r="AV52" s="221" t="n">
        <f aca="false">Volume!AV$48</f>
        <v>0</v>
      </c>
      <c r="AW52" s="221" t="n">
        <f aca="false">Volume!AW$48</f>
        <v>0</v>
      </c>
      <c r="AX52" s="221" t="n">
        <f aca="false">Volume!AX$48</f>
        <v>0</v>
      </c>
      <c r="AY52" s="221" t="n">
        <f aca="false">Volume!AY$48</f>
        <v>0</v>
      </c>
      <c r="AZ52" s="221" t="n">
        <f aca="false">Volume!AZ$48</f>
        <v>0</v>
      </c>
      <c r="BA52" s="221" t="n">
        <f aca="false">Volume!BA$48</f>
        <v>0</v>
      </c>
      <c r="BB52" s="221" t="n">
        <f aca="false">Volume!BB$48</f>
        <v>0</v>
      </c>
      <c r="BC52" s="221" t="n">
        <f aca="false">Volume!BC$48</f>
        <v>0</v>
      </c>
      <c r="BD52" s="221" t="n">
        <f aca="false">Volume!BD$48</f>
        <v>0</v>
      </c>
      <c r="BE52" s="221" t="n">
        <f aca="false">Volume!BE$48</f>
        <v>0</v>
      </c>
      <c r="BF52" s="221" t="n">
        <f aca="false">Volume!BF$48</f>
        <v>0</v>
      </c>
      <c r="BG52" s="221" t="n">
        <f aca="false">Volume!BG$48</f>
        <v>0</v>
      </c>
      <c r="BH52" s="221" t="n">
        <f aca="false">Volume!BH$48</f>
        <v>0</v>
      </c>
      <c r="BI52" s="221" t="n">
        <f aca="false">Volume!BI$48</f>
        <v>0</v>
      </c>
      <c r="BJ52" s="221" t="n">
        <f aca="false">Volume!BJ$48</f>
        <v>0</v>
      </c>
      <c r="BK52" s="221" t="n">
        <f aca="false">Volume!BK$48</f>
        <v>0</v>
      </c>
      <c r="BL52" s="221" t="n">
        <f aca="false">Volume!BL$48</f>
        <v>0</v>
      </c>
      <c r="BM52" s="221" t="n">
        <f aca="false">Volume!BM$48</f>
        <v>0</v>
      </c>
      <c r="BN52" s="221" t="n">
        <f aca="false">Volume!BN$48</f>
        <v>0</v>
      </c>
      <c r="BO52" s="221" t="n">
        <f aca="false">Volume!BO$48</f>
        <v>0</v>
      </c>
      <c r="BP52" s="221" t="n">
        <f aca="false">Volume!BP$48</f>
        <v>0</v>
      </c>
      <c r="BQ52" s="221" t="n">
        <f aca="false">Volume!BQ$48</f>
        <v>0</v>
      </c>
      <c r="BR52" s="221" t="n">
        <f aca="false">Volume!BR$48</f>
        <v>0</v>
      </c>
      <c r="BS52" s="221" t="n">
        <f aca="false">Volume!BS$48</f>
        <v>0</v>
      </c>
      <c r="BT52" s="221" t="n">
        <f aca="false">Volume!BT$48</f>
        <v>0</v>
      </c>
      <c r="BU52" s="221" t="n">
        <f aca="false">Volume!BU$48</f>
        <v>0</v>
      </c>
      <c r="BV52" s="221" t="n">
        <f aca="false">Volume!BV$48</f>
        <v>0</v>
      </c>
      <c r="BW52" s="221" t="n">
        <f aca="false">Volume!BW$48</f>
        <v>0</v>
      </c>
      <c r="BX52" s="221" t="n">
        <f aca="false">Volume!BX$48</f>
        <v>0</v>
      </c>
      <c r="BY52" s="221" t="n">
        <f aca="false">Volume!BY$48</f>
        <v>0</v>
      </c>
      <c r="BZ52" s="221" t="n">
        <f aca="false">Volume!BZ$48</f>
        <v>0</v>
      </c>
      <c r="CA52" s="221" t="n">
        <f aca="false">Volume!CA$48</f>
        <v>0</v>
      </c>
      <c r="CB52" s="221" t="n">
        <f aca="false">Volume!CB$48</f>
        <v>0</v>
      </c>
      <c r="CC52" s="221" t="n">
        <f aca="false">Volume!CC$48</f>
        <v>0</v>
      </c>
      <c r="CD52" s="221" t="n">
        <f aca="false">Volume!CD$48</f>
        <v>0</v>
      </c>
      <c r="CE52" s="221" t="n">
        <f aca="false">Volume!CE$48</f>
        <v>0</v>
      </c>
      <c r="CF52" s="221" t="n">
        <f aca="false">Volume!CF$48</f>
        <v>0</v>
      </c>
      <c r="CG52" s="221" t="n">
        <f aca="false">Volume!CG$48</f>
        <v>0</v>
      </c>
      <c r="CH52" s="221" t="n">
        <f aca="false">Volume!CH$48</f>
        <v>0</v>
      </c>
      <c r="CI52" s="221" t="n">
        <f aca="false">Volume!CI$48</f>
        <v>0</v>
      </c>
      <c r="CJ52" s="221" t="n">
        <f aca="false">Volume!CJ$48</f>
        <v>0</v>
      </c>
      <c r="CK52" s="221" t="n">
        <f aca="false">Volume!CK$48</f>
        <v>0</v>
      </c>
      <c r="CL52" s="221" t="n">
        <f aca="false">Volume!CL$48</f>
        <v>0</v>
      </c>
      <c r="CM52" s="221" t="n">
        <f aca="false">Volume!CM$48</f>
        <v>0</v>
      </c>
      <c r="CN52" s="221" t="n">
        <f aca="false">Volume!CN$48</f>
        <v>0</v>
      </c>
      <c r="CO52" s="221" t="n">
        <f aca="false">Volume!CO$48</f>
        <v>0</v>
      </c>
      <c r="CP52" s="221" t="n">
        <f aca="false">Volume!CP$48</f>
        <v>0</v>
      </c>
      <c r="CQ52" s="221" t="n">
        <f aca="false">Volume!CQ$48</f>
        <v>0</v>
      </c>
      <c r="CR52" s="221" t="n">
        <f aca="false">Volume!CR$48</f>
        <v>0</v>
      </c>
      <c r="CS52" s="221" t="n">
        <f aca="false">Volume!CS$48</f>
        <v>0</v>
      </c>
      <c r="CT52" s="221" t="n">
        <f aca="false">Volume!CT$48</f>
        <v>0</v>
      </c>
      <c r="CU52" s="221" t="n">
        <f aca="false">Volume!CU$48</f>
        <v>0</v>
      </c>
      <c r="CV52" s="221" t="n">
        <f aca="false">Volume!CV$48</f>
        <v>0</v>
      </c>
      <c r="CW52" s="221" t="n">
        <f aca="false">Volume!CW$48</f>
        <v>0</v>
      </c>
      <c r="CX52" s="221" t="n">
        <f aca="false">Volume!CX$48</f>
        <v>0</v>
      </c>
      <c r="CY52" s="221" t="n">
        <f aca="false">Volume!CY$48</f>
        <v>0</v>
      </c>
      <c r="CZ52" s="221" t="n">
        <f aca="false">Volume!CZ$48</f>
        <v>0</v>
      </c>
      <c r="DA52" s="221" t="n">
        <f aca="false">Volume!DA$48</f>
        <v>0</v>
      </c>
      <c r="DB52" s="221" t="n">
        <f aca="false">Volume!DB$48</f>
        <v>0</v>
      </c>
      <c r="DC52" s="221" t="n">
        <f aca="false">Volume!DC$48</f>
        <v>0</v>
      </c>
      <c r="DD52" s="221" t="n">
        <f aca="false">Volume!DD$48</f>
        <v>0</v>
      </c>
      <c r="DE52" s="221" t="n">
        <f aca="false">Volume!DE$48</f>
        <v>0</v>
      </c>
      <c r="DF52" s="221" t="n">
        <f aca="false">Volume!DF$48</f>
        <v>0</v>
      </c>
      <c r="DG52" s="221" t="n">
        <f aca="false">Volume!DG$48</f>
        <v>0</v>
      </c>
      <c r="DH52" s="221" t="n">
        <f aca="false">Volume!DH$48</f>
        <v>0</v>
      </c>
      <c r="DI52" s="221" t="n">
        <f aca="false">Volume!DI$48</f>
        <v>0</v>
      </c>
      <c r="DJ52" s="221" t="n">
        <f aca="false">Volume!DJ$48</f>
        <v>0</v>
      </c>
      <c r="DK52" s="221" t="n">
        <f aca="false">Volume!DK$48</f>
        <v>0</v>
      </c>
    </row>
    <row r="53" s="107" customFormat="true" ht="15" hidden="false" customHeight="true" outlineLevel="0" collapsed="false">
      <c r="A53" s="116"/>
      <c r="B53" s="116"/>
      <c r="C53" s="117"/>
      <c r="E53" s="107" t="s">
        <v>286</v>
      </c>
      <c r="G53" s="107" t="s">
        <v>287</v>
      </c>
      <c r="H53" s="107" t="n">
        <f aca="false">SUM(J53:DK53)</f>
        <v>1186284.2161519</v>
      </c>
      <c r="J53" s="107" t="n">
        <f aca="false">$F51 * J52</f>
        <v>0</v>
      </c>
      <c r="K53" s="107" t="n">
        <f aca="false">$F51 * K52</f>
        <v>0</v>
      </c>
      <c r="L53" s="107" t="n">
        <f aca="false">$F51 * L52</f>
        <v>0</v>
      </c>
      <c r="M53" s="107" t="n">
        <f aca="false">$F51 * M52</f>
        <v>0</v>
      </c>
      <c r="N53" s="107" t="n">
        <f aca="false">$F51 * N52</f>
        <v>0</v>
      </c>
      <c r="O53" s="107" t="n">
        <f aca="false">$F51 * O52</f>
        <v>0</v>
      </c>
      <c r="P53" s="107" t="n">
        <f aca="false">$F51 * P52</f>
        <v>0</v>
      </c>
      <c r="Q53" s="107" t="n">
        <f aca="false">$F51 * Q52</f>
        <v>23864.0412365833</v>
      </c>
      <c r="R53" s="107" t="n">
        <f aca="false">$F51 * R52</f>
        <v>43532.2070909103</v>
      </c>
      <c r="S53" s="107" t="n">
        <f aca="false">$F51 * S52</f>
        <v>44315.7868185467</v>
      </c>
      <c r="T53" s="107" t="n">
        <f aca="false">$F51 * T52</f>
        <v>45113.4709812805</v>
      </c>
      <c r="U53" s="107" t="n">
        <f aca="false">$F51 * U52</f>
        <v>45925.5134589436</v>
      </c>
      <c r="V53" s="107" t="n">
        <f aca="false">$F51 * V52</f>
        <v>46752.1727012046</v>
      </c>
      <c r="W53" s="107" t="n">
        <f aca="false">$F51 * W52</f>
        <v>47593.7118098262</v>
      </c>
      <c r="X53" s="107" t="n">
        <f aca="false">$F51 * X52</f>
        <v>48450.3986224031</v>
      </c>
      <c r="Y53" s="107" t="n">
        <f aca="false">$F51 * Y52</f>
        <v>49322.5057976064</v>
      </c>
      <c r="Z53" s="107" t="n">
        <f aca="false">$F51 * Z52</f>
        <v>50210.3109019633</v>
      </c>
      <c r="AA53" s="107" t="n">
        <f aca="false">$F51 * AA52</f>
        <v>51114.0964981986</v>
      </c>
      <c r="AB53" s="107" t="n">
        <f aca="false">$F51 * AB52</f>
        <v>52034.1502351662</v>
      </c>
      <c r="AC53" s="107" t="n">
        <f aca="false">$F51 * AC52</f>
        <v>52970.7649393992</v>
      </c>
      <c r="AD53" s="107" t="n">
        <f aca="false">$F51 * AD52</f>
        <v>53924.2387083084</v>
      </c>
      <c r="AE53" s="107" t="n">
        <f aca="false">$F51 * AE52</f>
        <v>54894.8750050579</v>
      </c>
      <c r="AF53" s="107" t="n">
        <f aca="false">$F51 * AF52</f>
        <v>55882.982755149</v>
      </c>
      <c r="AG53" s="107" t="n">
        <f aca="false">$F51 * AG52</f>
        <v>56888.8764447416</v>
      </c>
      <c r="AH53" s="107" t="n">
        <f aca="false">$F51 * AH52</f>
        <v>57912.876220747</v>
      </c>
      <c r="AI53" s="107" t="n">
        <f aca="false">$F51 * AI52</f>
        <v>58955.3079927204</v>
      </c>
      <c r="AJ53" s="107" t="n">
        <f aca="false">$F51 * AJ52</f>
        <v>60016.5035365894</v>
      </c>
      <c r="AK53" s="107" t="n">
        <f aca="false">$F51 * AK52</f>
        <v>61096.800600248</v>
      </c>
      <c r="AL53" s="107" t="n">
        <f aca="false">$F51 * AL52</f>
        <v>62196.5430110525</v>
      </c>
      <c r="AM53" s="107" t="n">
        <f aca="false">$F51 * AM52</f>
        <v>63316.0807852514</v>
      </c>
      <c r="AN53" s="107" t="n">
        <f aca="false">$F51 * AN52</f>
        <v>0</v>
      </c>
      <c r="AO53" s="107" t="n">
        <f aca="false">$F51 * AO52</f>
        <v>0</v>
      </c>
      <c r="AP53" s="107" t="n">
        <f aca="false">$F51 * AP52</f>
        <v>0</v>
      </c>
      <c r="AQ53" s="107" t="n">
        <f aca="false">$F51 * AQ52</f>
        <v>0</v>
      </c>
      <c r="AR53" s="107" t="n">
        <f aca="false">$F51 * AR52</f>
        <v>0</v>
      </c>
      <c r="AS53" s="107" t="n">
        <f aca="false">$F51 * AS52</f>
        <v>0</v>
      </c>
      <c r="AT53" s="107" t="n">
        <f aca="false">$F51 * AT52</f>
        <v>0</v>
      </c>
      <c r="AU53" s="107" t="n">
        <f aca="false">$F51 * AU52</f>
        <v>0</v>
      </c>
      <c r="AV53" s="107" t="n">
        <f aca="false">$F51 * AV52</f>
        <v>0</v>
      </c>
      <c r="AW53" s="107" t="n">
        <f aca="false">$F51 * AW52</f>
        <v>0</v>
      </c>
      <c r="AX53" s="107" t="n">
        <f aca="false">$F51 * AX52</f>
        <v>0</v>
      </c>
      <c r="AY53" s="107" t="n">
        <f aca="false">$F51 * AY52</f>
        <v>0</v>
      </c>
      <c r="AZ53" s="107" t="n">
        <f aca="false">$F51 * AZ52</f>
        <v>0</v>
      </c>
      <c r="BA53" s="107" t="n">
        <f aca="false">$F51 * BA52</f>
        <v>0</v>
      </c>
      <c r="BB53" s="107" t="n">
        <f aca="false">$F51 * BB52</f>
        <v>0</v>
      </c>
      <c r="BC53" s="107" t="n">
        <f aca="false">$F51 * BC52</f>
        <v>0</v>
      </c>
      <c r="BD53" s="107" t="n">
        <f aca="false">$F51 * BD52</f>
        <v>0</v>
      </c>
      <c r="BE53" s="107" t="n">
        <f aca="false">$F51 * BE52</f>
        <v>0</v>
      </c>
      <c r="BF53" s="107" t="n">
        <f aca="false">$F51 * BF52</f>
        <v>0</v>
      </c>
      <c r="BG53" s="107" t="n">
        <f aca="false">$F51 * BG52</f>
        <v>0</v>
      </c>
      <c r="BH53" s="107" t="n">
        <f aca="false">$F51 * BH52</f>
        <v>0</v>
      </c>
      <c r="BI53" s="107" t="n">
        <f aca="false">$F51 * BI52</f>
        <v>0</v>
      </c>
      <c r="BJ53" s="107" t="n">
        <f aca="false">$F51 * BJ52</f>
        <v>0</v>
      </c>
      <c r="BK53" s="107" t="n">
        <f aca="false">$F51 * BK52</f>
        <v>0</v>
      </c>
      <c r="BL53" s="107" t="n">
        <f aca="false">$F51 * BL52</f>
        <v>0</v>
      </c>
      <c r="BM53" s="107" t="n">
        <f aca="false">$F51 * BM52</f>
        <v>0</v>
      </c>
      <c r="BN53" s="107" t="n">
        <f aca="false">$F51 * BN52</f>
        <v>0</v>
      </c>
      <c r="BO53" s="107" t="n">
        <f aca="false">$F51 * BO52</f>
        <v>0</v>
      </c>
      <c r="BP53" s="107" t="n">
        <f aca="false">$F51 * BP52</f>
        <v>0</v>
      </c>
      <c r="BQ53" s="107" t="n">
        <f aca="false">$F51 * BQ52</f>
        <v>0</v>
      </c>
      <c r="BR53" s="107" t="n">
        <f aca="false">$F51 * BR52</f>
        <v>0</v>
      </c>
      <c r="BS53" s="107" t="n">
        <f aca="false">$F51 * BS52</f>
        <v>0</v>
      </c>
      <c r="BT53" s="107" t="n">
        <f aca="false">$F51 * BT52</f>
        <v>0</v>
      </c>
      <c r="BU53" s="107" t="n">
        <f aca="false">$F51 * BU52</f>
        <v>0</v>
      </c>
      <c r="BV53" s="107" t="n">
        <f aca="false">$F51 * BV52</f>
        <v>0</v>
      </c>
      <c r="BW53" s="107" t="n">
        <f aca="false">$F51 * BW52</f>
        <v>0</v>
      </c>
      <c r="BX53" s="107" t="n">
        <f aca="false">$F51 * BX52</f>
        <v>0</v>
      </c>
      <c r="BY53" s="107" t="n">
        <f aca="false">$F51 * BY52</f>
        <v>0</v>
      </c>
      <c r="BZ53" s="107" t="n">
        <f aca="false">$F51 * BZ52</f>
        <v>0</v>
      </c>
      <c r="CA53" s="107" t="n">
        <f aca="false">$F51 * CA52</f>
        <v>0</v>
      </c>
      <c r="CB53" s="107" t="n">
        <f aca="false">$F51 * CB52</f>
        <v>0</v>
      </c>
      <c r="CC53" s="107" t="n">
        <f aca="false">$F51 * CC52</f>
        <v>0</v>
      </c>
      <c r="CD53" s="107" t="n">
        <f aca="false">$F51 * CD52</f>
        <v>0</v>
      </c>
      <c r="CE53" s="107" t="n">
        <f aca="false">$F51 * CE52</f>
        <v>0</v>
      </c>
      <c r="CF53" s="107" t="n">
        <f aca="false">$F51 * CF52</f>
        <v>0</v>
      </c>
      <c r="CG53" s="107" t="n">
        <f aca="false">$F51 * CG52</f>
        <v>0</v>
      </c>
      <c r="CH53" s="107" t="n">
        <f aca="false">$F51 * CH52</f>
        <v>0</v>
      </c>
      <c r="CI53" s="107" t="n">
        <f aca="false">$F51 * CI52</f>
        <v>0</v>
      </c>
      <c r="CJ53" s="107" t="n">
        <f aca="false">$F51 * CJ52</f>
        <v>0</v>
      </c>
      <c r="CK53" s="107" t="n">
        <f aca="false">$F51 * CK52</f>
        <v>0</v>
      </c>
      <c r="CL53" s="107" t="n">
        <f aca="false">$F51 * CL52</f>
        <v>0</v>
      </c>
      <c r="CM53" s="107" t="n">
        <f aca="false">$F51 * CM52</f>
        <v>0</v>
      </c>
      <c r="CN53" s="107" t="n">
        <f aca="false">$F51 * CN52</f>
        <v>0</v>
      </c>
      <c r="CO53" s="107" t="n">
        <f aca="false">$F51 * CO52</f>
        <v>0</v>
      </c>
      <c r="CP53" s="107" t="n">
        <f aca="false">$F51 * CP52</f>
        <v>0</v>
      </c>
      <c r="CQ53" s="107" t="n">
        <f aca="false">$F51 * CQ52</f>
        <v>0</v>
      </c>
      <c r="CR53" s="107" t="n">
        <f aca="false">$F51 * CR52</f>
        <v>0</v>
      </c>
      <c r="CS53" s="107" t="n">
        <f aca="false">$F51 * CS52</f>
        <v>0</v>
      </c>
      <c r="CT53" s="107" t="n">
        <f aca="false">$F51 * CT52</f>
        <v>0</v>
      </c>
      <c r="CU53" s="107" t="n">
        <f aca="false">$F51 * CU52</f>
        <v>0</v>
      </c>
      <c r="CV53" s="107" t="n">
        <f aca="false">$F51 * CV52</f>
        <v>0</v>
      </c>
      <c r="CW53" s="107" t="n">
        <f aca="false">$F51 * CW52</f>
        <v>0</v>
      </c>
      <c r="CX53" s="107" t="n">
        <f aca="false">$F51 * CX52</f>
        <v>0</v>
      </c>
      <c r="CY53" s="107" t="n">
        <f aca="false">$F51 * CY52</f>
        <v>0</v>
      </c>
      <c r="CZ53" s="107" t="n">
        <f aca="false">$F51 * CZ52</f>
        <v>0</v>
      </c>
      <c r="DA53" s="107" t="n">
        <f aca="false">$F51 * DA52</f>
        <v>0</v>
      </c>
      <c r="DB53" s="107" t="n">
        <f aca="false">$F51 * DB52</f>
        <v>0</v>
      </c>
      <c r="DC53" s="107" t="n">
        <f aca="false">$F51 * DC52</f>
        <v>0</v>
      </c>
      <c r="DD53" s="107" t="n">
        <f aca="false">$F51 * DD52</f>
        <v>0</v>
      </c>
      <c r="DE53" s="107" t="n">
        <f aca="false">$F51 * DE52</f>
        <v>0</v>
      </c>
      <c r="DF53" s="107" t="n">
        <f aca="false">$F51 * DF52</f>
        <v>0</v>
      </c>
      <c r="DG53" s="107" t="n">
        <f aca="false">$F51 * DG52</f>
        <v>0</v>
      </c>
      <c r="DH53" s="107" t="n">
        <f aca="false">$F51 * DH52</f>
        <v>0</v>
      </c>
      <c r="DI53" s="107" t="n">
        <f aca="false">$F51 * DI52</f>
        <v>0</v>
      </c>
      <c r="DJ53" s="107" t="n">
        <f aca="false">$F51 * DJ52</f>
        <v>0</v>
      </c>
      <c r="DK53" s="107" t="n">
        <f aca="false">$F51 * DK52</f>
        <v>0</v>
      </c>
    </row>
    <row r="54" s="107" customFormat="true" ht="15" hidden="false" customHeight="true" outlineLevel="0" collapsed="false">
      <c r="A54" s="116"/>
      <c r="B54" s="116"/>
      <c r="C54" s="117"/>
    </row>
    <row r="55" customFormat="false" ht="15" hidden="false" customHeight="true" outlineLevel="0" collapsed="false">
      <c r="B55" s="53" t="s">
        <v>288</v>
      </c>
    </row>
    <row r="56" customFormat="false" ht="15" hidden="false" customHeight="true" outlineLevel="0" collapsed="false">
      <c r="E56" s="172" t="str">
        <f aca="false">InpC!E$118</f>
        <v>Grams per metric ton</v>
      </c>
      <c r="F56" s="172" t="n">
        <f aca="false">InpC!F$118</f>
        <v>1000000</v>
      </c>
      <c r="G56" s="172" t="str">
        <f aca="false">InpC!G$118</f>
        <v>gram / metric ton</v>
      </c>
    </row>
    <row r="57" customFormat="false" ht="15" hidden="false" customHeight="true" outlineLevel="0" collapsed="false">
      <c r="E57" s="172" t="str">
        <f aca="false">InpC!E$113</f>
        <v>CO2 emissions per gallon of diesel</v>
      </c>
      <c r="F57" s="172" t="n">
        <f aca="false">InpC!F$113</f>
        <v>10180</v>
      </c>
      <c r="G57" s="172" t="str">
        <f aca="false">InpC!G$113</f>
        <v>gram / gal</v>
      </c>
    </row>
    <row r="58" customFormat="false" ht="15" hidden="false" customHeight="true" outlineLevel="0" collapsed="false">
      <c r="E58" s="55" t="str">
        <f aca="false">E53</f>
        <v>Reduction in truck fuel consumption - Truck - Build</v>
      </c>
      <c r="F58" s="55" t="n">
        <f aca="false">F53</f>
        <v>0</v>
      </c>
      <c r="G58" s="55" t="str">
        <f aca="false">G53</f>
        <v>gal</v>
      </c>
      <c r="H58" s="55" t="n">
        <f aca="false">H53</f>
        <v>1186284.2161519</v>
      </c>
      <c r="I58" s="55" t="n">
        <f aca="false">I53</f>
        <v>0</v>
      </c>
      <c r="J58" s="55" t="n">
        <f aca="false">J53</f>
        <v>0</v>
      </c>
      <c r="K58" s="55" t="n">
        <f aca="false">K53</f>
        <v>0</v>
      </c>
      <c r="L58" s="55" t="n">
        <f aca="false">L53</f>
        <v>0</v>
      </c>
      <c r="M58" s="55" t="n">
        <f aca="false">M53</f>
        <v>0</v>
      </c>
      <c r="N58" s="55" t="n">
        <f aca="false">N53</f>
        <v>0</v>
      </c>
      <c r="O58" s="55" t="n">
        <f aca="false">O53</f>
        <v>0</v>
      </c>
      <c r="P58" s="55" t="n">
        <f aca="false">P53</f>
        <v>0</v>
      </c>
      <c r="Q58" s="55" t="n">
        <f aca="false">Q53</f>
        <v>23864.0412365833</v>
      </c>
      <c r="R58" s="55" t="n">
        <f aca="false">R53</f>
        <v>43532.2070909103</v>
      </c>
      <c r="S58" s="55" t="n">
        <f aca="false">S53</f>
        <v>44315.7868185467</v>
      </c>
      <c r="T58" s="55" t="n">
        <f aca="false">T53</f>
        <v>45113.4709812805</v>
      </c>
      <c r="U58" s="55" t="n">
        <f aca="false">U53</f>
        <v>45925.5134589436</v>
      </c>
      <c r="V58" s="55" t="n">
        <f aca="false">V53</f>
        <v>46752.1727012046</v>
      </c>
      <c r="W58" s="55" t="n">
        <f aca="false">W53</f>
        <v>47593.7118098262</v>
      </c>
      <c r="X58" s="55" t="n">
        <f aca="false">X53</f>
        <v>48450.3986224031</v>
      </c>
      <c r="Y58" s="55" t="n">
        <f aca="false">Y53</f>
        <v>49322.5057976064</v>
      </c>
      <c r="Z58" s="55" t="n">
        <f aca="false">Z53</f>
        <v>50210.3109019633</v>
      </c>
      <c r="AA58" s="55" t="n">
        <f aca="false">AA53</f>
        <v>51114.0964981986</v>
      </c>
      <c r="AB58" s="55" t="n">
        <f aca="false">AB53</f>
        <v>52034.1502351662</v>
      </c>
      <c r="AC58" s="55" t="n">
        <f aca="false">AC53</f>
        <v>52970.7649393992</v>
      </c>
      <c r="AD58" s="55" t="n">
        <f aca="false">AD53</f>
        <v>53924.2387083084</v>
      </c>
      <c r="AE58" s="55" t="n">
        <f aca="false">AE53</f>
        <v>54894.8750050579</v>
      </c>
      <c r="AF58" s="55" t="n">
        <f aca="false">AF53</f>
        <v>55882.982755149</v>
      </c>
      <c r="AG58" s="55" t="n">
        <f aca="false">AG53</f>
        <v>56888.8764447416</v>
      </c>
      <c r="AH58" s="55" t="n">
        <f aca="false">AH53</f>
        <v>57912.876220747</v>
      </c>
      <c r="AI58" s="55" t="n">
        <f aca="false">AI53</f>
        <v>58955.3079927204</v>
      </c>
      <c r="AJ58" s="55" t="n">
        <f aca="false">AJ53</f>
        <v>60016.5035365894</v>
      </c>
      <c r="AK58" s="55" t="n">
        <f aca="false">AK53</f>
        <v>61096.800600248</v>
      </c>
      <c r="AL58" s="55" t="n">
        <f aca="false">AL53</f>
        <v>62196.5430110525</v>
      </c>
      <c r="AM58" s="55" t="n">
        <f aca="false">AM53</f>
        <v>63316.0807852514</v>
      </c>
      <c r="AN58" s="55" t="n">
        <f aca="false">AN53</f>
        <v>0</v>
      </c>
      <c r="AO58" s="55" t="n">
        <f aca="false">AO53</f>
        <v>0</v>
      </c>
      <c r="AP58" s="55" t="n">
        <f aca="false">AP53</f>
        <v>0</v>
      </c>
      <c r="AQ58" s="55" t="n">
        <f aca="false">AQ53</f>
        <v>0</v>
      </c>
      <c r="AR58" s="55" t="n">
        <f aca="false">AR53</f>
        <v>0</v>
      </c>
      <c r="AS58" s="55" t="n">
        <f aca="false">AS53</f>
        <v>0</v>
      </c>
      <c r="AT58" s="55" t="n">
        <f aca="false">AT53</f>
        <v>0</v>
      </c>
      <c r="AU58" s="55" t="n">
        <f aca="false">AU53</f>
        <v>0</v>
      </c>
      <c r="AV58" s="55" t="n">
        <f aca="false">AV53</f>
        <v>0</v>
      </c>
      <c r="AW58" s="55" t="n">
        <f aca="false">AW53</f>
        <v>0</v>
      </c>
      <c r="AX58" s="55" t="n">
        <f aca="false">AX53</f>
        <v>0</v>
      </c>
      <c r="AY58" s="55" t="n">
        <f aca="false">AY53</f>
        <v>0</v>
      </c>
      <c r="AZ58" s="55" t="n">
        <f aca="false">AZ53</f>
        <v>0</v>
      </c>
      <c r="BA58" s="55" t="n">
        <f aca="false">BA53</f>
        <v>0</v>
      </c>
      <c r="BB58" s="55" t="n">
        <f aca="false">BB53</f>
        <v>0</v>
      </c>
      <c r="BC58" s="55" t="n">
        <f aca="false">BC53</f>
        <v>0</v>
      </c>
      <c r="BD58" s="55" t="n">
        <f aca="false">BD53</f>
        <v>0</v>
      </c>
      <c r="BE58" s="55" t="n">
        <f aca="false">BE53</f>
        <v>0</v>
      </c>
      <c r="BF58" s="55" t="n">
        <f aca="false">BF53</f>
        <v>0</v>
      </c>
      <c r="BG58" s="55" t="n">
        <f aca="false">BG53</f>
        <v>0</v>
      </c>
      <c r="BH58" s="55" t="n">
        <f aca="false">BH53</f>
        <v>0</v>
      </c>
      <c r="BI58" s="55" t="n">
        <f aca="false">BI53</f>
        <v>0</v>
      </c>
      <c r="BJ58" s="55" t="n">
        <f aca="false">BJ53</f>
        <v>0</v>
      </c>
      <c r="BK58" s="55" t="n">
        <f aca="false">BK53</f>
        <v>0</v>
      </c>
      <c r="BL58" s="55" t="n">
        <f aca="false">BL53</f>
        <v>0</v>
      </c>
      <c r="BM58" s="55" t="n">
        <f aca="false">BM53</f>
        <v>0</v>
      </c>
      <c r="BN58" s="55" t="n">
        <f aca="false">BN53</f>
        <v>0</v>
      </c>
      <c r="BO58" s="55" t="n">
        <f aca="false">BO53</f>
        <v>0</v>
      </c>
      <c r="BP58" s="55" t="n">
        <f aca="false">BP53</f>
        <v>0</v>
      </c>
      <c r="BQ58" s="55" t="n">
        <f aca="false">BQ53</f>
        <v>0</v>
      </c>
      <c r="BR58" s="55" t="n">
        <f aca="false">BR53</f>
        <v>0</v>
      </c>
      <c r="BS58" s="55" t="n">
        <f aca="false">BS53</f>
        <v>0</v>
      </c>
      <c r="BT58" s="55" t="n">
        <f aca="false">BT53</f>
        <v>0</v>
      </c>
      <c r="BU58" s="55" t="n">
        <f aca="false">BU53</f>
        <v>0</v>
      </c>
      <c r="BV58" s="55" t="n">
        <f aca="false">BV53</f>
        <v>0</v>
      </c>
      <c r="BW58" s="55" t="n">
        <f aca="false">BW53</f>
        <v>0</v>
      </c>
      <c r="BX58" s="55" t="n">
        <f aca="false">BX53</f>
        <v>0</v>
      </c>
      <c r="BY58" s="55" t="n">
        <f aca="false">BY53</f>
        <v>0</v>
      </c>
      <c r="BZ58" s="55" t="n">
        <f aca="false">BZ53</f>
        <v>0</v>
      </c>
      <c r="CA58" s="55" t="n">
        <f aca="false">CA53</f>
        <v>0</v>
      </c>
      <c r="CB58" s="55" t="n">
        <f aca="false">CB53</f>
        <v>0</v>
      </c>
      <c r="CC58" s="55" t="n">
        <f aca="false">CC53</f>
        <v>0</v>
      </c>
      <c r="CD58" s="55" t="n">
        <f aca="false">CD53</f>
        <v>0</v>
      </c>
      <c r="CE58" s="55" t="n">
        <f aca="false">CE53</f>
        <v>0</v>
      </c>
      <c r="CF58" s="55" t="n">
        <f aca="false">CF53</f>
        <v>0</v>
      </c>
      <c r="CG58" s="55" t="n">
        <f aca="false">CG53</f>
        <v>0</v>
      </c>
      <c r="CH58" s="55" t="n">
        <f aca="false">CH53</f>
        <v>0</v>
      </c>
      <c r="CI58" s="55" t="n">
        <f aca="false">CI53</f>
        <v>0</v>
      </c>
      <c r="CJ58" s="55" t="n">
        <f aca="false">CJ53</f>
        <v>0</v>
      </c>
      <c r="CK58" s="55" t="n">
        <f aca="false">CK53</f>
        <v>0</v>
      </c>
      <c r="CL58" s="55" t="n">
        <f aca="false">CL53</f>
        <v>0</v>
      </c>
      <c r="CM58" s="55" t="n">
        <f aca="false">CM53</f>
        <v>0</v>
      </c>
      <c r="CN58" s="55" t="n">
        <f aca="false">CN53</f>
        <v>0</v>
      </c>
      <c r="CO58" s="55" t="n">
        <f aca="false">CO53</f>
        <v>0</v>
      </c>
      <c r="CP58" s="55" t="n">
        <f aca="false">CP53</f>
        <v>0</v>
      </c>
      <c r="CQ58" s="55" t="n">
        <f aca="false">CQ53</f>
        <v>0</v>
      </c>
      <c r="CR58" s="55" t="n">
        <f aca="false">CR53</f>
        <v>0</v>
      </c>
      <c r="CS58" s="55" t="n">
        <f aca="false">CS53</f>
        <v>0</v>
      </c>
      <c r="CT58" s="55" t="n">
        <f aca="false">CT53</f>
        <v>0</v>
      </c>
      <c r="CU58" s="55" t="n">
        <f aca="false">CU53</f>
        <v>0</v>
      </c>
      <c r="CV58" s="55" t="n">
        <f aca="false">CV53</f>
        <v>0</v>
      </c>
      <c r="CW58" s="55" t="n">
        <f aca="false">CW53</f>
        <v>0</v>
      </c>
      <c r="CX58" s="55" t="n">
        <f aca="false">CX53</f>
        <v>0</v>
      </c>
      <c r="CY58" s="55" t="n">
        <f aca="false">CY53</f>
        <v>0</v>
      </c>
      <c r="CZ58" s="55" t="n">
        <f aca="false">CZ53</f>
        <v>0</v>
      </c>
      <c r="DA58" s="55" t="n">
        <f aca="false">DA53</f>
        <v>0</v>
      </c>
      <c r="DB58" s="55" t="n">
        <f aca="false">DB53</f>
        <v>0</v>
      </c>
      <c r="DC58" s="55" t="n">
        <f aca="false">DC53</f>
        <v>0</v>
      </c>
      <c r="DD58" s="55" t="n">
        <f aca="false">DD53</f>
        <v>0</v>
      </c>
      <c r="DE58" s="55" t="n">
        <f aca="false">DE53</f>
        <v>0</v>
      </c>
      <c r="DF58" s="55" t="n">
        <f aca="false">DF53</f>
        <v>0</v>
      </c>
      <c r="DG58" s="55" t="n">
        <f aca="false">DG53</f>
        <v>0</v>
      </c>
      <c r="DH58" s="55" t="n">
        <f aca="false">DH53</f>
        <v>0</v>
      </c>
      <c r="DI58" s="55" t="n">
        <f aca="false">DI53</f>
        <v>0</v>
      </c>
      <c r="DJ58" s="55" t="n">
        <f aca="false">DJ53</f>
        <v>0</v>
      </c>
      <c r="DK58" s="55" t="n">
        <f aca="false">DK53</f>
        <v>0</v>
      </c>
    </row>
    <row r="59" customFormat="false" ht="15" hidden="false" customHeight="true" outlineLevel="0" collapsed="false">
      <c r="E59" s="55" t="s">
        <v>289</v>
      </c>
      <c r="G59" s="55" t="s">
        <v>290</v>
      </c>
      <c r="H59" s="55" t="n">
        <f aca="false">SUM(J59:DK59)</f>
        <v>12076.3733204263</v>
      </c>
      <c r="J59" s="55" t="n">
        <f aca="false">J58 * $F57 / $F56</f>
        <v>0</v>
      </c>
      <c r="K59" s="55" t="n">
        <f aca="false">K58 * $F57 / $F56</f>
        <v>0</v>
      </c>
      <c r="L59" s="55" t="n">
        <f aca="false">L58 * $F57 / $F56</f>
        <v>0</v>
      </c>
      <c r="M59" s="55" t="n">
        <f aca="false">M58 * $F57 / $F56</f>
        <v>0</v>
      </c>
      <c r="N59" s="55" t="n">
        <f aca="false">N58 * $F57 / $F56</f>
        <v>0</v>
      </c>
      <c r="O59" s="55" t="n">
        <f aca="false">O58 * $F57 / $F56</f>
        <v>0</v>
      </c>
      <c r="P59" s="55" t="n">
        <f aca="false">P58 * $F57 / $F56</f>
        <v>0</v>
      </c>
      <c r="Q59" s="55" t="n">
        <f aca="false">Q58 * $F57 / $F56</f>
        <v>242.935939788418</v>
      </c>
      <c r="R59" s="55" t="n">
        <f aca="false">R58 * $F57 / $F56</f>
        <v>443.157868185467</v>
      </c>
      <c r="S59" s="55" t="n">
        <f aca="false">S58 * $F57 / $F56</f>
        <v>451.134709812805</v>
      </c>
      <c r="T59" s="55" t="n">
        <f aca="false">T58 * $F57 / $F56</f>
        <v>459.255134589436</v>
      </c>
      <c r="U59" s="55" t="n">
        <f aca="false">U58 * $F57 / $F56</f>
        <v>467.521727012045</v>
      </c>
      <c r="V59" s="55" t="n">
        <f aca="false">V58 * $F57 / $F56</f>
        <v>475.937118098262</v>
      </c>
      <c r="W59" s="55" t="n">
        <f aca="false">W58 * $F57 / $F56</f>
        <v>484.503986224031</v>
      </c>
      <c r="X59" s="55" t="n">
        <f aca="false">X58 * $F57 / $F56</f>
        <v>493.225057976064</v>
      </c>
      <c r="Y59" s="55" t="n">
        <f aca="false">Y58 * $F57 / $F56</f>
        <v>502.103109019633</v>
      </c>
      <c r="Z59" s="55" t="n">
        <f aca="false">Z58 * $F57 / $F56</f>
        <v>511.140964981986</v>
      </c>
      <c r="AA59" s="55" t="n">
        <f aca="false">AA58 * $F57 / $F56</f>
        <v>520.341502351662</v>
      </c>
      <c r="AB59" s="55" t="n">
        <f aca="false">AB58 * $F57 / $F56</f>
        <v>529.707649393992</v>
      </c>
      <c r="AC59" s="55" t="n">
        <f aca="false">AC58 * $F57 / $F56</f>
        <v>539.242387083084</v>
      </c>
      <c r="AD59" s="55" t="n">
        <f aca="false">AD58 * $F57 / $F56</f>
        <v>548.948750050579</v>
      </c>
      <c r="AE59" s="55" t="n">
        <f aca="false">AE58 * $F57 / $F56</f>
        <v>558.82982755149</v>
      </c>
      <c r="AF59" s="55" t="n">
        <f aca="false">AF58 * $F57 / $F56</f>
        <v>568.888764447416</v>
      </c>
      <c r="AG59" s="55" t="n">
        <f aca="false">AG58 * $F57 / $F56</f>
        <v>579.12876220747</v>
      </c>
      <c r="AH59" s="55" t="n">
        <f aca="false">AH58 * $F57 / $F56</f>
        <v>589.553079927204</v>
      </c>
      <c r="AI59" s="55" t="n">
        <f aca="false">AI58 * $F57 / $F56</f>
        <v>600.165035365894</v>
      </c>
      <c r="AJ59" s="55" t="n">
        <f aca="false">AJ58 * $F57 / $F56</f>
        <v>610.96800600248</v>
      </c>
      <c r="AK59" s="55" t="n">
        <f aca="false">AK58 * $F57 / $F56</f>
        <v>621.965430110525</v>
      </c>
      <c r="AL59" s="55" t="n">
        <f aca="false">AL58 * $F57 / $F56</f>
        <v>633.160807852514</v>
      </c>
      <c r="AM59" s="55" t="n">
        <f aca="false">AM58 * $F57 / $F56</f>
        <v>644.557702393859</v>
      </c>
      <c r="AN59" s="55" t="n">
        <f aca="false">AN58 * $F57 / $F56</f>
        <v>0</v>
      </c>
      <c r="AO59" s="55" t="n">
        <f aca="false">AO58 * $F57 / $F56</f>
        <v>0</v>
      </c>
      <c r="AP59" s="55" t="n">
        <f aca="false">AP58 * $F57 / $F56</f>
        <v>0</v>
      </c>
      <c r="AQ59" s="55" t="n">
        <f aca="false">AQ58 * $F57 / $F56</f>
        <v>0</v>
      </c>
      <c r="AR59" s="55" t="n">
        <f aca="false">AR58 * $F57 / $F56</f>
        <v>0</v>
      </c>
      <c r="AS59" s="55" t="n">
        <f aca="false">AS58 * $F57 / $F56</f>
        <v>0</v>
      </c>
      <c r="AT59" s="55" t="n">
        <f aca="false">AT58 * $F57 / $F56</f>
        <v>0</v>
      </c>
      <c r="AU59" s="55" t="n">
        <f aca="false">AU58 * $F57 / $F56</f>
        <v>0</v>
      </c>
      <c r="AV59" s="55" t="n">
        <f aca="false">AV58 * $F57 / $F56</f>
        <v>0</v>
      </c>
      <c r="AW59" s="55" t="n">
        <f aca="false">AW58 * $F57 / $F56</f>
        <v>0</v>
      </c>
      <c r="AX59" s="55" t="n">
        <f aca="false">AX58 * $F57 / $F56</f>
        <v>0</v>
      </c>
      <c r="AY59" s="55" t="n">
        <f aca="false">AY58 * $F57 / $F56</f>
        <v>0</v>
      </c>
      <c r="AZ59" s="55" t="n">
        <f aca="false">AZ58 * $F57 / $F56</f>
        <v>0</v>
      </c>
      <c r="BA59" s="55" t="n">
        <f aca="false">BA58 * $F57 / $F56</f>
        <v>0</v>
      </c>
      <c r="BB59" s="55" t="n">
        <f aca="false">BB58 * $F57 / $F56</f>
        <v>0</v>
      </c>
      <c r="BC59" s="55" t="n">
        <f aca="false">BC58 * $F57 / $F56</f>
        <v>0</v>
      </c>
      <c r="BD59" s="55" t="n">
        <f aca="false">BD58 * $F57 / $F56</f>
        <v>0</v>
      </c>
      <c r="BE59" s="55" t="n">
        <f aca="false">BE58 * $F57 / $F56</f>
        <v>0</v>
      </c>
      <c r="BF59" s="55" t="n">
        <f aca="false">BF58 * $F57 / $F56</f>
        <v>0</v>
      </c>
      <c r="BG59" s="55" t="n">
        <f aca="false">BG58 * $F57 / $F56</f>
        <v>0</v>
      </c>
      <c r="BH59" s="55" t="n">
        <f aca="false">BH58 * $F57 / $F56</f>
        <v>0</v>
      </c>
      <c r="BI59" s="55" t="n">
        <f aca="false">BI58 * $F57 / $F56</f>
        <v>0</v>
      </c>
      <c r="BJ59" s="55" t="n">
        <f aca="false">BJ58 * $F57 / $F56</f>
        <v>0</v>
      </c>
      <c r="BK59" s="55" t="n">
        <f aca="false">BK58 * $F57 / $F56</f>
        <v>0</v>
      </c>
      <c r="BL59" s="55" t="n">
        <f aca="false">BL58 * $F57 / $F56</f>
        <v>0</v>
      </c>
      <c r="BM59" s="55" t="n">
        <f aca="false">BM58 * $F57 / $F56</f>
        <v>0</v>
      </c>
      <c r="BN59" s="55" t="n">
        <f aca="false">BN58 * $F57 / $F56</f>
        <v>0</v>
      </c>
      <c r="BO59" s="55" t="n">
        <f aca="false">BO58 * $F57 / $F56</f>
        <v>0</v>
      </c>
      <c r="BP59" s="55" t="n">
        <f aca="false">BP58 * $F57 / $F56</f>
        <v>0</v>
      </c>
      <c r="BQ59" s="55" t="n">
        <f aca="false">BQ58 * $F57 / $F56</f>
        <v>0</v>
      </c>
      <c r="BR59" s="55" t="n">
        <f aca="false">BR58 * $F57 / $F56</f>
        <v>0</v>
      </c>
      <c r="BS59" s="55" t="n">
        <f aca="false">BS58 * $F57 / $F56</f>
        <v>0</v>
      </c>
      <c r="BT59" s="55" t="n">
        <f aca="false">BT58 * $F57 / $F56</f>
        <v>0</v>
      </c>
      <c r="BU59" s="55" t="n">
        <f aca="false">BU58 * $F57 / $F56</f>
        <v>0</v>
      </c>
      <c r="BV59" s="55" t="n">
        <f aca="false">BV58 * $F57 / $F56</f>
        <v>0</v>
      </c>
      <c r="BW59" s="55" t="n">
        <f aca="false">BW58 * $F57 / $F56</f>
        <v>0</v>
      </c>
      <c r="BX59" s="55" t="n">
        <f aca="false">BX58 * $F57 / $F56</f>
        <v>0</v>
      </c>
      <c r="BY59" s="55" t="n">
        <f aca="false">BY58 * $F57 / $F56</f>
        <v>0</v>
      </c>
      <c r="BZ59" s="55" t="n">
        <f aca="false">BZ58 * $F57 / $F56</f>
        <v>0</v>
      </c>
      <c r="CA59" s="55" t="n">
        <f aca="false">CA58 * $F57 / $F56</f>
        <v>0</v>
      </c>
      <c r="CB59" s="55" t="n">
        <f aca="false">CB58 * $F57 / $F56</f>
        <v>0</v>
      </c>
      <c r="CC59" s="55" t="n">
        <f aca="false">CC58 * $F57 / $F56</f>
        <v>0</v>
      </c>
      <c r="CD59" s="55" t="n">
        <f aca="false">CD58 * $F57 / $F56</f>
        <v>0</v>
      </c>
      <c r="CE59" s="55" t="n">
        <f aca="false">CE58 * $F57 / $F56</f>
        <v>0</v>
      </c>
      <c r="CF59" s="55" t="n">
        <f aca="false">CF58 * $F57 / $F56</f>
        <v>0</v>
      </c>
      <c r="CG59" s="55" t="n">
        <f aca="false">CG58 * $F57 / $F56</f>
        <v>0</v>
      </c>
      <c r="CH59" s="55" t="n">
        <f aca="false">CH58 * $F57 / $F56</f>
        <v>0</v>
      </c>
      <c r="CI59" s="55" t="n">
        <f aca="false">CI58 * $F57 / $F56</f>
        <v>0</v>
      </c>
      <c r="CJ59" s="55" t="n">
        <f aca="false">CJ58 * $F57 / $F56</f>
        <v>0</v>
      </c>
      <c r="CK59" s="55" t="n">
        <f aca="false">CK58 * $F57 / $F56</f>
        <v>0</v>
      </c>
      <c r="CL59" s="55" t="n">
        <f aca="false">CL58 * $F57 / $F56</f>
        <v>0</v>
      </c>
      <c r="CM59" s="55" t="n">
        <f aca="false">CM58 * $F57 / $F56</f>
        <v>0</v>
      </c>
      <c r="CN59" s="55" t="n">
        <f aca="false">CN58 * $F57 / $F56</f>
        <v>0</v>
      </c>
      <c r="CO59" s="55" t="n">
        <f aca="false">CO58 * $F57 / $F56</f>
        <v>0</v>
      </c>
      <c r="CP59" s="55" t="n">
        <f aca="false">CP58 * $F57 / $F56</f>
        <v>0</v>
      </c>
      <c r="CQ59" s="55" t="n">
        <f aca="false">CQ58 * $F57 / $F56</f>
        <v>0</v>
      </c>
      <c r="CR59" s="55" t="n">
        <f aca="false">CR58 * $F57 / $F56</f>
        <v>0</v>
      </c>
      <c r="CS59" s="55" t="n">
        <f aca="false">CS58 * $F57 / $F56</f>
        <v>0</v>
      </c>
      <c r="CT59" s="55" t="n">
        <f aca="false">CT58 * $F57 / $F56</f>
        <v>0</v>
      </c>
      <c r="CU59" s="55" t="n">
        <f aca="false">CU58 * $F57 / $F56</f>
        <v>0</v>
      </c>
      <c r="CV59" s="55" t="n">
        <f aca="false">CV58 * $F57 / $F56</f>
        <v>0</v>
      </c>
      <c r="CW59" s="55" t="n">
        <f aca="false">CW58 * $F57 / $F56</f>
        <v>0</v>
      </c>
      <c r="CX59" s="55" t="n">
        <f aca="false">CX58 * $F57 / $F56</f>
        <v>0</v>
      </c>
      <c r="CY59" s="55" t="n">
        <f aca="false">CY58 * $F57 / $F56</f>
        <v>0</v>
      </c>
      <c r="CZ59" s="55" t="n">
        <f aca="false">CZ58 * $F57 / $F56</f>
        <v>0</v>
      </c>
      <c r="DA59" s="55" t="n">
        <f aca="false">DA58 * $F57 / $F56</f>
        <v>0</v>
      </c>
      <c r="DB59" s="55" t="n">
        <f aca="false">DB58 * $F57 / $F56</f>
        <v>0</v>
      </c>
      <c r="DC59" s="55" t="n">
        <f aca="false">DC58 * $F57 / $F56</f>
        <v>0</v>
      </c>
      <c r="DD59" s="55" t="n">
        <f aca="false">DD58 * $F57 / $F56</f>
        <v>0</v>
      </c>
      <c r="DE59" s="55" t="n">
        <f aca="false">DE58 * $F57 / $F56</f>
        <v>0</v>
      </c>
      <c r="DF59" s="55" t="n">
        <f aca="false">DF58 * $F57 / $F56</f>
        <v>0</v>
      </c>
      <c r="DG59" s="55" t="n">
        <f aca="false">DG58 * $F57 / $F56</f>
        <v>0</v>
      </c>
      <c r="DH59" s="55" t="n">
        <f aca="false">DH58 * $F57 / $F56</f>
        <v>0</v>
      </c>
      <c r="DI59" s="55" t="n">
        <f aca="false">DI58 * $F57 / $F56</f>
        <v>0</v>
      </c>
      <c r="DJ59" s="55" t="n">
        <f aca="false">DJ58 * $F57 / $F56</f>
        <v>0</v>
      </c>
      <c r="DK59" s="55" t="n">
        <f aca="false">DK58 * $F57 / $F56</f>
        <v>0</v>
      </c>
    </row>
    <row r="61" customFormat="false" ht="15" hidden="false" customHeight="true" outlineLevel="0" collapsed="false">
      <c r="E61" s="55" t="str">
        <f aca="false">E59</f>
        <v>Reduction in carbon dioxide emissions - Truck - Build</v>
      </c>
      <c r="F61" s="55" t="n">
        <f aca="false">F59</f>
        <v>0</v>
      </c>
      <c r="G61" s="55" t="str">
        <f aca="false">G59</f>
        <v>metric tons</v>
      </c>
      <c r="H61" s="55" t="n">
        <f aca="false">H59</f>
        <v>12076.3733204263</v>
      </c>
      <c r="I61" s="55" t="n">
        <f aca="false">I59</f>
        <v>0</v>
      </c>
      <c r="J61" s="55" t="n">
        <f aca="false">J59</f>
        <v>0</v>
      </c>
      <c r="K61" s="55" t="n">
        <f aca="false">K59</f>
        <v>0</v>
      </c>
      <c r="L61" s="55" t="n">
        <f aca="false">L59</f>
        <v>0</v>
      </c>
      <c r="M61" s="55" t="n">
        <f aca="false">M59</f>
        <v>0</v>
      </c>
      <c r="N61" s="55" t="n">
        <f aca="false">N59</f>
        <v>0</v>
      </c>
      <c r="O61" s="55" t="n">
        <f aca="false">O59</f>
        <v>0</v>
      </c>
      <c r="P61" s="55" t="n">
        <f aca="false">P59</f>
        <v>0</v>
      </c>
      <c r="Q61" s="55" t="n">
        <f aca="false">Q59</f>
        <v>242.935939788418</v>
      </c>
      <c r="R61" s="55" t="n">
        <f aca="false">R59</f>
        <v>443.157868185467</v>
      </c>
      <c r="S61" s="55" t="n">
        <f aca="false">S59</f>
        <v>451.134709812805</v>
      </c>
      <c r="T61" s="55" t="n">
        <f aca="false">T59</f>
        <v>459.255134589436</v>
      </c>
      <c r="U61" s="55" t="n">
        <f aca="false">U59</f>
        <v>467.521727012045</v>
      </c>
      <c r="V61" s="55" t="n">
        <f aca="false">V59</f>
        <v>475.937118098262</v>
      </c>
      <c r="W61" s="55" t="n">
        <f aca="false">W59</f>
        <v>484.503986224031</v>
      </c>
      <c r="X61" s="55" t="n">
        <f aca="false">X59</f>
        <v>493.225057976064</v>
      </c>
      <c r="Y61" s="55" t="n">
        <f aca="false">Y59</f>
        <v>502.103109019633</v>
      </c>
      <c r="Z61" s="55" t="n">
        <f aca="false">Z59</f>
        <v>511.140964981986</v>
      </c>
      <c r="AA61" s="55" t="n">
        <f aca="false">AA59</f>
        <v>520.341502351662</v>
      </c>
      <c r="AB61" s="55" t="n">
        <f aca="false">AB59</f>
        <v>529.707649393992</v>
      </c>
      <c r="AC61" s="55" t="n">
        <f aca="false">AC59</f>
        <v>539.242387083084</v>
      </c>
      <c r="AD61" s="55" t="n">
        <f aca="false">AD59</f>
        <v>548.948750050579</v>
      </c>
      <c r="AE61" s="55" t="n">
        <f aca="false">AE59</f>
        <v>558.82982755149</v>
      </c>
      <c r="AF61" s="55" t="n">
        <f aca="false">AF59</f>
        <v>568.888764447416</v>
      </c>
      <c r="AG61" s="55" t="n">
        <f aca="false">AG59</f>
        <v>579.12876220747</v>
      </c>
      <c r="AH61" s="55" t="n">
        <f aca="false">AH59</f>
        <v>589.553079927204</v>
      </c>
      <c r="AI61" s="55" t="n">
        <f aca="false">AI59</f>
        <v>600.165035365894</v>
      </c>
      <c r="AJ61" s="55" t="n">
        <f aca="false">AJ59</f>
        <v>610.96800600248</v>
      </c>
      <c r="AK61" s="55" t="n">
        <f aca="false">AK59</f>
        <v>621.965430110525</v>
      </c>
      <c r="AL61" s="55" t="n">
        <f aca="false">AL59</f>
        <v>633.160807852514</v>
      </c>
      <c r="AM61" s="55" t="n">
        <f aca="false">AM59</f>
        <v>644.557702393859</v>
      </c>
      <c r="AN61" s="55" t="n">
        <f aca="false">AN59</f>
        <v>0</v>
      </c>
      <c r="AO61" s="55" t="n">
        <f aca="false">AO59</f>
        <v>0</v>
      </c>
      <c r="AP61" s="55" t="n">
        <f aca="false">AP59</f>
        <v>0</v>
      </c>
      <c r="AQ61" s="55" t="n">
        <f aca="false">AQ59</f>
        <v>0</v>
      </c>
      <c r="AR61" s="55" t="n">
        <f aca="false">AR59</f>
        <v>0</v>
      </c>
      <c r="AS61" s="55" t="n">
        <f aca="false">AS59</f>
        <v>0</v>
      </c>
      <c r="AT61" s="55" t="n">
        <f aca="false">AT59</f>
        <v>0</v>
      </c>
      <c r="AU61" s="55" t="n">
        <f aca="false">AU59</f>
        <v>0</v>
      </c>
      <c r="AV61" s="55" t="n">
        <f aca="false">AV59</f>
        <v>0</v>
      </c>
      <c r="AW61" s="55" t="n">
        <f aca="false">AW59</f>
        <v>0</v>
      </c>
      <c r="AX61" s="55" t="n">
        <f aca="false">AX59</f>
        <v>0</v>
      </c>
      <c r="AY61" s="55" t="n">
        <f aca="false">AY59</f>
        <v>0</v>
      </c>
      <c r="AZ61" s="55" t="n">
        <f aca="false">AZ59</f>
        <v>0</v>
      </c>
      <c r="BA61" s="55" t="n">
        <f aca="false">BA59</f>
        <v>0</v>
      </c>
      <c r="BB61" s="55" t="n">
        <f aca="false">BB59</f>
        <v>0</v>
      </c>
      <c r="BC61" s="55" t="n">
        <f aca="false">BC59</f>
        <v>0</v>
      </c>
      <c r="BD61" s="55" t="n">
        <f aca="false">BD59</f>
        <v>0</v>
      </c>
      <c r="BE61" s="55" t="n">
        <f aca="false">BE59</f>
        <v>0</v>
      </c>
      <c r="BF61" s="55" t="n">
        <f aca="false">BF59</f>
        <v>0</v>
      </c>
      <c r="BG61" s="55" t="n">
        <f aca="false">BG59</f>
        <v>0</v>
      </c>
      <c r="BH61" s="55" t="n">
        <f aca="false">BH59</f>
        <v>0</v>
      </c>
      <c r="BI61" s="55" t="n">
        <f aca="false">BI59</f>
        <v>0</v>
      </c>
      <c r="BJ61" s="55" t="n">
        <f aca="false">BJ59</f>
        <v>0</v>
      </c>
      <c r="BK61" s="55" t="n">
        <f aca="false">BK59</f>
        <v>0</v>
      </c>
      <c r="BL61" s="55" t="n">
        <f aca="false">BL59</f>
        <v>0</v>
      </c>
      <c r="BM61" s="55" t="n">
        <f aca="false">BM59</f>
        <v>0</v>
      </c>
      <c r="BN61" s="55" t="n">
        <f aca="false">BN59</f>
        <v>0</v>
      </c>
      <c r="BO61" s="55" t="n">
        <f aca="false">BO59</f>
        <v>0</v>
      </c>
      <c r="BP61" s="55" t="n">
        <f aca="false">BP59</f>
        <v>0</v>
      </c>
      <c r="BQ61" s="55" t="n">
        <f aca="false">BQ59</f>
        <v>0</v>
      </c>
      <c r="BR61" s="55" t="n">
        <f aca="false">BR59</f>
        <v>0</v>
      </c>
      <c r="BS61" s="55" t="n">
        <f aca="false">BS59</f>
        <v>0</v>
      </c>
      <c r="BT61" s="55" t="n">
        <f aca="false">BT59</f>
        <v>0</v>
      </c>
      <c r="BU61" s="55" t="n">
        <f aca="false">BU59</f>
        <v>0</v>
      </c>
      <c r="BV61" s="55" t="n">
        <f aca="false">BV59</f>
        <v>0</v>
      </c>
      <c r="BW61" s="55" t="n">
        <f aca="false">BW59</f>
        <v>0</v>
      </c>
      <c r="BX61" s="55" t="n">
        <f aca="false">BX59</f>
        <v>0</v>
      </c>
      <c r="BY61" s="55" t="n">
        <f aca="false">BY59</f>
        <v>0</v>
      </c>
      <c r="BZ61" s="55" t="n">
        <f aca="false">BZ59</f>
        <v>0</v>
      </c>
      <c r="CA61" s="55" t="n">
        <f aca="false">CA59</f>
        <v>0</v>
      </c>
      <c r="CB61" s="55" t="n">
        <f aca="false">CB59</f>
        <v>0</v>
      </c>
      <c r="CC61" s="55" t="n">
        <f aca="false">CC59</f>
        <v>0</v>
      </c>
      <c r="CD61" s="55" t="n">
        <f aca="false">CD59</f>
        <v>0</v>
      </c>
      <c r="CE61" s="55" t="n">
        <f aca="false">CE59</f>
        <v>0</v>
      </c>
      <c r="CF61" s="55" t="n">
        <f aca="false">CF59</f>
        <v>0</v>
      </c>
      <c r="CG61" s="55" t="n">
        <f aca="false">CG59</f>
        <v>0</v>
      </c>
      <c r="CH61" s="55" t="n">
        <f aca="false">CH59</f>
        <v>0</v>
      </c>
      <c r="CI61" s="55" t="n">
        <f aca="false">CI59</f>
        <v>0</v>
      </c>
      <c r="CJ61" s="55" t="n">
        <f aca="false">CJ59</f>
        <v>0</v>
      </c>
      <c r="CK61" s="55" t="n">
        <f aca="false">CK59</f>
        <v>0</v>
      </c>
      <c r="CL61" s="55" t="n">
        <f aca="false">CL59</f>
        <v>0</v>
      </c>
      <c r="CM61" s="55" t="n">
        <f aca="false">CM59</f>
        <v>0</v>
      </c>
      <c r="CN61" s="55" t="n">
        <f aca="false">CN59</f>
        <v>0</v>
      </c>
      <c r="CO61" s="55" t="n">
        <f aca="false">CO59</f>
        <v>0</v>
      </c>
      <c r="CP61" s="55" t="n">
        <f aca="false">CP59</f>
        <v>0</v>
      </c>
      <c r="CQ61" s="55" t="n">
        <f aca="false">CQ59</f>
        <v>0</v>
      </c>
      <c r="CR61" s="55" t="n">
        <f aca="false">CR59</f>
        <v>0</v>
      </c>
      <c r="CS61" s="55" t="n">
        <f aca="false">CS59</f>
        <v>0</v>
      </c>
      <c r="CT61" s="55" t="n">
        <f aca="false">CT59</f>
        <v>0</v>
      </c>
      <c r="CU61" s="55" t="n">
        <f aca="false">CU59</f>
        <v>0</v>
      </c>
      <c r="CV61" s="55" t="n">
        <f aca="false">CV59</f>
        <v>0</v>
      </c>
      <c r="CW61" s="55" t="n">
        <f aca="false">CW59</f>
        <v>0</v>
      </c>
      <c r="CX61" s="55" t="n">
        <f aca="false">CX59</f>
        <v>0</v>
      </c>
      <c r="CY61" s="55" t="n">
        <f aca="false">CY59</f>
        <v>0</v>
      </c>
      <c r="CZ61" s="55" t="n">
        <f aca="false">CZ59</f>
        <v>0</v>
      </c>
      <c r="DA61" s="55" t="n">
        <f aca="false">DA59</f>
        <v>0</v>
      </c>
      <c r="DB61" s="55" t="n">
        <f aca="false">DB59</f>
        <v>0</v>
      </c>
      <c r="DC61" s="55" t="n">
        <f aca="false">DC59</f>
        <v>0</v>
      </c>
      <c r="DD61" s="55" t="n">
        <f aca="false">DD59</f>
        <v>0</v>
      </c>
      <c r="DE61" s="55" t="n">
        <f aca="false">DE59</f>
        <v>0</v>
      </c>
      <c r="DF61" s="55" t="n">
        <f aca="false">DF59</f>
        <v>0</v>
      </c>
      <c r="DG61" s="55" t="n">
        <f aca="false">DG59</f>
        <v>0</v>
      </c>
      <c r="DH61" s="55" t="n">
        <f aca="false">DH59</f>
        <v>0</v>
      </c>
      <c r="DI61" s="55" t="n">
        <f aca="false">DI59</f>
        <v>0</v>
      </c>
      <c r="DJ61" s="55" t="n">
        <f aca="false">DJ59</f>
        <v>0</v>
      </c>
      <c r="DK61" s="55" t="n">
        <f aca="false">DK59</f>
        <v>0</v>
      </c>
    </row>
    <row r="62" customFormat="false" ht="15" hidden="false" customHeight="true" outlineLevel="0" collapsed="false">
      <c r="E62" s="172" t="str">
        <f aca="false">InpV!E$34</f>
        <v>Damage costs for emissions - CO2 - 2020 US$</v>
      </c>
      <c r="F62" s="172" t="n">
        <f aca="false">InpV!F$34</f>
        <v>0</v>
      </c>
      <c r="G62" s="172" t="str">
        <f aca="false">InpV!G$34</f>
        <v>US$ / metric ton</v>
      </c>
      <c r="H62" s="172" t="str">
        <f aca="false">InpV!H$34</f>
        <v>Benefit Cost Analysis Guidance 2022 (Revised).pdf (transportation.gov)</v>
      </c>
      <c r="I62" s="172" t="n">
        <f aca="false">InpV!I$34</f>
        <v>0</v>
      </c>
      <c r="J62" s="172" t="n">
        <f aca="false">InpV!J$34</f>
        <v>0</v>
      </c>
      <c r="K62" s="172" t="n">
        <f aca="false">InpV!K$34</f>
        <v>0</v>
      </c>
      <c r="L62" s="172" t="n">
        <f aca="false">InpV!L$34</f>
        <v>0</v>
      </c>
      <c r="M62" s="172" t="n">
        <f aca="false">InpV!M$34</f>
        <v>0</v>
      </c>
      <c r="N62" s="172" t="n">
        <f aca="false">InpV!N$34</f>
        <v>0</v>
      </c>
      <c r="O62" s="172" t="n">
        <f aca="false">InpV!O$34</f>
        <v>0</v>
      </c>
      <c r="P62" s="172" t="n">
        <f aca="false">InpV!P$34</f>
        <v>52</v>
      </c>
      <c r="Q62" s="172" t="n">
        <f aca="false">InpV!Q$34</f>
        <v>53</v>
      </c>
      <c r="R62" s="172" t="n">
        <f aca="false">InpV!R$34</f>
        <v>54</v>
      </c>
      <c r="S62" s="172" t="n">
        <f aca="false">InpV!S$34</f>
        <v>55</v>
      </c>
      <c r="T62" s="172" t="n">
        <f aca="false">InpV!T$34</f>
        <v>56</v>
      </c>
      <c r="U62" s="172" t="n">
        <f aca="false">InpV!U$34</f>
        <v>57</v>
      </c>
      <c r="V62" s="172" t="n">
        <f aca="false">InpV!V$34</f>
        <v>58</v>
      </c>
      <c r="W62" s="172" t="n">
        <f aca="false">InpV!W$34</f>
        <v>60</v>
      </c>
      <c r="X62" s="172" t="n">
        <f aca="false">InpV!X$34</f>
        <v>61</v>
      </c>
      <c r="Y62" s="172" t="n">
        <f aca="false">InpV!Y$34</f>
        <v>62</v>
      </c>
      <c r="Z62" s="172" t="n">
        <f aca="false">InpV!Z$34</f>
        <v>63</v>
      </c>
      <c r="AA62" s="172" t="n">
        <f aca="false">InpV!AA$34</f>
        <v>64</v>
      </c>
      <c r="AB62" s="172" t="n">
        <f aca="false">InpV!AB$34</f>
        <v>65</v>
      </c>
      <c r="AC62" s="172" t="n">
        <f aca="false">InpV!AC$34</f>
        <v>66</v>
      </c>
      <c r="AD62" s="172" t="n">
        <f aca="false">InpV!AD$34</f>
        <v>67</v>
      </c>
      <c r="AE62" s="172" t="n">
        <f aca="false">InpV!AE$34</f>
        <v>68</v>
      </c>
      <c r="AF62" s="172" t="n">
        <f aca="false">InpV!AF$34</f>
        <v>69</v>
      </c>
      <c r="AG62" s="172" t="n">
        <f aca="false">InpV!AG$34</f>
        <v>70</v>
      </c>
      <c r="AH62" s="172" t="n">
        <f aca="false">InpV!AH$34</f>
        <v>71</v>
      </c>
      <c r="AI62" s="172" t="n">
        <f aca="false">InpV!AI$34</f>
        <v>72</v>
      </c>
      <c r="AJ62" s="172" t="n">
        <f aca="false">InpV!AJ$34</f>
        <v>73</v>
      </c>
      <c r="AK62" s="172" t="n">
        <f aca="false">InpV!AK$34</f>
        <v>75</v>
      </c>
      <c r="AL62" s="172" t="n">
        <f aca="false">InpV!AL$34</f>
        <v>77</v>
      </c>
      <c r="AM62" s="172" t="n">
        <f aca="false">InpV!AM$34</f>
        <v>78</v>
      </c>
      <c r="AN62" s="172" t="n">
        <f aca="false">InpV!AN$34</f>
        <v>79</v>
      </c>
      <c r="AO62" s="172" t="n">
        <f aca="false">InpV!AO$34</f>
        <v>80</v>
      </c>
      <c r="AP62" s="172" t="n">
        <f aca="false">InpV!AP$34</f>
        <v>81</v>
      </c>
      <c r="AQ62" s="172" t="n">
        <f aca="false">InpV!AQ$34</f>
        <v>82</v>
      </c>
      <c r="AR62" s="172" t="n">
        <f aca="false">InpV!AR$34</f>
        <v>83</v>
      </c>
      <c r="AS62" s="172" t="n">
        <f aca="false">InpV!AS$34</f>
        <v>85</v>
      </c>
      <c r="AT62" s="172" t="n">
        <f aca="false">InpV!AT$34</f>
        <v>85</v>
      </c>
      <c r="AU62" s="172" t="n">
        <f aca="false">InpV!AU$34</f>
        <v>85</v>
      </c>
      <c r="AV62" s="172" t="n">
        <f aca="false">InpV!AV$34</f>
        <v>85</v>
      </c>
      <c r="AW62" s="172" t="n">
        <f aca="false">InpV!AW$34</f>
        <v>85</v>
      </c>
      <c r="AX62" s="172" t="n">
        <f aca="false">InpV!AX$34</f>
        <v>85</v>
      </c>
      <c r="AY62" s="172" t="n">
        <f aca="false">InpV!AY$34</f>
        <v>85</v>
      </c>
      <c r="AZ62" s="172" t="n">
        <f aca="false">InpV!AZ$34</f>
        <v>85</v>
      </c>
      <c r="BA62" s="172" t="n">
        <f aca="false">InpV!BA$34</f>
        <v>85</v>
      </c>
      <c r="BB62" s="172" t="n">
        <f aca="false">InpV!BB$34</f>
        <v>85</v>
      </c>
      <c r="BC62" s="172" t="n">
        <f aca="false">InpV!BC$34</f>
        <v>85</v>
      </c>
      <c r="BD62" s="172" t="n">
        <f aca="false">InpV!BD$34</f>
        <v>85</v>
      </c>
      <c r="BE62" s="172" t="n">
        <f aca="false">InpV!BE$34</f>
        <v>85</v>
      </c>
      <c r="BF62" s="172" t="n">
        <f aca="false">InpV!BF$34</f>
        <v>85</v>
      </c>
      <c r="BG62" s="172" t="n">
        <f aca="false">InpV!BG$34</f>
        <v>85</v>
      </c>
      <c r="BH62" s="172" t="n">
        <f aca="false">InpV!BH$34</f>
        <v>85</v>
      </c>
      <c r="BI62" s="172" t="n">
        <f aca="false">InpV!BI$34</f>
        <v>85</v>
      </c>
      <c r="BJ62" s="172" t="n">
        <f aca="false">InpV!BJ$34</f>
        <v>85</v>
      </c>
      <c r="BK62" s="172" t="n">
        <f aca="false">InpV!BK$34</f>
        <v>85</v>
      </c>
      <c r="BL62" s="172" t="n">
        <f aca="false">InpV!BL$34</f>
        <v>85</v>
      </c>
      <c r="BM62" s="172" t="n">
        <f aca="false">InpV!BM$34</f>
        <v>85</v>
      </c>
      <c r="BN62" s="172" t="n">
        <f aca="false">InpV!BN$34</f>
        <v>85</v>
      </c>
      <c r="BO62" s="172" t="n">
        <f aca="false">InpV!BO$34</f>
        <v>85</v>
      </c>
      <c r="BP62" s="172" t="n">
        <f aca="false">InpV!BP$34</f>
        <v>85</v>
      </c>
      <c r="BQ62" s="172" t="n">
        <f aca="false">InpV!BQ$34</f>
        <v>85</v>
      </c>
      <c r="BR62" s="172" t="n">
        <f aca="false">InpV!BR$34</f>
        <v>85</v>
      </c>
      <c r="BS62" s="172" t="n">
        <f aca="false">InpV!BS$34</f>
        <v>85</v>
      </c>
      <c r="BT62" s="172" t="n">
        <f aca="false">InpV!BT$34</f>
        <v>85</v>
      </c>
      <c r="BU62" s="172" t="n">
        <f aca="false">InpV!BU$34</f>
        <v>85</v>
      </c>
      <c r="BV62" s="172" t="n">
        <f aca="false">InpV!BV$34</f>
        <v>85</v>
      </c>
      <c r="BW62" s="172" t="n">
        <f aca="false">InpV!BW$34</f>
        <v>85</v>
      </c>
      <c r="BX62" s="172" t="n">
        <f aca="false">InpV!BX$34</f>
        <v>85</v>
      </c>
      <c r="BY62" s="172" t="n">
        <f aca="false">InpV!BY$34</f>
        <v>85</v>
      </c>
      <c r="BZ62" s="172" t="n">
        <f aca="false">InpV!BZ$34</f>
        <v>85</v>
      </c>
      <c r="CA62" s="172" t="n">
        <f aca="false">InpV!CA$34</f>
        <v>85</v>
      </c>
      <c r="CB62" s="172" t="n">
        <f aca="false">InpV!CB$34</f>
        <v>85</v>
      </c>
      <c r="CC62" s="172" t="n">
        <f aca="false">InpV!CC$34</f>
        <v>85</v>
      </c>
      <c r="CD62" s="172" t="n">
        <f aca="false">InpV!CD$34</f>
        <v>85</v>
      </c>
      <c r="CE62" s="172" t="n">
        <f aca="false">InpV!CE$34</f>
        <v>85</v>
      </c>
      <c r="CF62" s="172" t="n">
        <f aca="false">InpV!CF$34</f>
        <v>85</v>
      </c>
      <c r="CG62" s="172" t="n">
        <f aca="false">InpV!CG$34</f>
        <v>85</v>
      </c>
      <c r="CH62" s="172" t="n">
        <f aca="false">InpV!CH$34</f>
        <v>85</v>
      </c>
      <c r="CI62" s="172" t="n">
        <f aca="false">InpV!CI$34</f>
        <v>85</v>
      </c>
      <c r="CJ62" s="172" t="n">
        <f aca="false">InpV!CJ$34</f>
        <v>85</v>
      </c>
      <c r="CK62" s="172" t="n">
        <f aca="false">InpV!CK$34</f>
        <v>85</v>
      </c>
      <c r="CL62" s="172" t="n">
        <f aca="false">InpV!CL$34</f>
        <v>85</v>
      </c>
      <c r="CM62" s="172" t="n">
        <f aca="false">InpV!CM$34</f>
        <v>85</v>
      </c>
      <c r="CN62" s="172" t="n">
        <f aca="false">InpV!CN$34</f>
        <v>85</v>
      </c>
      <c r="CO62" s="172" t="n">
        <f aca="false">InpV!CO$34</f>
        <v>85</v>
      </c>
      <c r="CP62" s="172" t="n">
        <f aca="false">InpV!CP$34</f>
        <v>85</v>
      </c>
      <c r="CQ62" s="172" t="n">
        <f aca="false">InpV!CQ$34</f>
        <v>85</v>
      </c>
      <c r="CR62" s="172" t="n">
        <f aca="false">InpV!CR$34</f>
        <v>85</v>
      </c>
      <c r="CS62" s="172" t="n">
        <f aca="false">InpV!CS$34</f>
        <v>85</v>
      </c>
      <c r="CT62" s="172" t="n">
        <f aca="false">InpV!CT$34</f>
        <v>85</v>
      </c>
      <c r="CU62" s="172" t="n">
        <f aca="false">InpV!CU$34</f>
        <v>85</v>
      </c>
      <c r="CV62" s="172" t="n">
        <f aca="false">InpV!CV$34</f>
        <v>85</v>
      </c>
      <c r="CW62" s="172" t="n">
        <f aca="false">InpV!CW$34</f>
        <v>85</v>
      </c>
      <c r="CX62" s="172" t="n">
        <f aca="false">InpV!CX$34</f>
        <v>85</v>
      </c>
      <c r="CY62" s="172" t="n">
        <f aca="false">InpV!CY$34</f>
        <v>85</v>
      </c>
      <c r="CZ62" s="172" t="n">
        <f aca="false">InpV!CZ$34</f>
        <v>85</v>
      </c>
      <c r="DA62" s="172" t="n">
        <f aca="false">InpV!DA$34</f>
        <v>85</v>
      </c>
      <c r="DB62" s="172" t="n">
        <f aca="false">InpV!DB$34</f>
        <v>85</v>
      </c>
      <c r="DC62" s="172" t="n">
        <f aca="false">InpV!DC$34</f>
        <v>85</v>
      </c>
      <c r="DD62" s="172" t="n">
        <f aca="false">InpV!DD$34</f>
        <v>85</v>
      </c>
      <c r="DE62" s="172" t="n">
        <f aca="false">InpV!DE$34</f>
        <v>85</v>
      </c>
      <c r="DF62" s="172" t="n">
        <f aca="false">InpV!DF$34</f>
        <v>85</v>
      </c>
      <c r="DG62" s="172" t="n">
        <f aca="false">InpV!DG$34</f>
        <v>85</v>
      </c>
      <c r="DH62" s="172" t="n">
        <f aca="false">InpV!DH$34</f>
        <v>85</v>
      </c>
      <c r="DI62" s="172" t="n">
        <f aca="false">InpV!DI$34</f>
        <v>85</v>
      </c>
      <c r="DJ62" s="172" t="n">
        <f aca="false">InpV!DJ$34</f>
        <v>85</v>
      </c>
      <c r="DK62" s="172" t="n">
        <f aca="false">InpV!DK$34</f>
        <v>85</v>
      </c>
    </row>
    <row r="63" customFormat="false" ht="15" hidden="false" customHeight="true" outlineLevel="0" collapsed="false">
      <c r="E63" s="172" t="str">
        <f aca="false">Time!E$67</f>
        <v>Operating period flag</v>
      </c>
      <c r="F63" s="172" t="n">
        <f aca="false">Time!F$67</f>
        <v>0</v>
      </c>
      <c r="G63" s="172" t="str">
        <f aca="false">Time!G$67</f>
        <v>flag</v>
      </c>
      <c r="H63" s="172" t="n">
        <f aca="false">Time!H$67</f>
        <v>20</v>
      </c>
      <c r="I63" s="172" t="n">
        <f aca="false">Time!I$67</f>
        <v>0</v>
      </c>
      <c r="J63" s="172" t="n">
        <f aca="false">Time!J$67</f>
        <v>0</v>
      </c>
      <c r="K63" s="172" t="n">
        <f aca="false">Time!K$67</f>
        <v>0</v>
      </c>
      <c r="L63" s="172" t="n">
        <f aca="false">Time!L$67</f>
        <v>0</v>
      </c>
      <c r="M63" s="172" t="n">
        <f aca="false">Time!M$67</f>
        <v>0</v>
      </c>
      <c r="N63" s="172" t="n">
        <f aca="false">Time!N$67</f>
        <v>0</v>
      </c>
      <c r="O63" s="172" t="n">
        <f aca="false">Time!O$67</f>
        <v>0</v>
      </c>
      <c r="P63" s="172" t="n">
        <f aca="false">Time!P$67</f>
        <v>0</v>
      </c>
      <c r="Q63" s="172" t="n">
        <f aca="false">Time!Q$67</f>
        <v>0</v>
      </c>
      <c r="R63" s="172" t="n">
        <f aca="false">Time!R$67</f>
        <v>0</v>
      </c>
      <c r="S63" s="172" t="n">
        <f aca="false">Time!S$67</f>
        <v>0</v>
      </c>
      <c r="T63" s="172" t="n">
        <f aca="false">Time!T$67</f>
        <v>1</v>
      </c>
      <c r="U63" s="172" t="n">
        <f aca="false">Time!U$67</f>
        <v>1</v>
      </c>
      <c r="V63" s="172" t="n">
        <f aca="false">Time!V$67</f>
        <v>1</v>
      </c>
      <c r="W63" s="172" t="n">
        <f aca="false">Time!W$67</f>
        <v>1</v>
      </c>
      <c r="X63" s="172" t="n">
        <f aca="false">Time!X$67</f>
        <v>1</v>
      </c>
      <c r="Y63" s="172" t="n">
        <f aca="false">Time!Y$67</f>
        <v>1</v>
      </c>
      <c r="Z63" s="172" t="n">
        <f aca="false">Time!Z$67</f>
        <v>1</v>
      </c>
      <c r="AA63" s="172" t="n">
        <f aca="false">Time!AA$67</f>
        <v>1</v>
      </c>
      <c r="AB63" s="172" t="n">
        <f aca="false">Time!AB$67</f>
        <v>1</v>
      </c>
      <c r="AC63" s="172" t="n">
        <f aca="false">Time!AC$67</f>
        <v>1</v>
      </c>
      <c r="AD63" s="172" t="n">
        <f aca="false">Time!AD$67</f>
        <v>1</v>
      </c>
      <c r="AE63" s="172" t="n">
        <f aca="false">Time!AE$67</f>
        <v>1</v>
      </c>
      <c r="AF63" s="172" t="n">
        <f aca="false">Time!AF$67</f>
        <v>1</v>
      </c>
      <c r="AG63" s="172" t="n">
        <f aca="false">Time!AG$67</f>
        <v>1</v>
      </c>
      <c r="AH63" s="172" t="n">
        <f aca="false">Time!AH$67</f>
        <v>1</v>
      </c>
      <c r="AI63" s="172" t="n">
        <f aca="false">Time!AI$67</f>
        <v>1</v>
      </c>
      <c r="AJ63" s="172" t="n">
        <f aca="false">Time!AJ$67</f>
        <v>1</v>
      </c>
      <c r="AK63" s="172" t="n">
        <f aca="false">Time!AK$67</f>
        <v>1</v>
      </c>
      <c r="AL63" s="172" t="n">
        <f aca="false">Time!AL$67</f>
        <v>1</v>
      </c>
      <c r="AM63" s="172" t="n">
        <f aca="false">Time!AM$67</f>
        <v>1</v>
      </c>
      <c r="AN63" s="172" t="n">
        <f aca="false">Time!AN$67</f>
        <v>0</v>
      </c>
      <c r="AO63" s="172" t="n">
        <f aca="false">Time!AO$67</f>
        <v>0</v>
      </c>
      <c r="AP63" s="172" t="n">
        <f aca="false">Time!AP$67</f>
        <v>0</v>
      </c>
      <c r="AQ63" s="172" t="n">
        <f aca="false">Time!AQ$67</f>
        <v>0</v>
      </c>
      <c r="AR63" s="172" t="n">
        <f aca="false">Time!AR$67</f>
        <v>0</v>
      </c>
      <c r="AS63" s="172" t="n">
        <f aca="false">Time!AS$67</f>
        <v>0</v>
      </c>
      <c r="AT63" s="172" t="n">
        <f aca="false">Time!AT$67</f>
        <v>0</v>
      </c>
      <c r="AU63" s="172" t="n">
        <f aca="false">Time!AU$67</f>
        <v>0</v>
      </c>
      <c r="AV63" s="172" t="n">
        <f aca="false">Time!AV$67</f>
        <v>0</v>
      </c>
      <c r="AW63" s="172" t="n">
        <f aca="false">Time!AW$67</f>
        <v>0</v>
      </c>
      <c r="AX63" s="172" t="n">
        <f aca="false">Time!AX$67</f>
        <v>0</v>
      </c>
      <c r="AY63" s="172" t="n">
        <f aca="false">Time!AY$67</f>
        <v>0</v>
      </c>
      <c r="AZ63" s="172" t="n">
        <f aca="false">Time!AZ$67</f>
        <v>0</v>
      </c>
      <c r="BA63" s="172" t="n">
        <f aca="false">Time!BA$67</f>
        <v>0</v>
      </c>
      <c r="BB63" s="172" t="n">
        <f aca="false">Time!BB$67</f>
        <v>0</v>
      </c>
      <c r="BC63" s="172" t="n">
        <f aca="false">Time!BC$67</f>
        <v>0</v>
      </c>
      <c r="BD63" s="172" t="n">
        <f aca="false">Time!BD$67</f>
        <v>0</v>
      </c>
      <c r="BE63" s="172" t="n">
        <f aca="false">Time!BE$67</f>
        <v>0</v>
      </c>
      <c r="BF63" s="172" t="n">
        <f aca="false">Time!BF$67</f>
        <v>0</v>
      </c>
      <c r="BG63" s="172" t="n">
        <f aca="false">Time!BG$67</f>
        <v>0</v>
      </c>
      <c r="BH63" s="172" t="n">
        <f aca="false">Time!BH$67</f>
        <v>0</v>
      </c>
      <c r="BI63" s="172" t="n">
        <f aca="false">Time!BI$67</f>
        <v>0</v>
      </c>
      <c r="BJ63" s="172" t="n">
        <f aca="false">Time!BJ$67</f>
        <v>0</v>
      </c>
      <c r="BK63" s="172" t="n">
        <f aca="false">Time!BK$67</f>
        <v>0</v>
      </c>
      <c r="BL63" s="172" t="n">
        <f aca="false">Time!BL$67</f>
        <v>0</v>
      </c>
      <c r="BM63" s="172" t="n">
        <f aca="false">Time!BM$67</f>
        <v>0</v>
      </c>
      <c r="BN63" s="172" t="n">
        <f aca="false">Time!BN$67</f>
        <v>0</v>
      </c>
      <c r="BO63" s="172" t="n">
        <f aca="false">Time!BO$67</f>
        <v>0</v>
      </c>
      <c r="BP63" s="172" t="n">
        <f aca="false">Time!BP$67</f>
        <v>0</v>
      </c>
      <c r="BQ63" s="172" t="n">
        <f aca="false">Time!BQ$67</f>
        <v>0</v>
      </c>
      <c r="BR63" s="172" t="n">
        <f aca="false">Time!BR$67</f>
        <v>0</v>
      </c>
      <c r="BS63" s="172" t="n">
        <f aca="false">Time!BS$67</f>
        <v>0</v>
      </c>
      <c r="BT63" s="172" t="n">
        <f aca="false">Time!BT$67</f>
        <v>0</v>
      </c>
      <c r="BU63" s="172" t="n">
        <f aca="false">Time!BU$67</f>
        <v>0</v>
      </c>
      <c r="BV63" s="172" t="n">
        <f aca="false">Time!BV$67</f>
        <v>0</v>
      </c>
      <c r="BW63" s="172" t="n">
        <f aca="false">Time!BW$67</f>
        <v>0</v>
      </c>
      <c r="BX63" s="172" t="n">
        <f aca="false">Time!BX$67</f>
        <v>0</v>
      </c>
      <c r="BY63" s="172" t="n">
        <f aca="false">Time!BY$67</f>
        <v>0</v>
      </c>
      <c r="BZ63" s="172" t="n">
        <f aca="false">Time!BZ$67</f>
        <v>0</v>
      </c>
      <c r="CA63" s="172" t="n">
        <f aca="false">Time!CA$67</f>
        <v>0</v>
      </c>
      <c r="CB63" s="172" t="n">
        <f aca="false">Time!CB$67</f>
        <v>0</v>
      </c>
      <c r="CC63" s="172" t="n">
        <f aca="false">Time!CC$67</f>
        <v>0</v>
      </c>
      <c r="CD63" s="172" t="n">
        <f aca="false">Time!CD$67</f>
        <v>0</v>
      </c>
      <c r="CE63" s="172" t="n">
        <f aca="false">Time!CE$67</f>
        <v>0</v>
      </c>
      <c r="CF63" s="172" t="n">
        <f aca="false">Time!CF$67</f>
        <v>0</v>
      </c>
      <c r="CG63" s="172" t="n">
        <f aca="false">Time!CG$67</f>
        <v>0</v>
      </c>
      <c r="CH63" s="172" t="n">
        <f aca="false">Time!CH$67</f>
        <v>0</v>
      </c>
      <c r="CI63" s="172" t="n">
        <f aca="false">Time!CI$67</f>
        <v>0</v>
      </c>
      <c r="CJ63" s="172" t="n">
        <f aca="false">Time!CJ$67</f>
        <v>0</v>
      </c>
      <c r="CK63" s="172" t="n">
        <f aca="false">Time!CK$67</f>
        <v>0</v>
      </c>
      <c r="CL63" s="172" t="n">
        <f aca="false">Time!CL$67</f>
        <v>0</v>
      </c>
      <c r="CM63" s="172" t="n">
        <f aca="false">Time!CM$67</f>
        <v>0</v>
      </c>
      <c r="CN63" s="172" t="n">
        <f aca="false">Time!CN$67</f>
        <v>0</v>
      </c>
      <c r="CO63" s="172" t="n">
        <f aca="false">Time!CO$67</f>
        <v>0</v>
      </c>
      <c r="CP63" s="172" t="n">
        <f aca="false">Time!CP$67</f>
        <v>0</v>
      </c>
      <c r="CQ63" s="172" t="n">
        <f aca="false">Time!CQ$67</f>
        <v>0</v>
      </c>
      <c r="CR63" s="172" t="n">
        <f aca="false">Time!CR$67</f>
        <v>0</v>
      </c>
      <c r="CS63" s="172" t="n">
        <f aca="false">Time!CS$67</f>
        <v>0</v>
      </c>
      <c r="CT63" s="172" t="n">
        <f aca="false">Time!CT$67</f>
        <v>0</v>
      </c>
      <c r="CU63" s="172" t="n">
        <f aca="false">Time!CU$67</f>
        <v>0</v>
      </c>
      <c r="CV63" s="172" t="n">
        <f aca="false">Time!CV$67</f>
        <v>0</v>
      </c>
      <c r="CW63" s="172" t="n">
        <f aca="false">Time!CW$67</f>
        <v>0</v>
      </c>
      <c r="CX63" s="172" t="n">
        <f aca="false">Time!CX$67</f>
        <v>0</v>
      </c>
      <c r="CY63" s="172" t="n">
        <f aca="false">Time!CY$67</f>
        <v>0</v>
      </c>
      <c r="CZ63" s="172" t="n">
        <f aca="false">Time!CZ$67</f>
        <v>0</v>
      </c>
      <c r="DA63" s="172" t="n">
        <f aca="false">Time!DA$67</f>
        <v>0</v>
      </c>
      <c r="DB63" s="172" t="n">
        <f aca="false">Time!DB$67</f>
        <v>0</v>
      </c>
      <c r="DC63" s="172" t="n">
        <f aca="false">Time!DC$67</f>
        <v>0</v>
      </c>
      <c r="DD63" s="172" t="n">
        <f aca="false">Time!DD$67</f>
        <v>0</v>
      </c>
      <c r="DE63" s="172" t="n">
        <f aca="false">Time!DE$67</f>
        <v>0</v>
      </c>
      <c r="DF63" s="172" t="n">
        <f aca="false">Time!DF$67</f>
        <v>0</v>
      </c>
      <c r="DG63" s="172" t="n">
        <f aca="false">Time!DG$67</f>
        <v>0</v>
      </c>
      <c r="DH63" s="172" t="n">
        <f aca="false">Time!DH$67</f>
        <v>0</v>
      </c>
      <c r="DI63" s="172" t="n">
        <f aca="false">Time!DI$67</f>
        <v>0</v>
      </c>
      <c r="DJ63" s="172" t="n">
        <f aca="false">Time!DJ$67</f>
        <v>0</v>
      </c>
      <c r="DK63" s="172" t="n">
        <f aca="false">Time!DK$67</f>
        <v>0</v>
      </c>
    </row>
    <row r="64" customFormat="false" ht="15" hidden="false" customHeight="true" outlineLevel="0" collapsed="false">
      <c r="E64" s="55" t="s">
        <v>291</v>
      </c>
      <c r="G64" s="55" t="s">
        <v>209</v>
      </c>
      <c r="H64" s="55" t="n">
        <f aca="false">SUM(J64:DK64)</f>
        <v>735702.909535353</v>
      </c>
      <c r="J64" s="55" t="n">
        <f aca="false">J61 * J62 * J63</f>
        <v>0</v>
      </c>
      <c r="K64" s="55" t="n">
        <f aca="false">K61 * K62 * K63</f>
        <v>0</v>
      </c>
      <c r="L64" s="55" t="n">
        <f aca="false">L61 * L62 * L63</f>
        <v>0</v>
      </c>
      <c r="M64" s="55" t="n">
        <f aca="false">M61 * M62 * M63</f>
        <v>0</v>
      </c>
      <c r="N64" s="55" t="n">
        <f aca="false">N61 * N62 * N63</f>
        <v>0</v>
      </c>
      <c r="O64" s="55" t="n">
        <f aca="false">O61 * O62 * O63</f>
        <v>0</v>
      </c>
      <c r="P64" s="55" t="n">
        <f aca="false">P61 * P62 * P63</f>
        <v>0</v>
      </c>
      <c r="Q64" s="55" t="n">
        <f aca="false">Q61 * Q62 * Q63</f>
        <v>0</v>
      </c>
      <c r="R64" s="55" t="n">
        <f aca="false">R61 * R62 * R63</f>
        <v>0</v>
      </c>
      <c r="S64" s="55" t="n">
        <f aca="false">S61 * S62 * S63</f>
        <v>0</v>
      </c>
      <c r="T64" s="55" t="n">
        <f aca="false">T61 * T62 * T63</f>
        <v>25718.2875370084</v>
      </c>
      <c r="U64" s="55" t="n">
        <f aca="false">U61 * U62 * U63</f>
        <v>26648.7384396866</v>
      </c>
      <c r="V64" s="55" t="n">
        <f aca="false">V61 * V62 * V63</f>
        <v>27604.3528496992</v>
      </c>
      <c r="W64" s="55" t="n">
        <f aca="false">W61 * W62 * W63</f>
        <v>29070.2391734419</v>
      </c>
      <c r="X64" s="55" t="n">
        <f aca="false">X61 * X62 * X63</f>
        <v>30086.7285365399</v>
      </c>
      <c r="Y64" s="55" t="n">
        <f aca="false">Y61 * Y62 * Y63</f>
        <v>31130.3927592172</v>
      </c>
      <c r="Z64" s="55" t="n">
        <f aca="false">Z61 * Z62 * Z63</f>
        <v>32201.8807938651</v>
      </c>
      <c r="AA64" s="55" t="n">
        <f aca="false">AA61 * AA62 * AA63</f>
        <v>33301.8561505064</v>
      </c>
      <c r="AB64" s="55" t="n">
        <f aca="false">AB61 * AB62 * AB63</f>
        <v>34430.9972106095</v>
      </c>
      <c r="AC64" s="55" t="n">
        <f aca="false">AC61 * AC62 * AC63</f>
        <v>35589.9975474835</v>
      </c>
      <c r="AD64" s="55" t="n">
        <f aca="false">AD61 * AD62 * AD63</f>
        <v>36779.5662533888</v>
      </c>
      <c r="AE64" s="55" t="n">
        <f aca="false">AE61 * AE62 * AE63</f>
        <v>38000.4282735013</v>
      </c>
      <c r="AF64" s="55" t="n">
        <f aca="false">AF61 * AF62 * AF63</f>
        <v>39253.3247468717</v>
      </c>
      <c r="AG64" s="55" t="n">
        <f aca="false">AG61 * AG62 * AG63</f>
        <v>40539.0133545229</v>
      </c>
      <c r="AH64" s="55" t="n">
        <f aca="false">AH61 * AH62 * AH63</f>
        <v>41858.2686748315</v>
      </c>
      <c r="AI64" s="55" t="n">
        <f aca="false">AI61 * AI62 * AI63</f>
        <v>43211.8825463444</v>
      </c>
      <c r="AJ64" s="55" t="n">
        <f aca="false">AJ61 * AJ62 * AJ63</f>
        <v>44600.664438181</v>
      </c>
      <c r="AK64" s="55" t="n">
        <f aca="false">AK61 * AK62 * AK63</f>
        <v>46647.4072582894</v>
      </c>
      <c r="AL64" s="55" t="n">
        <f aca="false">AL61 * AL62 * AL63</f>
        <v>48753.3822046436</v>
      </c>
      <c r="AM64" s="55" t="n">
        <f aca="false">AM61 * AM62 * AM63</f>
        <v>50275.500786721</v>
      </c>
      <c r="AN64" s="55" t="n">
        <f aca="false">AN61 * AN62 * AN63</f>
        <v>0</v>
      </c>
      <c r="AO64" s="55" t="n">
        <f aca="false">AO61 * AO62 * AO63</f>
        <v>0</v>
      </c>
      <c r="AP64" s="55" t="n">
        <f aca="false">AP61 * AP62 * AP63</f>
        <v>0</v>
      </c>
      <c r="AQ64" s="55" t="n">
        <f aca="false">AQ61 * AQ62 * AQ63</f>
        <v>0</v>
      </c>
      <c r="AR64" s="55" t="n">
        <f aca="false">AR61 * AR62 * AR63</f>
        <v>0</v>
      </c>
      <c r="AS64" s="55" t="n">
        <f aca="false">AS61 * AS62 * AS63</f>
        <v>0</v>
      </c>
      <c r="AT64" s="55" t="n">
        <f aca="false">AT61 * AT62 * AT63</f>
        <v>0</v>
      </c>
      <c r="AU64" s="55" t="n">
        <f aca="false">AU61 * AU62 * AU63</f>
        <v>0</v>
      </c>
      <c r="AV64" s="55" t="n">
        <f aca="false">AV61 * AV62 * AV63</f>
        <v>0</v>
      </c>
      <c r="AW64" s="55" t="n">
        <f aca="false">AW61 * AW62 * AW63</f>
        <v>0</v>
      </c>
      <c r="AX64" s="55" t="n">
        <f aca="false">AX61 * AX62 * AX63</f>
        <v>0</v>
      </c>
      <c r="AY64" s="55" t="n">
        <f aca="false">AY61 * AY62 * AY63</f>
        <v>0</v>
      </c>
      <c r="AZ64" s="55" t="n">
        <f aca="false">AZ61 * AZ62 * AZ63</f>
        <v>0</v>
      </c>
      <c r="BA64" s="55" t="n">
        <f aca="false">BA61 * BA62 * BA63</f>
        <v>0</v>
      </c>
      <c r="BB64" s="55" t="n">
        <f aca="false">BB61 * BB62 * BB63</f>
        <v>0</v>
      </c>
      <c r="BC64" s="55" t="n">
        <f aca="false">BC61 * BC62 * BC63</f>
        <v>0</v>
      </c>
      <c r="BD64" s="55" t="n">
        <f aca="false">BD61 * BD62 * BD63</f>
        <v>0</v>
      </c>
      <c r="BE64" s="55" t="n">
        <f aca="false">BE61 * BE62 * BE63</f>
        <v>0</v>
      </c>
      <c r="BF64" s="55" t="n">
        <f aca="false">BF61 * BF62 * BF63</f>
        <v>0</v>
      </c>
      <c r="BG64" s="55" t="n">
        <f aca="false">BG61 * BG62 * BG63</f>
        <v>0</v>
      </c>
      <c r="BH64" s="55" t="n">
        <f aca="false">BH61 * BH62 * BH63</f>
        <v>0</v>
      </c>
      <c r="BI64" s="55" t="n">
        <f aca="false">BI61 * BI62 * BI63</f>
        <v>0</v>
      </c>
      <c r="BJ64" s="55" t="n">
        <f aca="false">BJ61 * BJ62 * BJ63</f>
        <v>0</v>
      </c>
      <c r="BK64" s="55" t="n">
        <f aca="false">BK61 * BK62 * BK63</f>
        <v>0</v>
      </c>
      <c r="BL64" s="55" t="n">
        <f aca="false">BL61 * BL62 * BL63</f>
        <v>0</v>
      </c>
      <c r="BM64" s="55" t="n">
        <f aca="false">BM61 * BM62 * BM63</f>
        <v>0</v>
      </c>
      <c r="BN64" s="55" t="n">
        <f aca="false">BN61 * BN62 * BN63</f>
        <v>0</v>
      </c>
      <c r="BO64" s="55" t="n">
        <f aca="false">BO61 * BO62 * BO63</f>
        <v>0</v>
      </c>
      <c r="BP64" s="55" t="n">
        <f aca="false">BP61 * BP62 * BP63</f>
        <v>0</v>
      </c>
      <c r="BQ64" s="55" t="n">
        <f aca="false">BQ61 * BQ62 * BQ63</f>
        <v>0</v>
      </c>
      <c r="BR64" s="55" t="n">
        <f aca="false">BR61 * BR62 * BR63</f>
        <v>0</v>
      </c>
      <c r="BS64" s="55" t="n">
        <f aca="false">BS61 * BS62 * BS63</f>
        <v>0</v>
      </c>
      <c r="BT64" s="55" t="n">
        <f aca="false">BT61 * BT62 * BT63</f>
        <v>0</v>
      </c>
      <c r="BU64" s="55" t="n">
        <f aca="false">BU61 * BU62 * BU63</f>
        <v>0</v>
      </c>
      <c r="BV64" s="55" t="n">
        <f aca="false">BV61 * BV62 * BV63</f>
        <v>0</v>
      </c>
      <c r="BW64" s="55" t="n">
        <f aca="false">BW61 * BW62 * BW63</f>
        <v>0</v>
      </c>
      <c r="BX64" s="55" t="n">
        <f aca="false">BX61 * BX62 * BX63</f>
        <v>0</v>
      </c>
      <c r="BY64" s="55" t="n">
        <f aca="false">BY61 * BY62 * BY63</f>
        <v>0</v>
      </c>
      <c r="BZ64" s="55" t="n">
        <f aca="false">BZ61 * BZ62 * BZ63</f>
        <v>0</v>
      </c>
      <c r="CA64" s="55" t="n">
        <f aca="false">CA61 * CA62 * CA63</f>
        <v>0</v>
      </c>
      <c r="CB64" s="55" t="n">
        <f aca="false">CB61 * CB62 * CB63</f>
        <v>0</v>
      </c>
      <c r="CC64" s="55" t="n">
        <f aca="false">CC61 * CC62 * CC63</f>
        <v>0</v>
      </c>
      <c r="CD64" s="55" t="n">
        <f aca="false">CD61 * CD62 * CD63</f>
        <v>0</v>
      </c>
      <c r="CE64" s="55" t="n">
        <f aca="false">CE61 * CE62 * CE63</f>
        <v>0</v>
      </c>
      <c r="CF64" s="55" t="n">
        <f aca="false">CF61 * CF62 * CF63</f>
        <v>0</v>
      </c>
      <c r="CG64" s="55" t="n">
        <f aca="false">CG61 * CG62 * CG63</f>
        <v>0</v>
      </c>
      <c r="CH64" s="55" t="n">
        <f aca="false">CH61 * CH62 * CH63</f>
        <v>0</v>
      </c>
      <c r="CI64" s="55" t="n">
        <f aca="false">CI61 * CI62 * CI63</f>
        <v>0</v>
      </c>
      <c r="CJ64" s="55" t="n">
        <f aca="false">CJ61 * CJ62 * CJ63</f>
        <v>0</v>
      </c>
      <c r="CK64" s="55" t="n">
        <f aca="false">CK61 * CK62 * CK63</f>
        <v>0</v>
      </c>
      <c r="CL64" s="55" t="n">
        <f aca="false">CL61 * CL62 * CL63</f>
        <v>0</v>
      </c>
      <c r="CM64" s="55" t="n">
        <f aca="false">CM61 * CM62 * CM63</f>
        <v>0</v>
      </c>
      <c r="CN64" s="55" t="n">
        <f aca="false">CN61 * CN62 * CN63</f>
        <v>0</v>
      </c>
      <c r="CO64" s="55" t="n">
        <f aca="false">CO61 * CO62 * CO63</f>
        <v>0</v>
      </c>
      <c r="CP64" s="55" t="n">
        <f aca="false">CP61 * CP62 * CP63</f>
        <v>0</v>
      </c>
      <c r="CQ64" s="55" t="n">
        <f aca="false">CQ61 * CQ62 * CQ63</f>
        <v>0</v>
      </c>
      <c r="CR64" s="55" t="n">
        <f aca="false">CR61 * CR62 * CR63</f>
        <v>0</v>
      </c>
      <c r="CS64" s="55" t="n">
        <f aca="false">CS61 * CS62 * CS63</f>
        <v>0</v>
      </c>
      <c r="CT64" s="55" t="n">
        <f aca="false">CT61 * CT62 * CT63</f>
        <v>0</v>
      </c>
      <c r="CU64" s="55" t="n">
        <f aca="false">CU61 * CU62 * CU63</f>
        <v>0</v>
      </c>
      <c r="CV64" s="55" t="n">
        <f aca="false">CV61 * CV62 * CV63</f>
        <v>0</v>
      </c>
      <c r="CW64" s="55" t="n">
        <f aca="false">CW61 * CW62 * CW63</f>
        <v>0</v>
      </c>
      <c r="CX64" s="55" t="n">
        <f aca="false">CX61 * CX62 * CX63</f>
        <v>0</v>
      </c>
      <c r="CY64" s="55" t="n">
        <f aca="false">CY61 * CY62 * CY63</f>
        <v>0</v>
      </c>
      <c r="CZ64" s="55" t="n">
        <f aca="false">CZ61 * CZ62 * CZ63</f>
        <v>0</v>
      </c>
      <c r="DA64" s="55" t="n">
        <f aca="false">DA61 * DA62 * DA63</f>
        <v>0</v>
      </c>
      <c r="DB64" s="55" t="n">
        <f aca="false">DB61 * DB62 * DB63</f>
        <v>0</v>
      </c>
      <c r="DC64" s="55" t="n">
        <f aca="false">DC61 * DC62 * DC63</f>
        <v>0</v>
      </c>
      <c r="DD64" s="55" t="n">
        <f aca="false">DD61 * DD62 * DD63</f>
        <v>0</v>
      </c>
      <c r="DE64" s="55" t="n">
        <f aca="false">DE61 * DE62 * DE63</f>
        <v>0</v>
      </c>
      <c r="DF64" s="55" t="n">
        <f aca="false">DF61 * DF62 * DF63</f>
        <v>0</v>
      </c>
      <c r="DG64" s="55" t="n">
        <f aca="false">DG61 * DG62 * DG63</f>
        <v>0</v>
      </c>
      <c r="DH64" s="55" t="n">
        <f aca="false">DH61 * DH62 * DH63</f>
        <v>0</v>
      </c>
      <c r="DI64" s="55" t="n">
        <f aca="false">DI61 * DI62 * DI63</f>
        <v>0</v>
      </c>
      <c r="DJ64" s="55" t="n">
        <f aca="false">DJ61 * DJ62 * DJ63</f>
        <v>0</v>
      </c>
      <c r="DK64" s="55" t="n">
        <f aca="false">DK61 * DK62 * DK63</f>
        <v>0</v>
      </c>
    </row>
    <row r="66" customFormat="false" ht="15" hidden="false" customHeight="true" outlineLevel="0" collapsed="false">
      <c r="E66" s="55" t="str">
        <f aca="false">E64</f>
        <v>Reduction in carbon dioxide emission costs - Truck - Build</v>
      </c>
      <c r="F66" s="55" t="n">
        <f aca="false">F64</f>
        <v>0</v>
      </c>
      <c r="G66" s="55" t="str">
        <f aca="false">G64</f>
        <v>US$</v>
      </c>
      <c r="H66" s="55" t="n">
        <f aca="false">H64</f>
        <v>735702.909535353</v>
      </c>
      <c r="I66" s="55" t="n">
        <f aca="false">I64</f>
        <v>0</v>
      </c>
      <c r="J66" s="55" t="n">
        <f aca="false">J64</f>
        <v>0</v>
      </c>
      <c r="K66" s="55" t="n">
        <f aca="false">K64</f>
        <v>0</v>
      </c>
      <c r="L66" s="55" t="n">
        <f aca="false">L64</f>
        <v>0</v>
      </c>
      <c r="M66" s="55" t="n">
        <f aca="false">M64</f>
        <v>0</v>
      </c>
      <c r="N66" s="55" t="n">
        <f aca="false">N64</f>
        <v>0</v>
      </c>
      <c r="O66" s="55" t="n">
        <f aca="false">O64</f>
        <v>0</v>
      </c>
      <c r="P66" s="55" t="n">
        <f aca="false">P64</f>
        <v>0</v>
      </c>
      <c r="Q66" s="55" t="n">
        <f aca="false">Q64</f>
        <v>0</v>
      </c>
      <c r="R66" s="55" t="n">
        <f aca="false">R64</f>
        <v>0</v>
      </c>
      <c r="S66" s="55" t="n">
        <f aca="false">S64</f>
        <v>0</v>
      </c>
      <c r="T66" s="55" t="n">
        <f aca="false">T64</f>
        <v>25718.2875370084</v>
      </c>
      <c r="U66" s="55" t="n">
        <f aca="false">U64</f>
        <v>26648.7384396866</v>
      </c>
      <c r="V66" s="55" t="n">
        <f aca="false">V64</f>
        <v>27604.3528496992</v>
      </c>
      <c r="W66" s="55" t="n">
        <f aca="false">W64</f>
        <v>29070.2391734419</v>
      </c>
      <c r="X66" s="55" t="n">
        <f aca="false">X64</f>
        <v>30086.7285365399</v>
      </c>
      <c r="Y66" s="55" t="n">
        <f aca="false">Y64</f>
        <v>31130.3927592172</v>
      </c>
      <c r="Z66" s="55" t="n">
        <f aca="false">Z64</f>
        <v>32201.8807938651</v>
      </c>
      <c r="AA66" s="55" t="n">
        <f aca="false">AA64</f>
        <v>33301.8561505064</v>
      </c>
      <c r="AB66" s="55" t="n">
        <f aca="false">AB64</f>
        <v>34430.9972106095</v>
      </c>
      <c r="AC66" s="55" t="n">
        <f aca="false">AC64</f>
        <v>35589.9975474835</v>
      </c>
      <c r="AD66" s="55" t="n">
        <f aca="false">AD64</f>
        <v>36779.5662533888</v>
      </c>
      <c r="AE66" s="55" t="n">
        <f aca="false">AE64</f>
        <v>38000.4282735013</v>
      </c>
      <c r="AF66" s="55" t="n">
        <f aca="false">AF64</f>
        <v>39253.3247468717</v>
      </c>
      <c r="AG66" s="55" t="n">
        <f aca="false">AG64</f>
        <v>40539.0133545229</v>
      </c>
      <c r="AH66" s="55" t="n">
        <f aca="false">AH64</f>
        <v>41858.2686748315</v>
      </c>
      <c r="AI66" s="55" t="n">
        <f aca="false">AI64</f>
        <v>43211.8825463444</v>
      </c>
      <c r="AJ66" s="55" t="n">
        <f aca="false">AJ64</f>
        <v>44600.664438181</v>
      </c>
      <c r="AK66" s="55" t="n">
        <f aca="false">AK64</f>
        <v>46647.4072582894</v>
      </c>
      <c r="AL66" s="55" t="n">
        <f aca="false">AL64</f>
        <v>48753.3822046436</v>
      </c>
      <c r="AM66" s="55" t="n">
        <f aca="false">AM64</f>
        <v>50275.500786721</v>
      </c>
      <c r="AN66" s="55" t="n">
        <f aca="false">AN64</f>
        <v>0</v>
      </c>
      <c r="AO66" s="55" t="n">
        <f aca="false">AO64</f>
        <v>0</v>
      </c>
      <c r="AP66" s="55" t="n">
        <f aca="false">AP64</f>
        <v>0</v>
      </c>
      <c r="AQ66" s="55" t="n">
        <f aca="false">AQ64</f>
        <v>0</v>
      </c>
      <c r="AR66" s="55" t="n">
        <f aca="false">AR64</f>
        <v>0</v>
      </c>
      <c r="AS66" s="55" t="n">
        <f aca="false">AS64</f>
        <v>0</v>
      </c>
      <c r="AT66" s="55" t="n">
        <f aca="false">AT64</f>
        <v>0</v>
      </c>
      <c r="AU66" s="55" t="n">
        <f aca="false">AU64</f>
        <v>0</v>
      </c>
      <c r="AV66" s="55" t="n">
        <f aca="false">AV64</f>
        <v>0</v>
      </c>
      <c r="AW66" s="55" t="n">
        <f aca="false">AW64</f>
        <v>0</v>
      </c>
      <c r="AX66" s="55" t="n">
        <f aca="false">AX64</f>
        <v>0</v>
      </c>
      <c r="AY66" s="55" t="n">
        <f aca="false">AY64</f>
        <v>0</v>
      </c>
      <c r="AZ66" s="55" t="n">
        <f aca="false">AZ64</f>
        <v>0</v>
      </c>
      <c r="BA66" s="55" t="n">
        <f aca="false">BA64</f>
        <v>0</v>
      </c>
      <c r="BB66" s="55" t="n">
        <f aca="false">BB64</f>
        <v>0</v>
      </c>
      <c r="BC66" s="55" t="n">
        <f aca="false">BC64</f>
        <v>0</v>
      </c>
      <c r="BD66" s="55" t="n">
        <f aca="false">BD64</f>
        <v>0</v>
      </c>
      <c r="BE66" s="55" t="n">
        <f aca="false">BE64</f>
        <v>0</v>
      </c>
      <c r="BF66" s="55" t="n">
        <f aca="false">BF64</f>
        <v>0</v>
      </c>
      <c r="BG66" s="55" t="n">
        <f aca="false">BG64</f>
        <v>0</v>
      </c>
      <c r="BH66" s="55" t="n">
        <f aca="false">BH64</f>
        <v>0</v>
      </c>
      <c r="BI66" s="55" t="n">
        <f aca="false">BI64</f>
        <v>0</v>
      </c>
      <c r="BJ66" s="55" t="n">
        <f aca="false">BJ64</f>
        <v>0</v>
      </c>
      <c r="BK66" s="55" t="n">
        <f aca="false">BK64</f>
        <v>0</v>
      </c>
      <c r="BL66" s="55" t="n">
        <f aca="false">BL64</f>
        <v>0</v>
      </c>
      <c r="BM66" s="55" t="n">
        <f aca="false">BM64</f>
        <v>0</v>
      </c>
      <c r="BN66" s="55" t="n">
        <f aca="false">BN64</f>
        <v>0</v>
      </c>
      <c r="BO66" s="55" t="n">
        <f aca="false">BO64</f>
        <v>0</v>
      </c>
      <c r="BP66" s="55" t="n">
        <f aca="false">BP64</f>
        <v>0</v>
      </c>
      <c r="BQ66" s="55" t="n">
        <f aca="false">BQ64</f>
        <v>0</v>
      </c>
      <c r="BR66" s="55" t="n">
        <f aca="false">BR64</f>
        <v>0</v>
      </c>
      <c r="BS66" s="55" t="n">
        <f aca="false">BS64</f>
        <v>0</v>
      </c>
      <c r="BT66" s="55" t="n">
        <f aca="false">BT64</f>
        <v>0</v>
      </c>
      <c r="BU66" s="55" t="n">
        <f aca="false">BU64</f>
        <v>0</v>
      </c>
      <c r="BV66" s="55" t="n">
        <f aca="false">BV64</f>
        <v>0</v>
      </c>
      <c r="BW66" s="55" t="n">
        <f aca="false">BW64</f>
        <v>0</v>
      </c>
      <c r="BX66" s="55" t="n">
        <f aca="false">BX64</f>
        <v>0</v>
      </c>
      <c r="BY66" s="55" t="n">
        <f aca="false">BY64</f>
        <v>0</v>
      </c>
      <c r="BZ66" s="55" t="n">
        <f aca="false">BZ64</f>
        <v>0</v>
      </c>
      <c r="CA66" s="55" t="n">
        <f aca="false">CA64</f>
        <v>0</v>
      </c>
      <c r="CB66" s="55" t="n">
        <f aca="false">CB64</f>
        <v>0</v>
      </c>
      <c r="CC66" s="55" t="n">
        <f aca="false">CC64</f>
        <v>0</v>
      </c>
      <c r="CD66" s="55" t="n">
        <f aca="false">CD64</f>
        <v>0</v>
      </c>
      <c r="CE66" s="55" t="n">
        <f aca="false">CE64</f>
        <v>0</v>
      </c>
      <c r="CF66" s="55" t="n">
        <f aca="false">CF64</f>
        <v>0</v>
      </c>
      <c r="CG66" s="55" t="n">
        <f aca="false">CG64</f>
        <v>0</v>
      </c>
      <c r="CH66" s="55" t="n">
        <f aca="false">CH64</f>
        <v>0</v>
      </c>
      <c r="CI66" s="55" t="n">
        <f aca="false">CI64</f>
        <v>0</v>
      </c>
      <c r="CJ66" s="55" t="n">
        <f aca="false">CJ64</f>
        <v>0</v>
      </c>
      <c r="CK66" s="55" t="n">
        <f aca="false">CK64</f>
        <v>0</v>
      </c>
      <c r="CL66" s="55" t="n">
        <f aca="false">CL64</f>
        <v>0</v>
      </c>
      <c r="CM66" s="55" t="n">
        <f aca="false">CM64</f>
        <v>0</v>
      </c>
      <c r="CN66" s="55" t="n">
        <f aca="false">CN64</f>
        <v>0</v>
      </c>
      <c r="CO66" s="55" t="n">
        <f aca="false">CO64</f>
        <v>0</v>
      </c>
      <c r="CP66" s="55" t="n">
        <f aca="false">CP64</f>
        <v>0</v>
      </c>
      <c r="CQ66" s="55" t="n">
        <f aca="false">CQ64</f>
        <v>0</v>
      </c>
      <c r="CR66" s="55" t="n">
        <f aca="false">CR64</f>
        <v>0</v>
      </c>
      <c r="CS66" s="55" t="n">
        <f aca="false">CS64</f>
        <v>0</v>
      </c>
      <c r="CT66" s="55" t="n">
        <f aca="false">CT64</f>
        <v>0</v>
      </c>
      <c r="CU66" s="55" t="n">
        <f aca="false">CU64</f>
        <v>0</v>
      </c>
      <c r="CV66" s="55" t="n">
        <f aca="false">CV64</f>
        <v>0</v>
      </c>
      <c r="CW66" s="55" t="n">
        <f aca="false">CW64</f>
        <v>0</v>
      </c>
      <c r="CX66" s="55" t="n">
        <f aca="false">CX64</f>
        <v>0</v>
      </c>
      <c r="CY66" s="55" t="n">
        <f aca="false">CY64</f>
        <v>0</v>
      </c>
      <c r="CZ66" s="55" t="n">
        <f aca="false">CZ64</f>
        <v>0</v>
      </c>
      <c r="DA66" s="55" t="n">
        <f aca="false">DA64</f>
        <v>0</v>
      </c>
      <c r="DB66" s="55" t="n">
        <f aca="false">DB64</f>
        <v>0</v>
      </c>
      <c r="DC66" s="55" t="n">
        <f aca="false">DC64</f>
        <v>0</v>
      </c>
      <c r="DD66" s="55" t="n">
        <f aca="false">DD64</f>
        <v>0</v>
      </c>
      <c r="DE66" s="55" t="n">
        <f aca="false">DE64</f>
        <v>0</v>
      </c>
      <c r="DF66" s="55" t="n">
        <f aca="false">DF64</f>
        <v>0</v>
      </c>
      <c r="DG66" s="55" t="n">
        <f aca="false">DG64</f>
        <v>0</v>
      </c>
      <c r="DH66" s="55" t="n">
        <f aca="false">DH64</f>
        <v>0</v>
      </c>
      <c r="DI66" s="55" t="n">
        <f aca="false">DI64</f>
        <v>0</v>
      </c>
      <c r="DJ66" s="55" t="n">
        <f aca="false">DJ64</f>
        <v>0</v>
      </c>
      <c r="DK66" s="55" t="n">
        <f aca="false">DK64</f>
        <v>0</v>
      </c>
    </row>
    <row r="67" s="125" customFormat="true" ht="15" hidden="false" customHeight="true" outlineLevel="0" collapsed="false">
      <c r="A67" s="123"/>
      <c r="B67" s="123"/>
      <c r="C67" s="124"/>
      <c r="E67" s="222" t="str">
        <f aca="false">Time!E$90</f>
        <v>Discount rate multiplier - 3 percent</v>
      </c>
      <c r="F67" s="222" t="n">
        <f aca="false">Time!F$90</f>
        <v>0</v>
      </c>
      <c r="G67" s="222" t="str">
        <f aca="false">Time!G$90</f>
        <v>factor</v>
      </c>
      <c r="H67" s="222" t="n">
        <f aca="false">Time!H$90</f>
        <v>0</v>
      </c>
      <c r="I67" s="222" t="n">
        <f aca="false">Time!I$90</f>
        <v>0</v>
      </c>
      <c r="J67" s="222" t="n">
        <f aca="false">Time!J$90</f>
        <v>0.862608784384164</v>
      </c>
      <c r="K67" s="222" t="n">
        <f aca="false">Time!K$90</f>
        <v>0.888487047915689</v>
      </c>
      <c r="L67" s="222" t="n">
        <f aca="false">Time!L$90</f>
        <v>0.91514165935316</v>
      </c>
      <c r="M67" s="222" t="n">
        <f aca="false">Time!M$90</f>
        <v>0.942595909133754</v>
      </c>
      <c r="N67" s="222" t="n">
        <f aca="false">Time!N$90</f>
        <v>0.970873786407767</v>
      </c>
      <c r="O67" s="222" t="n">
        <f aca="false">Time!O$90</f>
        <v>1</v>
      </c>
      <c r="P67" s="222" t="n">
        <f aca="false">Time!P$90</f>
        <v>1.03</v>
      </c>
      <c r="Q67" s="222" t="n">
        <f aca="false">Time!Q$90</f>
        <v>1.0609</v>
      </c>
      <c r="R67" s="222" t="n">
        <f aca="false">Time!R$90</f>
        <v>1.092727</v>
      </c>
      <c r="S67" s="222" t="n">
        <f aca="false">Time!S$90</f>
        <v>1.12550881</v>
      </c>
      <c r="T67" s="222" t="n">
        <f aca="false">Time!T$90</f>
        <v>1.1592740743</v>
      </c>
      <c r="U67" s="222" t="n">
        <f aca="false">Time!U$90</f>
        <v>1.194052296529</v>
      </c>
      <c r="V67" s="222" t="n">
        <f aca="false">Time!V$90</f>
        <v>1.22987386542487</v>
      </c>
      <c r="W67" s="222" t="n">
        <f aca="false">Time!W$90</f>
        <v>1.26677008138762</v>
      </c>
      <c r="X67" s="222" t="n">
        <f aca="false">Time!X$90</f>
        <v>1.30477318382924</v>
      </c>
      <c r="Y67" s="222" t="n">
        <f aca="false">Time!Y$90</f>
        <v>1.34391637934412</v>
      </c>
      <c r="Z67" s="222" t="n">
        <f aca="false">Time!Z$90</f>
        <v>1.38423387072445</v>
      </c>
      <c r="AA67" s="222" t="n">
        <f aca="false">Time!AA$90</f>
        <v>1.42576088684618</v>
      </c>
      <c r="AB67" s="222" t="n">
        <f aca="false">Time!AB$90</f>
        <v>1.46853371345156</v>
      </c>
      <c r="AC67" s="222" t="n">
        <f aca="false">Time!AC$90</f>
        <v>1.51258972485511</v>
      </c>
      <c r="AD67" s="222" t="n">
        <f aca="false">Time!AD$90</f>
        <v>1.55796741660076</v>
      </c>
      <c r="AE67" s="222" t="n">
        <f aca="false">Time!AE$90</f>
        <v>1.60470643909879</v>
      </c>
      <c r="AF67" s="222" t="n">
        <f aca="false">Time!AF$90</f>
        <v>1.65284763227175</v>
      </c>
      <c r="AG67" s="222" t="n">
        <f aca="false">Time!AG$90</f>
        <v>1.7024330612399</v>
      </c>
      <c r="AH67" s="222" t="n">
        <f aca="false">Time!AH$90</f>
        <v>1.7535060530771</v>
      </c>
      <c r="AI67" s="222" t="n">
        <f aca="false">Time!AI$90</f>
        <v>1.80611123466941</v>
      </c>
      <c r="AJ67" s="222" t="n">
        <f aca="false">Time!AJ$90</f>
        <v>1.8602945717095</v>
      </c>
      <c r="AK67" s="222" t="n">
        <f aca="false">Time!AK$90</f>
        <v>1.91610340886078</v>
      </c>
      <c r="AL67" s="222" t="n">
        <f aca="false">Time!AL$90</f>
        <v>1.9735865111266</v>
      </c>
      <c r="AM67" s="222" t="n">
        <f aca="false">Time!AM$90</f>
        <v>2.0327941064604</v>
      </c>
      <c r="AN67" s="222" t="n">
        <f aca="false">Time!AN$90</f>
        <v>2.09377792965421</v>
      </c>
      <c r="AO67" s="222" t="n">
        <f aca="false">Time!AO$90</f>
        <v>2.15659126754384</v>
      </c>
      <c r="AP67" s="222" t="n">
        <f aca="false">Time!AP$90</f>
        <v>2.22128900557016</v>
      </c>
      <c r="AQ67" s="222" t="n">
        <f aca="false">Time!AQ$90</f>
        <v>2.28792767573726</v>
      </c>
      <c r="AR67" s="222" t="n">
        <f aca="false">Time!AR$90</f>
        <v>2.35656550600938</v>
      </c>
      <c r="AS67" s="222" t="n">
        <f aca="false">Time!AS$90</f>
        <v>2.42726247118966</v>
      </c>
      <c r="AT67" s="222" t="n">
        <f aca="false">Time!AT$90</f>
        <v>2.50008034532535</v>
      </c>
      <c r="AU67" s="222" t="n">
        <f aca="false">Time!AU$90</f>
        <v>2.57508275568511</v>
      </c>
      <c r="AV67" s="222" t="n">
        <f aca="false">Time!AV$90</f>
        <v>2.65233523835566</v>
      </c>
      <c r="AW67" s="222" t="n">
        <f aca="false">Time!AW$90</f>
        <v>2.73190529550633</v>
      </c>
      <c r="AX67" s="222" t="n">
        <f aca="false">Time!AX$90</f>
        <v>2.81386245437152</v>
      </c>
      <c r="AY67" s="222" t="n">
        <f aca="false">Time!AY$90</f>
        <v>2.89827832800267</v>
      </c>
      <c r="AZ67" s="222" t="n">
        <f aca="false">Time!AZ$90</f>
        <v>2.98522667784275</v>
      </c>
      <c r="BA67" s="222" t="n">
        <f aca="false">Time!BA$90</f>
        <v>3.07478347817803</v>
      </c>
      <c r="BB67" s="222" t="n">
        <f aca="false">Time!BB$90</f>
        <v>3.16702698252337</v>
      </c>
      <c r="BC67" s="222" t="n">
        <f aca="false">Time!BC$90</f>
        <v>3.26203779199907</v>
      </c>
      <c r="BD67" s="222" t="n">
        <f aca="false">Time!BD$90</f>
        <v>3.35989892575904</v>
      </c>
      <c r="BE67" s="222" t="n">
        <f aca="false">Time!BE$90</f>
        <v>3.46069589353182</v>
      </c>
      <c r="BF67" s="222" t="n">
        <f aca="false">Time!BF$90</f>
        <v>3.56451677033777</v>
      </c>
      <c r="BG67" s="222" t="n">
        <f aca="false">Time!BG$90</f>
        <v>3.6714522734479</v>
      </c>
      <c r="BH67" s="222" t="n">
        <f aca="false">Time!BH$90</f>
        <v>3.78159584165134</v>
      </c>
      <c r="BI67" s="222" t="n">
        <f aca="false">Time!BI$90</f>
        <v>3.89504371690088</v>
      </c>
      <c r="BJ67" s="222" t="n">
        <f aca="false">Time!BJ$90</f>
        <v>4.01189502840791</v>
      </c>
      <c r="BK67" s="222" t="n">
        <f aca="false">Time!BK$90</f>
        <v>4.13225187926014</v>
      </c>
      <c r="BL67" s="222" t="n">
        <f aca="false">Time!BL$90</f>
        <v>4.25621943563795</v>
      </c>
      <c r="BM67" s="222" t="n">
        <f aca="false">Time!BM$90</f>
        <v>4.38390601870709</v>
      </c>
      <c r="BN67" s="222" t="n">
        <f aca="false">Time!BN$90</f>
        <v>4.5154231992683</v>
      </c>
      <c r="BO67" s="222" t="n">
        <f aca="false">Time!BO$90</f>
        <v>4.65088589524635</v>
      </c>
      <c r="BP67" s="222" t="n">
        <f aca="false">Time!BP$90</f>
        <v>4.79041247210374</v>
      </c>
      <c r="BQ67" s="222" t="n">
        <f aca="false">Time!BQ$90</f>
        <v>4.93412484626685</v>
      </c>
      <c r="BR67" s="222" t="n">
        <f aca="false">Time!BR$90</f>
        <v>5.08214859165486</v>
      </c>
      <c r="BS67" s="222" t="n">
        <f aca="false">Time!BS$90</f>
        <v>5.2346130494045</v>
      </c>
      <c r="BT67" s="222" t="n">
        <f aca="false">Time!BT$90</f>
        <v>5.39165144088664</v>
      </c>
      <c r="BU67" s="222" t="n">
        <f aca="false">Time!BU$90</f>
        <v>5.55340098411324</v>
      </c>
      <c r="BV67" s="222" t="n">
        <f aca="false">Time!BV$90</f>
        <v>5.72000301363663</v>
      </c>
      <c r="BW67" s="222" t="n">
        <f aca="false">Time!BW$90</f>
        <v>5.89160310404573</v>
      </c>
      <c r="BX67" s="222" t="n">
        <f aca="false">Time!BX$90</f>
        <v>6.0683511971671</v>
      </c>
      <c r="BY67" s="222" t="n">
        <f aca="false">Time!BY$90</f>
        <v>6.25040173308212</v>
      </c>
      <c r="BZ67" s="222" t="n">
        <f aca="false">Time!BZ$90</f>
        <v>6.43791378507458</v>
      </c>
      <c r="CA67" s="222" t="n">
        <f aca="false">Time!CA$90</f>
        <v>6.63105119862682</v>
      </c>
      <c r="CB67" s="222" t="n">
        <f aca="false">Time!CB$90</f>
        <v>6.82998273458562</v>
      </c>
      <c r="CC67" s="222" t="n">
        <f aca="false">Time!CC$90</f>
        <v>7.03488221662319</v>
      </c>
      <c r="CD67" s="222" t="n">
        <f aca="false">Time!CD$90</f>
        <v>7.24592868312188</v>
      </c>
      <c r="CE67" s="222" t="n">
        <f aca="false">Time!CE$90</f>
        <v>7.46330654361554</v>
      </c>
      <c r="CF67" s="222" t="n">
        <f aca="false">Time!CF$90</f>
        <v>7.68720573992401</v>
      </c>
      <c r="CG67" s="222" t="n">
        <f aca="false">Time!CG$90</f>
        <v>7.91782191212173</v>
      </c>
      <c r="CH67" s="222" t="n">
        <f aca="false">Time!CH$90</f>
        <v>8.15535656948538</v>
      </c>
      <c r="CI67" s="222" t="n">
        <f aca="false">Time!CI$90</f>
        <v>8.40001726656994</v>
      </c>
      <c r="CJ67" s="222" t="n">
        <f aca="false">Time!CJ$90</f>
        <v>8.65201778456704</v>
      </c>
      <c r="CK67" s="222" t="n">
        <f aca="false">Time!CK$90</f>
        <v>8.91157831810405</v>
      </c>
      <c r="CL67" s="222" t="n">
        <f aca="false">Time!CL$90</f>
        <v>9.17892566764717</v>
      </c>
      <c r="CM67" s="222" t="n">
        <f aca="false">Time!CM$90</f>
        <v>9.45429343767658</v>
      </c>
      <c r="CN67" s="222" t="n">
        <f aca="false">Time!CN$90</f>
        <v>9.73792224080688</v>
      </c>
      <c r="CO67" s="222" t="n">
        <f aca="false">Time!CO$90</f>
        <v>10.0300599080311</v>
      </c>
      <c r="CP67" s="222" t="n">
        <f aca="false">Time!CP$90</f>
        <v>10.330961705272</v>
      </c>
      <c r="CQ67" s="222" t="n">
        <f aca="false">Time!CQ$90</f>
        <v>10.6408905564302</v>
      </c>
      <c r="CR67" s="222" t="n">
        <f aca="false">Time!CR$90</f>
        <v>10.9601172731231</v>
      </c>
      <c r="CS67" s="222" t="n">
        <f aca="false">Time!CS$90</f>
        <v>11.2889207913168</v>
      </c>
      <c r="CT67" s="222" t="n">
        <f aca="false">Time!CT$90</f>
        <v>11.6275884150563</v>
      </c>
      <c r="CU67" s="222" t="n">
        <f aca="false">Time!CU$90</f>
        <v>11.976416067508</v>
      </c>
      <c r="CV67" s="222" t="n">
        <f aca="false">Time!CV$90</f>
        <v>12.3357085495332</v>
      </c>
      <c r="CW67" s="222" t="n">
        <f aca="false">Time!CW$90</f>
        <v>12.7057798060192</v>
      </c>
      <c r="CX67" s="222" t="n">
        <f aca="false">Time!CX$90</f>
        <v>13.0869532001998</v>
      </c>
      <c r="CY67" s="222" t="n">
        <f aca="false">Time!CY$90</f>
        <v>13.4795617962058</v>
      </c>
      <c r="CZ67" s="222" t="n">
        <f aca="false">Time!CZ$90</f>
        <v>13.8839486500919</v>
      </c>
      <c r="DA67" s="222" t="n">
        <f aca="false">Time!DA$90</f>
        <v>14.3004671095947</v>
      </c>
      <c r="DB67" s="222" t="n">
        <f aca="false">Time!DB$90</f>
        <v>14.7294811228825</v>
      </c>
      <c r="DC67" s="222" t="n">
        <f aca="false">Time!DC$90</f>
        <v>15.171365556569</v>
      </c>
      <c r="DD67" s="222" t="n">
        <f aca="false">Time!DD$90</f>
        <v>15.6265065232661</v>
      </c>
      <c r="DE67" s="222" t="n">
        <f aca="false">Time!DE$90</f>
        <v>16.0953017189641</v>
      </c>
      <c r="DF67" s="222" t="n">
        <f aca="false">Time!DF$90</f>
        <v>16.578160770533</v>
      </c>
      <c r="DG67" s="222" t="n">
        <f aca="false">Time!DG$90</f>
        <v>17.075505593649</v>
      </c>
      <c r="DH67" s="222" t="n">
        <f aca="false">Time!DH$90</f>
        <v>17.5877707614585</v>
      </c>
      <c r="DI67" s="222" t="n">
        <f aca="false">Time!DI$90</f>
        <v>18.1154038843022</v>
      </c>
      <c r="DJ67" s="222" t="n">
        <f aca="false">Time!DJ$90</f>
        <v>18.6588660008313</v>
      </c>
      <c r="DK67" s="222" t="n">
        <f aca="false">Time!DK$90</f>
        <v>19.2186319808562</v>
      </c>
    </row>
    <row r="68" customFormat="false" ht="15" hidden="false" customHeight="true" outlineLevel="0" collapsed="false">
      <c r="E68" s="202" t="s">
        <v>292</v>
      </c>
      <c r="F68" s="202"/>
      <c r="G68" s="202" t="s">
        <v>209</v>
      </c>
      <c r="H68" s="202" t="n">
        <f aca="false">SUM(J68:DK68)</f>
        <v>470115.413536843</v>
      </c>
      <c r="I68" s="202"/>
      <c r="J68" s="202" t="n">
        <f aca="false">J66 / J67</f>
        <v>0</v>
      </c>
      <c r="K68" s="202" t="n">
        <f aca="false">K66 / K67</f>
        <v>0</v>
      </c>
      <c r="L68" s="202" t="n">
        <f aca="false">L66 / L67</f>
        <v>0</v>
      </c>
      <c r="M68" s="202" t="n">
        <f aca="false">M66 / M67</f>
        <v>0</v>
      </c>
      <c r="N68" s="202" t="n">
        <f aca="false">N66 / N67</f>
        <v>0</v>
      </c>
      <c r="O68" s="202" t="n">
        <f aca="false">O66 / O67</f>
        <v>0</v>
      </c>
      <c r="P68" s="202" t="n">
        <f aca="false">P66 / P67</f>
        <v>0</v>
      </c>
      <c r="Q68" s="202" t="n">
        <f aca="false">Q66 / Q67</f>
        <v>0</v>
      </c>
      <c r="R68" s="202" t="n">
        <f aca="false">R66 / R67</f>
        <v>0</v>
      </c>
      <c r="S68" s="202" t="n">
        <f aca="false">S66 / S67</f>
        <v>0</v>
      </c>
      <c r="T68" s="202" t="n">
        <f aca="false">T66 / T67</f>
        <v>22184.8207487412</v>
      </c>
      <c r="U68" s="202" t="n">
        <f aca="false">U66 / U67</f>
        <v>22317.8989037181</v>
      </c>
      <c r="V68" s="202" t="n">
        <f aca="false">V66 / V67</f>
        <v>22444.8649782171</v>
      </c>
      <c r="W68" s="202" t="n">
        <f aca="false">W66 / W67</f>
        <v>22948.3152472297</v>
      </c>
      <c r="X68" s="202" t="n">
        <f aca="false">X66 / X67</f>
        <v>23058.9721718846</v>
      </c>
      <c r="Y68" s="202" t="n">
        <f aca="false">Y66 / Y67</f>
        <v>23163.9358204786</v>
      </c>
      <c r="Z68" s="202" t="n">
        <f aca="false">Z66 / Z67</f>
        <v>23263.3238319852</v>
      </c>
      <c r="AA68" s="202" t="n">
        <f aca="false">AA66 / AA67</f>
        <v>23357.2518770458</v>
      </c>
      <c r="AB68" s="202" t="n">
        <f aca="false">AB66 / AB67</f>
        <v>23445.8336878659</v>
      </c>
      <c r="AC68" s="202" t="n">
        <f aca="false">AC66 / AC67</f>
        <v>23529.1810876823</v>
      </c>
      <c r="AD68" s="202" t="n">
        <f aca="false">AD66 / AD67</f>
        <v>23607.4040198067</v>
      </c>
      <c r="AE68" s="202" t="n">
        <f aca="false">AE66 / AE67</f>
        <v>23680.6105762513</v>
      </c>
      <c r="AF68" s="202" t="n">
        <f aca="false">AF66 / AF67</f>
        <v>23748.9070259429</v>
      </c>
      <c r="AG68" s="202" t="n">
        <f aca="false">AG66 / AG67</f>
        <v>23812.3978425312</v>
      </c>
      <c r="AH68" s="202" t="n">
        <f aca="false">AH66 / AH67</f>
        <v>23871.1857317957</v>
      </c>
      <c r="AI68" s="202" t="n">
        <f aca="false">AI66 / AI67</f>
        <v>23925.3716586585</v>
      </c>
      <c r="AJ68" s="202" t="n">
        <f aca="false">AJ66 / AJ67</f>
        <v>23975.0548738073</v>
      </c>
      <c r="AK68" s="202" t="n">
        <f aca="false">AK66 / AK67</f>
        <v>24344.9320337171</v>
      </c>
      <c r="AL68" s="202" t="n">
        <f aca="false">AL66 / AL67</f>
        <v>24702.936471132</v>
      </c>
      <c r="AM68" s="202" t="n">
        <f aca="false">AM66 / AM67</f>
        <v>24732.2149483516</v>
      </c>
      <c r="AN68" s="202" t="n">
        <f aca="false">AN66 / AN67</f>
        <v>0</v>
      </c>
      <c r="AO68" s="202" t="n">
        <f aca="false">AO66 / AO67</f>
        <v>0</v>
      </c>
      <c r="AP68" s="202" t="n">
        <f aca="false">AP66 / AP67</f>
        <v>0</v>
      </c>
      <c r="AQ68" s="202" t="n">
        <f aca="false">AQ66 / AQ67</f>
        <v>0</v>
      </c>
      <c r="AR68" s="202" t="n">
        <f aca="false">AR66 / AR67</f>
        <v>0</v>
      </c>
      <c r="AS68" s="202" t="n">
        <f aca="false">AS66 / AS67</f>
        <v>0</v>
      </c>
      <c r="AT68" s="202" t="n">
        <f aca="false">AT66 / AT67</f>
        <v>0</v>
      </c>
      <c r="AU68" s="202" t="n">
        <f aca="false">AU66 / AU67</f>
        <v>0</v>
      </c>
      <c r="AV68" s="202" t="n">
        <f aca="false">AV66 / AV67</f>
        <v>0</v>
      </c>
      <c r="AW68" s="202" t="n">
        <f aca="false">AW66 / AW67</f>
        <v>0</v>
      </c>
      <c r="AX68" s="202" t="n">
        <f aca="false">AX66 / AX67</f>
        <v>0</v>
      </c>
      <c r="AY68" s="202" t="n">
        <f aca="false">AY66 / AY67</f>
        <v>0</v>
      </c>
      <c r="AZ68" s="202" t="n">
        <f aca="false">AZ66 / AZ67</f>
        <v>0</v>
      </c>
      <c r="BA68" s="202" t="n">
        <f aca="false">BA66 / BA67</f>
        <v>0</v>
      </c>
      <c r="BB68" s="202" t="n">
        <f aca="false">BB66 / BB67</f>
        <v>0</v>
      </c>
      <c r="BC68" s="202" t="n">
        <f aca="false">BC66 / BC67</f>
        <v>0</v>
      </c>
      <c r="BD68" s="202" t="n">
        <f aca="false">BD66 / BD67</f>
        <v>0</v>
      </c>
      <c r="BE68" s="202" t="n">
        <f aca="false">BE66 / BE67</f>
        <v>0</v>
      </c>
      <c r="BF68" s="202" t="n">
        <f aca="false">BF66 / BF67</f>
        <v>0</v>
      </c>
      <c r="BG68" s="202" t="n">
        <f aca="false">BG66 / BG67</f>
        <v>0</v>
      </c>
      <c r="BH68" s="202" t="n">
        <f aca="false">BH66 / BH67</f>
        <v>0</v>
      </c>
      <c r="BI68" s="202" t="n">
        <f aca="false">BI66 / BI67</f>
        <v>0</v>
      </c>
      <c r="BJ68" s="202" t="n">
        <f aca="false">BJ66 / BJ67</f>
        <v>0</v>
      </c>
      <c r="BK68" s="202" t="n">
        <f aca="false">BK66 / BK67</f>
        <v>0</v>
      </c>
      <c r="BL68" s="202" t="n">
        <f aca="false">BL66 / BL67</f>
        <v>0</v>
      </c>
      <c r="BM68" s="202" t="n">
        <f aca="false">BM66 / BM67</f>
        <v>0</v>
      </c>
      <c r="BN68" s="202" t="n">
        <f aca="false">BN66 / BN67</f>
        <v>0</v>
      </c>
      <c r="BO68" s="202" t="n">
        <f aca="false">BO66 / BO67</f>
        <v>0</v>
      </c>
      <c r="BP68" s="202" t="n">
        <f aca="false">BP66 / BP67</f>
        <v>0</v>
      </c>
      <c r="BQ68" s="202" t="n">
        <f aca="false">BQ66 / BQ67</f>
        <v>0</v>
      </c>
      <c r="BR68" s="202" t="n">
        <f aca="false">BR66 / BR67</f>
        <v>0</v>
      </c>
      <c r="BS68" s="202" t="n">
        <f aca="false">BS66 / BS67</f>
        <v>0</v>
      </c>
      <c r="BT68" s="202" t="n">
        <f aca="false">BT66 / BT67</f>
        <v>0</v>
      </c>
      <c r="BU68" s="202" t="n">
        <f aca="false">BU66 / BU67</f>
        <v>0</v>
      </c>
      <c r="BV68" s="202" t="n">
        <f aca="false">BV66 / BV67</f>
        <v>0</v>
      </c>
      <c r="BW68" s="202" t="n">
        <f aca="false">BW66 / BW67</f>
        <v>0</v>
      </c>
      <c r="BX68" s="202" t="n">
        <f aca="false">BX66 / BX67</f>
        <v>0</v>
      </c>
      <c r="BY68" s="202" t="n">
        <f aca="false">BY66 / BY67</f>
        <v>0</v>
      </c>
      <c r="BZ68" s="202" t="n">
        <f aca="false">BZ66 / BZ67</f>
        <v>0</v>
      </c>
      <c r="CA68" s="202" t="n">
        <f aca="false">CA66 / CA67</f>
        <v>0</v>
      </c>
      <c r="CB68" s="202" t="n">
        <f aca="false">CB66 / CB67</f>
        <v>0</v>
      </c>
      <c r="CC68" s="202" t="n">
        <f aca="false">CC66 / CC67</f>
        <v>0</v>
      </c>
      <c r="CD68" s="202" t="n">
        <f aca="false">CD66 / CD67</f>
        <v>0</v>
      </c>
      <c r="CE68" s="202" t="n">
        <f aca="false">CE66 / CE67</f>
        <v>0</v>
      </c>
      <c r="CF68" s="202" t="n">
        <f aca="false">CF66 / CF67</f>
        <v>0</v>
      </c>
      <c r="CG68" s="202" t="n">
        <f aca="false">CG66 / CG67</f>
        <v>0</v>
      </c>
      <c r="CH68" s="202" t="n">
        <f aca="false">CH66 / CH67</f>
        <v>0</v>
      </c>
      <c r="CI68" s="202" t="n">
        <f aca="false">CI66 / CI67</f>
        <v>0</v>
      </c>
      <c r="CJ68" s="202" t="n">
        <f aca="false">CJ66 / CJ67</f>
        <v>0</v>
      </c>
      <c r="CK68" s="202" t="n">
        <f aca="false">CK66 / CK67</f>
        <v>0</v>
      </c>
      <c r="CL68" s="202" t="n">
        <f aca="false">CL66 / CL67</f>
        <v>0</v>
      </c>
      <c r="CM68" s="202" t="n">
        <f aca="false">CM66 / CM67</f>
        <v>0</v>
      </c>
      <c r="CN68" s="202" t="n">
        <f aca="false">CN66 / CN67</f>
        <v>0</v>
      </c>
      <c r="CO68" s="202" t="n">
        <f aca="false">CO66 / CO67</f>
        <v>0</v>
      </c>
      <c r="CP68" s="202" t="n">
        <f aca="false">CP66 / CP67</f>
        <v>0</v>
      </c>
      <c r="CQ68" s="202" t="n">
        <f aca="false">CQ66 / CQ67</f>
        <v>0</v>
      </c>
      <c r="CR68" s="202" t="n">
        <f aca="false">CR66 / CR67</f>
        <v>0</v>
      </c>
      <c r="CS68" s="202" t="n">
        <f aca="false">CS66 / CS67</f>
        <v>0</v>
      </c>
      <c r="CT68" s="202" t="n">
        <f aca="false">CT66 / CT67</f>
        <v>0</v>
      </c>
      <c r="CU68" s="202" t="n">
        <f aca="false">CU66 / CU67</f>
        <v>0</v>
      </c>
      <c r="CV68" s="202" t="n">
        <f aca="false">CV66 / CV67</f>
        <v>0</v>
      </c>
      <c r="CW68" s="202" t="n">
        <f aca="false">CW66 / CW67</f>
        <v>0</v>
      </c>
      <c r="CX68" s="202" t="n">
        <f aca="false">CX66 / CX67</f>
        <v>0</v>
      </c>
      <c r="CY68" s="202" t="n">
        <f aca="false">CY66 / CY67</f>
        <v>0</v>
      </c>
      <c r="CZ68" s="202" t="n">
        <f aca="false">CZ66 / CZ67</f>
        <v>0</v>
      </c>
      <c r="DA68" s="202" t="n">
        <f aca="false">DA66 / DA67</f>
        <v>0</v>
      </c>
      <c r="DB68" s="202" t="n">
        <f aca="false">DB66 / DB67</f>
        <v>0</v>
      </c>
      <c r="DC68" s="202" t="n">
        <f aca="false">DC66 / DC67</f>
        <v>0</v>
      </c>
      <c r="DD68" s="202" t="n">
        <f aca="false">DD66 / DD67</f>
        <v>0</v>
      </c>
      <c r="DE68" s="202" t="n">
        <f aca="false">DE66 / DE67</f>
        <v>0</v>
      </c>
      <c r="DF68" s="202" t="n">
        <f aca="false">DF66 / DF67</f>
        <v>0</v>
      </c>
      <c r="DG68" s="202" t="n">
        <f aca="false">DG66 / DG67</f>
        <v>0</v>
      </c>
      <c r="DH68" s="202" t="n">
        <f aca="false">DH66 / DH67</f>
        <v>0</v>
      </c>
      <c r="DI68" s="202" t="n">
        <f aca="false">DI66 / DI67</f>
        <v>0</v>
      </c>
      <c r="DJ68" s="202" t="n">
        <f aca="false">DJ66 / DJ67</f>
        <v>0</v>
      </c>
      <c r="DK68" s="202" t="n">
        <f aca="false">DK66 / DK67</f>
        <v>0</v>
      </c>
    </row>
    <row r="70" customFormat="false" ht="15" hidden="false" customHeight="true" outlineLevel="0" collapsed="false">
      <c r="B70" s="53" t="s">
        <v>293</v>
      </c>
    </row>
    <row r="71" customFormat="false" ht="15" hidden="false" customHeight="true" outlineLevel="0" collapsed="false">
      <c r="E71" s="172" t="str">
        <f aca="false">InpC!E$118</f>
        <v>Grams per metric ton</v>
      </c>
      <c r="F71" s="172" t="n">
        <f aca="false">InpC!F$118</f>
        <v>1000000</v>
      </c>
      <c r="G71" s="172" t="str">
        <f aca="false">InpC!G$118</f>
        <v>gram / metric ton</v>
      </c>
    </row>
    <row r="72" customFormat="false" ht="15" hidden="false" customHeight="true" outlineLevel="0" collapsed="false">
      <c r="E72" s="172" t="str">
        <f aca="false">InpC!E$78</f>
        <v>Truck speed during idle (assumed)</v>
      </c>
      <c r="F72" s="172" t="n">
        <f aca="false">InpC!F$78</f>
        <v>5</v>
      </c>
      <c r="G72" s="172" t="str">
        <f aca="false">InpC!G$78</f>
        <v>miles / hour</v>
      </c>
    </row>
    <row r="73" customFormat="false" ht="15" hidden="false" customHeight="true" outlineLevel="0" collapsed="false">
      <c r="E73" s="220" t="str">
        <f aca="false">InpV!E$40</f>
        <v>NOx emission rate - Truck</v>
      </c>
      <c r="F73" s="220" t="n">
        <f aca="false">InpV!F$40</f>
        <v>0</v>
      </c>
      <c r="G73" s="220" t="str">
        <f aca="false">InpV!G$40</f>
        <v>gram / mile</v>
      </c>
      <c r="H73" s="220" t="str">
        <f aca="false">InpV!H$40</f>
        <v>EMFAC 2021</v>
      </c>
      <c r="I73" s="220" t="n">
        <f aca="false">InpV!I$40</f>
        <v>0</v>
      </c>
      <c r="J73" s="220" t="n">
        <f aca="false">InpV!J$40</f>
        <v>0</v>
      </c>
      <c r="K73" s="220" t="n">
        <f aca="false">InpV!K$40</f>
        <v>0</v>
      </c>
      <c r="L73" s="220" t="n">
        <f aca="false">InpV!L$40</f>
        <v>0</v>
      </c>
      <c r="M73" s="220" t="n">
        <f aca="false">InpV!M$40</f>
        <v>0</v>
      </c>
      <c r="N73" s="220" t="n">
        <f aca="false">InpV!N$40</f>
        <v>3.06014397349089</v>
      </c>
      <c r="O73" s="220" t="n">
        <f aca="false">InpV!O$40</f>
        <v>2.15093834907281</v>
      </c>
      <c r="P73" s="220" t="n">
        <f aca="false">InpV!P$40</f>
        <v>1.63443048205778</v>
      </c>
      <c r="Q73" s="220" t="n">
        <f aca="false">InpV!Q$40</f>
        <v>1.34400962183825</v>
      </c>
      <c r="R73" s="220" t="n">
        <f aca="false">InpV!R$40</f>
        <v>0.985798869297451</v>
      </c>
      <c r="S73" s="220" t="n">
        <f aca="false">InpV!S$40</f>
        <v>0.933206152362278</v>
      </c>
      <c r="T73" s="220" t="n">
        <f aca="false">InpV!T$40</f>
        <v>0.893540904796387</v>
      </c>
      <c r="U73" s="220" t="n">
        <f aca="false">InpV!U$40</f>
        <v>0.863991001962184</v>
      </c>
      <c r="V73" s="220" t="n">
        <f aca="false">InpV!V$40</f>
        <v>0.842651530913705</v>
      </c>
      <c r="W73" s="220" t="n">
        <f aca="false">InpV!W$40</f>
        <v>0.827044444753437</v>
      </c>
      <c r="X73" s="220" t="n">
        <f aca="false">InpV!X$40</f>
        <v>0.815463883072663</v>
      </c>
      <c r="Y73" s="220" t="n">
        <f aca="false">InpV!Y$40</f>
        <v>0.806741397359939</v>
      </c>
      <c r="Z73" s="220" t="n">
        <f aca="false">InpV!Z$40</f>
        <v>0.800009013930576</v>
      </c>
      <c r="AA73" s="220" t="n">
        <f aca="false">InpV!AA$40</f>
        <v>0.794694945005665</v>
      </c>
      <c r="AB73" s="220" t="n">
        <f aca="false">InpV!AB$40</f>
        <v>0.790659622590703</v>
      </c>
      <c r="AC73" s="220" t="n">
        <f aca="false">InpV!AC$40</f>
        <v>0.787497738492543</v>
      </c>
      <c r="AD73" s="220" t="n">
        <f aca="false">InpV!AD$40</f>
        <v>0.785111090809093</v>
      </c>
      <c r="AE73" s="220" t="n">
        <f aca="false">InpV!AE$40</f>
        <v>0.783030729079517</v>
      </c>
      <c r="AF73" s="220" t="n">
        <f aca="false">InpV!AF$40</f>
        <v>0.781327943702404</v>
      </c>
      <c r="AG73" s="220" t="n">
        <f aca="false">InpV!AG$40</f>
        <v>0.779620481974919</v>
      </c>
      <c r="AH73" s="220" t="n">
        <f aca="false">InpV!AH$40</f>
        <v>0.778198136106046</v>
      </c>
      <c r="AI73" s="220" t="n">
        <f aca="false">InpV!AI$40</f>
        <v>0.776887869027113</v>
      </c>
      <c r="AJ73" s="220" t="n">
        <f aca="false">InpV!AJ$40</f>
        <v>0.775666465292442</v>
      </c>
      <c r="AK73" s="220" t="n">
        <f aca="false">InpV!AK$40</f>
        <v>0.774698625387838</v>
      </c>
      <c r="AL73" s="220" t="n">
        <f aca="false">InpV!AL$40</f>
        <v>0.773968948992575</v>
      </c>
      <c r="AM73" s="220" t="n">
        <f aca="false">InpV!AM$40</f>
        <v>0.773482061961683</v>
      </c>
      <c r="AN73" s="220" t="n">
        <f aca="false">InpV!AN$40</f>
        <v>0.773257061170976</v>
      </c>
      <c r="AO73" s="220" t="n">
        <f aca="false">InpV!AO$40</f>
        <v>0.773222223784232</v>
      </c>
      <c r="AP73" s="220" t="n">
        <f aca="false">InpV!AP$40</f>
        <v>0.773317700416929</v>
      </c>
      <c r="AQ73" s="220" t="n">
        <f aca="false">InpV!AQ$40</f>
        <v>0.773496447407783</v>
      </c>
      <c r="AR73" s="220" t="n">
        <f aca="false">InpV!AR$40</f>
        <v>0.773682701311113</v>
      </c>
      <c r="AS73" s="220" t="n">
        <f aca="false">InpV!AS$40</f>
        <v>0.773857483433296</v>
      </c>
      <c r="AT73" s="220" t="n">
        <f aca="false">InpV!AT$40</f>
        <v>0.773857483433296</v>
      </c>
      <c r="AU73" s="220" t="n">
        <f aca="false">InpV!AU$40</f>
        <v>0.773857483433296</v>
      </c>
      <c r="AV73" s="220" t="n">
        <f aca="false">InpV!AV$40</f>
        <v>0.773857483433296</v>
      </c>
      <c r="AW73" s="220" t="n">
        <f aca="false">InpV!AW$40</f>
        <v>0.773857483433296</v>
      </c>
      <c r="AX73" s="220" t="n">
        <f aca="false">InpV!AX$40</f>
        <v>0.773857483433296</v>
      </c>
      <c r="AY73" s="220" t="n">
        <f aca="false">InpV!AY$40</f>
        <v>0.773857483433296</v>
      </c>
      <c r="AZ73" s="220" t="n">
        <f aca="false">InpV!AZ$40</f>
        <v>0.773857483433296</v>
      </c>
      <c r="BA73" s="220" t="n">
        <f aca="false">InpV!BA$40</f>
        <v>0.773857483433296</v>
      </c>
      <c r="BB73" s="220" t="n">
        <f aca="false">InpV!BB$40</f>
        <v>0.773857483433296</v>
      </c>
      <c r="BC73" s="220" t="n">
        <f aca="false">InpV!BC$40</f>
        <v>0.773857483433296</v>
      </c>
      <c r="BD73" s="220" t="n">
        <f aca="false">InpV!BD$40</f>
        <v>0.773857483433296</v>
      </c>
      <c r="BE73" s="220" t="n">
        <f aca="false">InpV!BE$40</f>
        <v>0.773857483433296</v>
      </c>
      <c r="BF73" s="220" t="n">
        <f aca="false">InpV!BF$40</f>
        <v>0.773857483433296</v>
      </c>
      <c r="BG73" s="220" t="n">
        <f aca="false">InpV!BG$40</f>
        <v>0.773857483433296</v>
      </c>
      <c r="BH73" s="220" t="n">
        <f aca="false">InpV!BH$40</f>
        <v>0.773857483433296</v>
      </c>
      <c r="BI73" s="220" t="n">
        <f aca="false">InpV!BI$40</f>
        <v>0.773857483433296</v>
      </c>
      <c r="BJ73" s="220" t="n">
        <f aca="false">InpV!BJ$40</f>
        <v>0.773857483433296</v>
      </c>
      <c r="BK73" s="220" t="n">
        <f aca="false">InpV!BK$40</f>
        <v>0.773857483433296</v>
      </c>
      <c r="BL73" s="220" t="n">
        <f aca="false">InpV!BL$40</f>
        <v>0.773857483433296</v>
      </c>
      <c r="BM73" s="220" t="n">
        <f aca="false">InpV!BM$40</f>
        <v>0.773857483433296</v>
      </c>
      <c r="BN73" s="220" t="n">
        <f aca="false">InpV!BN$40</f>
        <v>0.773857483433296</v>
      </c>
      <c r="BO73" s="220" t="n">
        <f aca="false">InpV!BO$40</f>
        <v>0.773857483433296</v>
      </c>
      <c r="BP73" s="220" t="n">
        <f aca="false">InpV!BP$40</f>
        <v>0.773857483433296</v>
      </c>
      <c r="BQ73" s="220" t="n">
        <f aca="false">InpV!BQ$40</f>
        <v>0.773857483433296</v>
      </c>
      <c r="BR73" s="220" t="n">
        <f aca="false">InpV!BR$40</f>
        <v>0.773857483433296</v>
      </c>
      <c r="BS73" s="220" t="n">
        <f aca="false">InpV!BS$40</f>
        <v>0.773857483433296</v>
      </c>
      <c r="BT73" s="220" t="n">
        <f aca="false">InpV!BT$40</f>
        <v>0.773857483433296</v>
      </c>
      <c r="BU73" s="220" t="n">
        <f aca="false">InpV!BU$40</f>
        <v>0.773857483433296</v>
      </c>
      <c r="BV73" s="220" t="n">
        <f aca="false">InpV!BV$40</f>
        <v>0.773857483433296</v>
      </c>
      <c r="BW73" s="220" t="n">
        <f aca="false">InpV!BW$40</f>
        <v>0.773857483433296</v>
      </c>
      <c r="BX73" s="220" t="n">
        <f aca="false">InpV!BX$40</f>
        <v>0.773857483433296</v>
      </c>
      <c r="BY73" s="220" t="n">
        <f aca="false">InpV!BY$40</f>
        <v>0.773857483433296</v>
      </c>
      <c r="BZ73" s="220" t="n">
        <f aca="false">InpV!BZ$40</f>
        <v>0.773857483433296</v>
      </c>
      <c r="CA73" s="220" t="n">
        <f aca="false">InpV!CA$40</f>
        <v>0.773857483433296</v>
      </c>
      <c r="CB73" s="220" t="n">
        <f aca="false">InpV!CB$40</f>
        <v>0.773857483433296</v>
      </c>
      <c r="CC73" s="220" t="n">
        <f aca="false">InpV!CC$40</f>
        <v>0.773857483433296</v>
      </c>
      <c r="CD73" s="220" t="n">
        <f aca="false">InpV!CD$40</f>
        <v>0.773857483433296</v>
      </c>
      <c r="CE73" s="220" t="n">
        <f aca="false">InpV!CE$40</f>
        <v>0.773857483433296</v>
      </c>
      <c r="CF73" s="220" t="n">
        <f aca="false">InpV!CF$40</f>
        <v>0.773857483433296</v>
      </c>
      <c r="CG73" s="220" t="n">
        <f aca="false">InpV!CG$40</f>
        <v>0.773857483433296</v>
      </c>
      <c r="CH73" s="220" t="n">
        <f aca="false">InpV!CH$40</f>
        <v>0.773857483433296</v>
      </c>
      <c r="CI73" s="220" t="n">
        <f aca="false">InpV!CI$40</f>
        <v>0.773857483433296</v>
      </c>
      <c r="CJ73" s="220" t="n">
        <f aca="false">InpV!CJ$40</f>
        <v>0.773857483433296</v>
      </c>
      <c r="CK73" s="220" t="n">
        <f aca="false">InpV!CK$40</f>
        <v>0.773857483433296</v>
      </c>
      <c r="CL73" s="220" t="n">
        <f aca="false">InpV!CL$40</f>
        <v>0.773857483433296</v>
      </c>
      <c r="CM73" s="220" t="n">
        <f aca="false">InpV!CM$40</f>
        <v>0.773857483433296</v>
      </c>
      <c r="CN73" s="220" t="n">
        <f aca="false">InpV!CN$40</f>
        <v>0.773857483433296</v>
      </c>
      <c r="CO73" s="220" t="n">
        <f aca="false">InpV!CO$40</f>
        <v>0.773857483433296</v>
      </c>
      <c r="CP73" s="220" t="n">
        <f aca="false">InpV!CP$40</f>
        <v>0.773857483433296</v>
      </c>
      <c r="CQ73" s="220" t="n">
        <f aca="false">InpV!CQ$40</f>
        <v>0.773857483433296</v>
      </c>
      <c r="CR73" s="220" t="n">
        <f aca="false">InpV!CR$40</f>
        <v>0.773857483433296</v>
      </c>
      <c r="CS73" s="220" t="n">
        <f aca="false">InpV!CS$40</f>
        <v>0.773857483433296</v>
      </c>
      <c r="CT73" s="220" t="n">
        <f aca="false">InpV!CT$40</f>
        <v>0.773857483433296</v>
      </c>
      <c r="CU73" s="220" t="n">
        <f aca="false">InpV!CU$40</f>
        <v>0.773857483433296</v>
      </c>
      <c r="CV73" s="220" t="n">
        <f aca="false">InpV!CV$40</f>
        <v>0.773857483433296</v>
      </c>
      <c r="CW73" s="220" t="n">
        <f aca="false">InpV!CW$40</f>
        <v>0.773857483433296</v>
      </c>
      <c r="CX73" s="220" t="n">
        <f aca="false">InpV!CX$40</f>
        <v>0.773857483433296</v>
      </c>
      <c r="CY73" s="220" t="n">
        <f aca="false">InpV!CY$40</f>
        <v>0.773857483433296</v>
      </c>
      <c r="CZ73" s="220" t="n">
        <f aca="false">InpV!CZ$40</f>
        <v>0.773857483433296</v>
      </c>
      <c r="DA73" s="220" t="n">
        <f aca="false">InpV!DA$40</f>
        <v>0.773857483433296</v>
      </c>
      <c r="DB73" s="220" t="n">
        <f aca="false">InpV!DB$40</f>
        <v>0.773857483433296</v>
      </c>
      <c r="DC73" s="220" t="n">
        <f aca="false">InpV!DC$40</f>
        <v>0.773857483433296</v>
      </c>
      <c r="DD73" s="220" t="n">
        <f aca="false">InpV!DD$40</f>
        <v>0.773857483433296</v>
      </c>
      <c r="DE73" s="220" t="n">
        <f aca="false">InpV!DE$40</f>
        <v>0.773857483433296</v>
      </c>
      <c r="DF73" s="220" t="n">
        <f aca="false">InpV!DF$40</f>
        <v>0.773857483433296</v>
      </c>
      <c r="DG73" s="220" t="n">
        <f aca="false">InpV!DG$40</f>
        <v>0.773857483433296</v>
      </c>
      <c r="DH73" s="220" t="n">
        <f aca="false">InpV!DH$40</f>
        <v>0.773857483433296</v>
      </c>
      <c r="DI73" s="220" t="n">
        <f aca="false">InpV!DI$40</f>
        <v>0.773857483433296</v>
      </c>
      <c r="DJ73" s="220" t="n">
        <f aca="false">InpV!DJ$40</f>
        <v>0.773857483433296</v>
      </c>
      <c r="DK73" s="220" t="n">
        <f aca="false">InpV!DK$40</f>
        <v>0.773857483433296</v>
      </c>
    </row>
    <row r="74" customFormat="false" ht="15" hidden="false" customHeight="true" outlineLevel="0" collapsed="false">
      <c r="E74" s="172" t="str">
        <f aca="false">Volume!E$48</f>
        <v>Average savings in truck waiting time at terminal</v>
      </c>
      <c r="F74" s="172" t="n">
        <f aca="false">Volume!F$48</f>
        <v>0</v>
      </c>
      <c r="G74" s="172" t="str">
        <f aca="false">Volume!G$48</f>
        <v>hours</v>
      </c>
      <c r="H74" s="172" t="n">
        <f aca="false">Volume!H$48</f>
        <v>1186284.2161519</v>
      </c>
      <c r="I74" s="172" t="n">
        <f aca="false">Volume!I$48</f>
        <v>0</v>
      </c>
      <c r="J74" s="172" t="n">
        <f aca="false">Volume!J$48</f>
        <v>0</v>
      </c>
      <c r="K74" s="172" t="n">
        <f aca="false">Volume!K$48</f>
        <v>0</v>
      </c>
      <c r="L74" s="172" t="n">
        <f aca="false">Volume!L$48</f>
        <v>0</v>
      </c>
      <c r="M74" s="172" t="n">
        <f aca="false">Volume!M$48</f>
        <v>0</v>
      </c>
      <c r="N74" s="172" t="n">
        <f aca="false">Volume!N$48</f>
        <v>0</v>
      </c>
      <c r="O74" s="172" t="n">
        <f aca="false">Volume!O$48</f>
        <v>0</v>
      </c>
      <c r="P74" s="172" t="n">
        <f aca="false">Volume!P$48</f>
        <v>0</v>
      </c>
      <c r="Q74" s="172" t="n">
        <f aca="false">Volume!Q$48</f>
        <v>23864.0412365833</v>
      </c>
      <c r="R74" s="172" t="n">
        <f aca="false">Volume!R$48</f>
        <v>43532.2070909103</v>
      </c>
      <c r="S74" s="172" t="n">
        <f aca="false">Volume!S$48</f>
        <v>44315.7868185467</v>
      </c>
      <c r="T74" s="172" t="n">
        <f aca="false">Volume!T$48</f>
        <v>45113.4709812805</v>
      </c>
      <c r="U74" s="172" t="n">
        <f aca="false">Volume!U$48</f>
        <v>45925.5134589436</v>
      </c>
      <c r="V74" s="172" t="n">
        <f aca="false">Volume!V$48</f>
        <v>46752.1727012046</v>
      </c>
      <c r="W74" s="172" t="n">
        <f aca="false">Volume!W$48</f>
        <v>47593.7118098262</v>
      </c>
      <c r="X74" s="172" t="n">
        <f aca="false">Volume!X$48</f>
        <v>48450.3986224031</v>
      </c>
      <c r="Y74" s="172" t="n">
        <f aca="false">Volume!Y$48</f>
        <v>49322.5057976064</v>
      </c>
      <c r="Z74" s="172" t="n">
        <f aca="false">Volume!Z$48</f>
        <v>50210.3109019633</v>
      </c>
      <c r="AA74" s="172" t="n">
        <f aca="false">Volume!AA$48</f>
        <v>51114.0964981986</v>
      </c>
      <c r="AB74" s="172" t="n">
        <f aca="false">Volume!AB$48</f>
        <v>52034.1502351662</v>
      </c>
      <c r="AC74" s="172" t="n">
        <f aca="false">Volume!AC$48</f>
        <v>52970.7649393992</v>
      </c>
      <c r="AD74" s="172" t="n">
        <f aca="false">Volume!AD$48</f>
        <v>53924.2387083084</v>
      </c>
      <c r="AE74" s="172" t="n">
        <f aca="false">Volume!AE$48</f>
        <v>54894.8750050579</v>
      </c>
      <c r="AF74" s="172" t="n">
        <f aca="false">Volume!AF$48</f>
        <v>55882.982755149</v>
      </c>
      <c r="AG74" s="172" t="n">
        <f aca="false">Volume!AG$48</f>
        <v>56888.8764447416</v>
      </c>
      <c r="AH74" s="172" t="n">
        <f aca="false">Volume!AH$48</f>
        <v>57912.876220747</v>
      </c>
      <c r="AI74" s="172" t="n">
        <f aca="false">Volume!AI$48</f>
        <v>58955.3079927204</v>
      </c>
      <c r="AJ74" s="172" t="n">
        <f aca="false">Volume!AJ$48</f>
        <v>60016.5035365894</v>
      </c>
      <c r="AK74" s="172" t="n">
        <f aca="false">Volume!AK$48</f>
        <v>61096.800600248</v>
      </c>
      <c r="AL74" s="172" t="n">
        <f aca="false">Volume!AL$48</f>
        <v>62196.5430110525</v>
      </c>
      <c r="AM74" s="172" t="n">
        <f aca="false">Volume!AM$48</f>
        <v>63316.0807852514</v>
      </c>
      <c r="AN74" s="172" t="n">
        <f aca="false">Volume!AN$48</f>
        <v>0</v>
      </c>
      <c r="AO74" s="172" t="n">
        <f aca="false">Volume!AO$48</f>
        <v>0</v>
      </c>
      <c r="AP74" s="172" t="n">
        <f aca="false">Volume!AP$48</f>
        <v>0</v>
      </c>
      <c r="AQ74" s="172" t="n">
        <f aca="false">Volume!AQ$48</f>
        <v>0</v>
      </c>
      <c r="AR74" s="172" t="n">
        <f aca="false">Volume!AR$48</f>
        <v>0</v>
      </c>
      <c r="AS74" s="172" t="n">
        <f aca="false">Volume!AS$48</f>
        <v>0</v>
      </c>
      <c r="AT74" s="172" t="n">
        <f aca="false">Volume!AT$48</f>
        <v>0</v>
      </c>
      <c r="AU74" s="172" t="n">
        <f aca="false">Volume!AU$48</f>
        <v>0</v>
      </c>
      <c r="AV74" s="172" t="n">
        <f aca="false">Volume!AV$48</f>
        <v>0</v>
      </c>
      <c r="AW74" s="172" t="n">
        <f aca="false">Volume!AW$48</f>
        <v>0</v>
      </c>
      <c r="AX74" s="172" t="n">
        <f aca="false">Volume!AX$48</f>
        <v>0</v>
      </c>
      <c r="AY74" s="172" t="n">
        <f aca="false">Volume!AY$48</f>
        <v>0</v>
      </c>
      <c r="AZ74" s="172" t="n">
        <f aca="false">Volume!AZ$48</f>
        <v>0</v>
      </c>
      <c r="BA74" s="172" t="n">
        <f aca="false">Volume!BA$48</f>
        <v>0</v>
      </c>
      <c r="BB74" s="172" t="n">
        <f aca="false">Volume!BB$48</f>
        <v>0</v>
      </c>
      <c r="BC74" s="172" t="n">
        <f aca="false">Volume!BC$48</f>
        <v>0</v>
      </c>
      <c r="BD74" s="172" t="n">
        <f aca="false">Volume!BD$48</f>
        <v>0</v>
      </c>
      <c r="BE74" s="172" t="n">
        <f aca="false">Volume!BE$48</f>
        <v>0</v>
      </c>
      <c r="BF74" s="172" t="n">
        <f aca="false">Volume!BF$48</f>
        <v>0</v>
      </c>
      <c r="BG74" s="172" t="n">
        <f aca="false">Volume!BG$48</f>
        <v>0</v>
      </c>
      <c r="BH74" s="172" t="n">
        <f aca="false">Volume!BH$48</f>
        <v>0</v>
      </c>
      <c r="BI74" s="172" t="n">
        <f aca="false">Volume!BI$48</f>
        <v>0</v>
      </c>
      <c r="BJ74" s="172" t="n">
        <f aca="false">Volume!BJ$48</f>
        <v>0</v>
      </c>
      <c r="BK74" s="172" t="n">
        <f aca="false">Volume!BK$48</f>
        <v>0</v>
      </c>
      <c r="BL74" s="172" t="n">
        <f aca="false">Volume!BL$48</f>
        <v>0</v>
      </c>
      <c r="BM74" s="172" t="n">
        <f aca="false">Volume!BM$48</f>
        <v>0</v>
      </c>
      <c r="BN74" s="172" t="n">
        <f aca="false">Volume!BN$48</f>
        <v>0</v>
      </c>
      <c r="BO74" s="172" t="n">
        <f aca="false">Volume!BO$48</f>
        <v>0</v>
      </c>
      <c r="BP74" s="172" t="n">
        <f aca="false">Volume!BP$48</f>
        <v>0</v>
      </c>
      <c r="BQ74" s="172" t="n">
        <f aca="false">Volume!BQ$48</f>
        <v>0</v>
      </c>
      <c r="BR74" s="172" t="n">
        <f aca="false">Volume!BR$48</f>
        <v>0</v>
      </c>
      <c r="BS74" s="172" t="n">
        <f aca="false">Volume!BS$48</f>
        <v>0</v>
      </c>
      <c r="BT74" s="172" t="n">
        <f aca="false">Volume!BT$48</f>
        <v>0</v>
      </c>
      <c r="BU74" s="172" t="n">
        <f aca="false">Volume!BU$48</f>
        <v>0</v>
      </c>
      <c r="BV74" s="172" t="n">
        <f aca="false">Volume!BV$48</f>
        <v>0</v>
      </c>
      <c r="BW74" s="172" t="n">
        <f aca="false">Volume!BW$48</f>
        <v>0</v>
      </c>
      <c r="BX74" s="172" t="n">
        <f aca="false">Volume!BX$48</f>
        <v>0</v>
      </c>
      <c r="BY74" s="172" t="n">
        <f aca="false">Volume!BY$48</f>
        <v>0</v>
      </c>
      <c r="BZ74" s="172" t="n">
        <f aca="false">Volume!BZ$48</f>
        <v>0</v>
      </c>
      <c r="CA74" s="172" t="n">
        <f aca="false">Volume!CA$48</f>
        <v>0</v>
      </c>
      <c r="CB74" s="172" t="n">
        <f aca="false">Volume!CB$48</f>
        <v>0</v>
      </c>
      <c r="CC74" s="172" t="n">
        <f aca="false">Volume!CC$48</f>
        <v>0</v>
      </c>
      <c r="CD74" s="172" t="n">
        <f aca="false">Volume!CD$48</f>
        <v>0</v>
      </c>
      <c r="CE74" s="172" t="n">
        <f aca="false">Volume!CE$48</f>
        <v>0</v>
      </c>
      <c r="CF74" s="172" t="n">
        <f aca="false">Volume!CF$48</f>
        <v>0</v>
      </c>
      <c r="CG74" s="172" t="n">
        <f aca="false">Volume!CG$48</f>
        <v>0</v>
      </c>
      <c r="CH74" s="172" t="n">
        <f aca="false">Volume!CH$48</f>
        <v>0</v>
      </c>
      <c r="CI74" s="172" t="n">
        <f aca="false">Volume!CI$48</f>
        <v>0</v>
      </c>
      <c r="CJ74" s="172" t="n">
        <f aca="false">Volume!CJ$48</f>
        <v>0</v>
      </c>
      <c r="CK74" s="172" t="n">
        <f aca="false">Volume!CK$48</f>
        <v>0</v>
      </c>
      <c r="CL74" s="172" t="n">
        <f aca="false">Volume!CL$48</f>
        <v>0</v>
      </c>
      <c r="CM74" s="172" t="n">
        <f aca="false">Volume!CM$48</f>
        <v>0</v>
      </c>
      <c r="CN74" s="172" t="n">
        <f aca="false">Volume!CN$48</f>
        <v>0</v>
      </c>
      <c r="CO74" s="172" t="n">
        <f aca="false">Volume!CO$48</f>
        <v>0</v>
      </c>
      <c r="CP74" s="172" t="n">
        <f aca="false">Volume!CP$48</f>
        <v>0</v>
      </c>
      <c r="CQ74" s="172" t="n">
        <f aca="false">Volume!CQ$48</f>
        <v>0</v>
      </c>
      <c r="CR74" s="172" t="n">
        <f aca="false">Volume!CR$48</f>
        <v>0</v>
      </c>
      <c r="CS74" s="172" t="n">
        <f aca="false">Volume!CS$48</f>
        <v>0</v>
      </c>
      <c r="CT74" s="172" t="n">
        <f aca="false">Volume!CT$48</f>
        <v>0</v>
      </c>
      <c r="CU74" s="172" t="n">
        <f aca="false">Volume!CU$48</f>
        <v>0</v>
      </c>
      <c r="CV74" s="172" t="n">
        <f aca="false">Volume!CV$48</f>
        <v>0</v>
      </c>
      <c r="CW74" s="172" t="n">
        <f aca="false">Volume!CW$48</f>
        <v>0</v>
      </c>
      <c r="CX74" s="172" t="n">
        <f aca="false">Volume!CX$48</f>
        <v>0</v>
      </c>
      <c r="CY74" s="172" t="n">
        <f aca="false">Volume!CY$48</f>
        <v>0</v>
      </c>
      <c r="CZ74" s="172" t="n">
        <f aca="false">Volume!CZ$48</f>
        <v>0</v>
      </c>
      <c r="DA74" s="172" t="n">
        <f aca="false">Volume!DA$48</f>
        <v>0</v>
      </c>
      <c r="DB74" s="172" t="n">
        <f aca="false">Volume!DB$48</f>
        <v>0</v>
      </c>
      <c r="DC74" s="172" t="n">
        <f aca="false">Volume!DC$48</f>
        <v>0</v>
      </c>
      <c r="DD74" s="172" t="n">
        <f aca="false">Volume!DD$48</f>
        <v>0</v>
      </c>
      <c r="DE74" s="172" t="n">
        <f aca="false">Volume!DE$48</f>
        <v>0</v>
      </c>
      <c r="DF74" s="172" t="n">
        <f aca="false">Volume!DF$48</f>
        <v>0</v>
      </c>
      <c r="DG74" s="172" t="n">
        <f aca="false">Volume!DG$48</f>
        <v>0</v>
      </c>
      <c r="DH74" s="172" t="n">
        <f aca="false">Volume!DH$48</f>
        <v>0</v>
      </c>
      <c r="DI74" s="172" t="n">
        <f aca="false">Volume!DI$48</f>
        <v>0</v>
      </c>
      <c r="DJ74" s="172" t="n">
        <f aca="false">Volume!DJ$48</f>
        <v>0</v>
      </c>
      <c r="DK74" s="172" t="n">
        <f aca="false">Volume!DK$48</f>
        <v>0</v>
      </c>
    </row>
    <row r="75" customFormat="false" ht="15" hidden="false" customHeight="true" outlineLevel="0" collapsed="false">
      <c r="E75" s="172" t="str">
        <f aca="false">Time!E$67</f>
        <v>Operating period flag</v>
      </c>
      <c r="F75" s="172" t="n">
        <f aca="false">Time!F$67</f>
        <v>0</v>
      </c>
      <c r="G75" s="172" t="str">
        <f aca="false">Time!G$67</f>
        <v>flag</v>
      </c>
      <c r="H75" s="172" t="n">
        <f aca="false">Time!H$67</f>
        <v>20</v>
      </c>
      <c r="I75" s="172" t="n">
        <f aca="false">Time!I$67</f>
        <v>0</v>
      </c>
      <c r="J75" s="172" t="n">
        <f aca="false">Time!J$67</f>
        <v>0</v>
      </c>
      <c r="K75" s="172" t="n">
        <f aca="false">Time!K$67</f>
        <v>0</v>
      </c>
      <c r="L75" s="172" t="n">
        <f aca="false">Time!L$67</f>
        <v>0</v>
      </c>
      <c r="M75" s="172" t="n">
        <f aca="false">Time!M$67</f>
        <v>0</v>
      </c>
      <c r="N75" s="172" t="n">
        <f aca="false">Time!N$67</f>
        <v>0</v>
      </c>
      <c r="O75" s="172" t="n">
        <f aca="false">Time!O$67</f>
        <v>0</v>
      </c>
      <c r="P75" s="172" t="n">
        <f aca="false">Time!P$67</f>
        <v>0</v>
      </c>
      <c r="Q75" s="172" t="n">
        <f aca="false">Time!Q$67</f>
        <v>0</v>
      </c>
      <c r="R75" s="172" t="n">
        <f aca="false">Time!R$67</f>
        <v>0</v>
      </c>
      <c r="S75" s="172" t="n">
        <f aca="false">Time!S$67</f>
        <v>0</v>
      </c>
      <c r="T75" s="172" t="n">
        <f aca="false">Time!T$67</f>
        <v>1</v>
      </c>
      <c r="U75" s="172" t="n">
        <f aca="false">Time!U$67</f>
        <v>1</v>
      </c>
      <c r="V75" s="172" t="n">
        <f aca="false">Time!V$67</f>
        <v>1</v>
      </c>
      <c r="W75" s="172" t="n">
        <f aca="false">Time!W$67</f>
        <v>1</v>
      </c>
      <c r="X75" s="172" t="n">
        <f aca="false">Time!X$67</f>
        <v>1</v>
      </c>
      <c r="Y75" s="172" t="n">
        <f aca="false">Time!Y$67</f>
        <v>1</v>
      </c>
      <c r="Z75" s="172" t="n">
        <f aca="false">Time!Z$67</f>
        <v>1</v>
      </c>
      <c r="AA75" s="172" t="n">
        <f aca="false">Time!AA$67</f>
        <v>1</v>
      </c>
      <c r="AB75" s="172" t="n">
        <f aca="false">Time!AB$67</f>
        <v>1</v>
      </c>
      <c r="AC75" s="172" t="n">
        <f aca="false">Time!AC$67</f>
        <v>1</v>
      </c>
      <c r="AD75" s="172" t="n">
        <f aca="false">Time!AD$67</f>
        <v>1</v>
      </c>
      <c r="AE75" s="172" t="n">
        <f aca="false">Time!AE$67</f>
        <v>1</v>
      </c>
      <c r="AF75" s="172" t="n">
        <f aca="false">Time!AF$67</f>
        <v>1</v>
      </c>
      <c r="AG75" s="172" t="n">
        <f aca="false">Time!AG$67</f>
        <v>1</v>
      </c>
      <c r="AH75" s="172" t="n">
        <f aca="false">Time!AH$67</f>
        <v>1</v>
      </c>
      <c r="AI75" s="172" t="n">
        <f aca="false">Time!AI$67</f>
        <v>1</v>
      </c>
      <c r="AJ75" s="172" t="n">
        <f aca="false">Time!AJ$67</f>
        <v>1</v>
      </c>
      <c r="AK75" s="172" t="n">
        <f aca="false">Time!AK$67</f>
        <v>1</v>
      </c>
      <c r="AL75" s="172" t="n">
        <f aca="false">Time!AL$67</f>
        <v>1</v>
      </c>
      <c r="AM75" s="172" t="n">
        <f aca="false">Time!AM$67</f>
        <v>1</v>
      </c>
      <c r="AN75" s="172" t="n">
        <f aca="false">Time!AN$67</f>
        <v>0</v>
      </c>
      <c r="AO75" s="172" t="n">
        <f aca="false">Time!AO$67</f>
        <v>0</v>
      </c>
      <c r="AP75" s="172" t="n">
        <f aca="false">Time!AP$67</f>
        <v>0</v>
      </c>
      <c r="AQ75" s="172" t="n">
        <f aca="false">Time!AQ$67</f>
        <v>0</v>
      </c>
      <c r="AR75" s="172" t="n">
        <f aca="false">Time!AR$67</f>
        <v>0</v>
      </c>
      <c r="AS75" s="172" t="n">
        <f aca="false">Time!AS$67</f>
        <v>0</v>
      </c>
      <c r="AT75" s="172" t="n">
        <f aca="false">Time!AT$67</f>
        <v>0</v>
      </c>
      <c r="AU75" s="172" t="n">
        <f aca="false">Time!AU$67</f>
        <v>0</v>
      </c>
      <c r="AV75" s="172" t="n">
        <f aca="false">Time!AV$67</f>
        <v>0</v>
      </c>
      <c r="AW75" s="172" t="n">
        <f aca="false">Time!AW$67</f>
        <v>0</v>
      </c>
      <c r="AX75" s="172" t="n">
        <f aca="false">Time!AX$67</f>
        <v>0</v>
      </c>
      <c r="AY75" s="172" t="n">
        <f aca="false">Time!AY$67</f>
        <v>0</v>
      </c>
      <c r="AZ75" s="172" t="n">
        <f aca="false">Time!AZ$67</f>
        <v>0</v>
      </c>
      <c r="BA75" s="172" t="n">
        <f aca="false">Time!BA$67</f>
        <v>0</v>
      </c>
      <c r="BB75" s="172" t="n">
        <f aca="false">Time!BB$67</f>
        <v>0</v>
      </c>
      <c r="BC75" s="172" t="n">
        <f aca="false">Time!BC$67</f>
        <v>0</v>
      </c>
      <c r="BD75" s="172" t="n">
        <f aca="false">Time!BD$67</f>
        <v>0</v>
      </c>
      <c r="BE75" s="172" t="n">
        <f aca="false">Time!BE$67</f>
        <v>0</v>
      </c>
      <c r="BF75" s="172" t="n">
        <f aca="false">Time!BF$67</f>
        <v>0</v>
      </c>
      <c r="BG75" s="172" t="n">
        <f aca="false">Time!BG$67</f>
        <v>0</v>
      </c>
      <c r="BH75" s="172" t="n">
        <f aca="false">Time!BH$67</f>
        <v>0</v>
      </c>
      <c r="BI75" s="172" t="n">
        <f aca="false">Time!BI$67</f>
        <v>0</v>
      </c>
      <c r="BJ75" s="172" t="n">
        <f aca="false">Time!BJ$67</f>
        <v>0</v>
      </c>
      <c r="BK75" s="172" t="n">
        <f aca="false">Time!BK$67</f>
        <v>0</v>
      </c>
      <c r="BL75" s="172" t="n">
        <f aca="false">Time!BL$67</f>
        <v>0</v>
      </c>
      <c r="BM75" s="172" t="n">
        <f aca="false">Time!BM$67</f>
        <v>0</v>
      </c>
      <c r="BN75" s="172" t="n">
        <f aca="false">Time!BN$67</f>
        <v>0</v>
      </c>
      <c r="BO75" s="172" t="n">
        <f aca="false">Time!BO$67</f>
        <v>0</v>
      </c>
      <c r="BP75" s="172" t="n">
        <f aca="false">Time!BP$67</f>
        <v>0</v>
      </c>
      <c r="BQ75" s="172" t="n">
        <f aca="false">Time!BQ$67</f>
        <v>0</v>
      </c>
      <c r="BR75" s="172" t="n">
        <f aca="false">Time!BR$67</f>
        <v>0</v>
      </c>
      <c r="BS75" s="172" t="n">
        <f aca="false">Time!BS$67</f>
        <v>0</v>
      </c>
      <c r="BT75" s="172" t="n">
        <f aca="false">Time!BT$67</f>
        <v>0</v>
      </c>
      <c r="BU75" s="172" t="n">
        <f aca="false">Time!BU$67</f>
        <v>0</v>
      </c>
      <c r="BV75" s="172" t="n">
        <f aca="false">Time!BV$67</f>
        <v>0</v>
      </c>
      <c r="BW75" s="172" t="n">
        <f aca="false">Time!BW$67</f>
        <v>0</v>
      </c>
      <c r="BX75" s="172" t="n">
        <f aca="false">Time!BX$67</f>
        <v>0</v>
      </c>
      <c r="BY75" s="172" t="n">
        <f aca="false">Time!BY$67</f>
        <v>0</v>
      </c>
      <c r="BZ75" s="172" t="n">
        <f aca="false">Time!BZ$67</f>
        <v>0</v>
      </c>
      <c r="CA75" s="172" t="n">
        <f aca="false">Time!CA$67</f>
        <v>0</v>
      </c>
      <c r="CB75" s="172" t="n">
        <f aca="false">Time!CB$67</f>
        <v>0</v>
      </c>
      <c r="CC75" s="172" t="n">
        <f aca="false">Time!CC$67</f>
        <v>0</v>
      </c>
      <c r="CD75" s="172" t="n">
        <f aca="false">Time!CD$67</f>
        <v>0</v>
      </c>
      <c r="CE75" s="172" t="n">
        <f aca="false">Time!CE$67</f>
        <v>0</v>
      </c>
      <c r="CF75" s="172" t="n">
        <f aca="false">Time!CF$67</f>
        <v>0</v>
      </c>
      <c r="CG75" s="172" t="n">
        <f aca="false">Time!CG$67</f>
        <v>0</v>
      </c>
      <c r="CH75" s="172" t="n">
        <f aca="false">Time!CH$67</f>
        <v>0</v>
      </c>
      <c r="CI75" s="172" t="n">
        <f aca="false">Time!CI$67</f>
        <v>0</v>
      </c>
      <c r="CJ75" s="172" t="n">
        <f aca="false">Time!CJ$67</f>
        <v>0</v>
      </c>
      <c r="CK75" s="172" t="n">
        <f aca="false">Time!CK$67</f>
        <v>0</v>
      </c>
      <c r="CL75" s="172" t="n">
        <f aca="false">Time!CL$67</f>
        <v>0</v>
      </c>
      <c r="CM75" s="172" t="n">
        <f aca="false">Time!CM$67</f>
        <v>0</v>
      </c>
      <c r="CN75" s="172" t="n">
        <f aca="false">Time!CN$67</f>
        <v>0</v>
      </c>
      <c r="CO75" s="172" t="n">
        <f aca="false">Time!CO$67</f>
        <v>0</v>
      </c>
      <c r="CP75" s="172" t="n">
        <f aca="false">Time!CP$67</f>
        <v>0</v>
      </c>
      <c r="CQ75" s="172" t="n">
        <f aca="false">Time!CQ$67</f>
        <v>0</v>
      </c>
      <c r="CR75" s="172" t="n">
        <f aca="false">Time!CR$67</f>
        <v>0</v>
      </c>
      <c r="CS75" s="172" t="n">
        <f aca="false">Time!CS$67</f>
        <v>0</v>
      </c>
      <c r="CT75" s="172" t="n">
        <f aca="false">Time!CT$67</f>
        <v>0</v>
      </c>
      <c r="CU75" s="172" t="n">
        <f aca="false">Time!CU$67</f>
        <v>0</v>
      </c>
      <c r="CV75" s="172" t="n">
        <f aca="false">Time!CV$67</f>
        <v>0</v>
      </c>
      <c r="CW75" s="172" t="n">
        <f aca="false">Time!CW$67</f>
        <v>0</v>
      </c>
      <c r="CX75" s="172" t="n">
        <f aca="false">Time!CX$67</f>
        <v>0</v>
      </c>
      <c r="CY75" s="172" t="n">
        <f aca="false">Time!CY$67</f>
        <v>0</v>
      </c>
      <c r="CZ75" s="172" t="n">
        <f aca="false">Time!CZ$67</f>
        <v>0</v>
      </c>
      <c r="DA75" s="172" t="n">
        <f aca="false">Time!DA$67</f>
        <v>0</v>
      </c>
      <c r="DB75" s="172" t="n">
        <f aca="false">Time!DB$67</f>
        <v>0</v>
      </c>
      <c r="DC75" s="172" t="n">
        <f aca="false">Time!DC$67</f>
        <v>0</v>
      </c>
      <c r="DD75" s="172" t="n">
        <f aca="false">Time!DD$67</f>
        <v>0</v>
      </c>
      <c r="DE75" s="172" t="n">
        <f aca="false">Time!DE$67</f>
        <v>0</v>
      </c>
      <c r="DF75" s="172" t="n">
        <f aca="false">Time!DF$67</f>
        <v>0</v>
      </c>
      <c r="DG75" s="172" t="n">
        <f aca="false">Time!DG$67</f>
        <v>0</v>
      </c>
      <c r="DH75" s="172" t="n">
        <f aca="false">Time!DH$67</f>
        <v>0</v>
      </c>
      <c r="DI75" s="172" t="n">
        <f aca="false">Time!DI$67</f>
        <v>0</v>
      </c>
      <c r="DJ75" s="172" t="n">
        <f aca="false">Time!DJ$67</f>
        <v>0</v>
      </c>
      <c r="DK75" s="172" t="n">
        <f aca="false">Time!DK$67</f>
        <v>0</v>
      </c>
    </row>
    <row r="76" customFormat="false" ht="15" hidden="false" customHeight="true" outlineLevel="0" collapsed="false">
      <c r="E76" s="55" t="s">
        <v>294</v>
      </c>
      <c r="G76" s="55" t="s">
        <v>290</v>
      </c>
      <c r="H76" s="223" t="n">
        <f aca="false">SUM(J76:DK76)</f>
        <v>4.28446879195993</v>
      </c>
      <c r="J76" s="55" t="n">
        <f aca="false">J73 * $F72 * J74 / $F71 * J75</f>
        <v>0</v>
      </c>
      <c r="K76" s="55" t="n">
        <f aca="false">K73 * $F72 * K74 / $F71 * K75</f>
        <v>0</v>
      </c>
      <c r="L76" s="55" t="n">
        <f aca="false">L73 * $F72 * L74 / $F71 * L75</f>
        <v>0</v>
      </c>
      <c r="M76" s="55" t="n">
        <f aca="false">M73 * $F72 * M74 / $F71 * M75</f>
        <v>0</v>
      </c>
      <c r="N76" s="55" t="n">
        <f aca="false">N73 * $F72 * N74 / $F71 * N75</f>
        <v>0</v>
      </c>
      <c r="O76" s="55" t="n">
        <f aca="false">O73 * $F72 * O74 / $F71 * O75</f>
        <v>0</v>
      </c>
      <c r="P76" s="55" t="n">
        <f aca="false">P73 * $F72 * P74 / $F71 * P75</f>
        <v>0</v>
      </c>
      <c r="Q76" s="55" t="n">
        <f aca="false">Q73 * $F72 * Q74 / $F71 * Q75</f>
        <v>0</v>
      </c>
      <c r="R76" s="55" t="n">
        <f aca="false">R73 * $F72 * R74 / $F71 * R75</f>
        <v>0</v>
      </c>
      <c r="S76" s="55" t="n">
        <f aca="false">S73 * $F72 * S74 / $F71 * S75</f>
        <v>0</v>
      </c>
      <c r="T76" s="55" t="n">
        <f aca="false">T73 * $F72 * T74 / $F71 * T75</f>
        <v>0.201553658395595</v>
      </c>
      <c r="U76" s="55" t="n">
        <f aca="false">U73 * $F72 * U74 / $F71 * U75</f>
        <v>0.198396151945102</v>
      </c>
      <c r="V76" s="55" t="n">
        <f aca="false">V73 * $F72 * V74 / $F71 * V75</f>
        <v>0.19697894950106</v>
      </c>
      <c r="W76" s="55" t="n">
        <f aca="false">W73 * $F72 * W74 / $F71 * W75</f>
        <v>0.196810574787564</v>
      </c>
      <c r="X76" s="55" t="n">
        <f aca="false">X73 * $F72 * X74 / $F71 * X75</f>
        <v>0.197547750985216</v>
      </c>
      <c r="Y76" s="55" t="n">
        <f aca="false">Y73 * $F72 * Y74 / $F71 * Y75</f>
        <v>0.198952536242273</v>
      </c>
      <c r="Z76" s="55" t="n">
        <f aca="false">Z73 * $F72 * Z74 / $F71 * Z75</f>
        <v>0.200843506569136</v>
      </c>
      <c r="AA76" s="55" t="n">
        <f aca="false">AA73 * $F72 * AA74 / $F71 * AA75</f>
        <v>0.203100570528251</v>
      </c>
      <c r="AB76" s="55" t="n">
        <f aca="false">AB73 * $F72 * AB74 / $F71 * AB75</f>
        <v>0.205706507933822</v>
      </c>
      <c r="AC76" s="55" t="n">
        <f aca="false">AC73 * $F72 * AC74 / $F71 * AC75</f>
        <v>0.208571787979985</v>
      </c>
      <c r="AD76" s="55" t="n">
        <f aca="false">AD73 * $F72 * AD74 / $F71 * AD75</f>
        <v>0.211682589366649</v>
      </c>
      <c r="AE76" s="55" t="n">
        <f aca="false">AE73 * $F72 * AE74 / $F71 * AE75</f>
        <v>0.214921869989697</v>
      </c>
      <c r="AF76" s="55" t="n">
        <f aca="false">AF73 * $F72 * AF74 / $F71 * AF75</f>
        <v>0.218314680020187</v>
      </c>
      <c r="AG76" s="55" t="n">
        <f aca="false">AG73 * $F72 * AG74 / $F71 * AG75</f>
        <v>0.221758666364305</v>
      </c>
      <c r="AH76" s="55" t="n">
        <f aca="false">AH73 * $F72 * AH74 / $F71 * AH75</f>
        <v>0.225338461657627</v>
      </c>
      <c r="AI76" s="55" t="n">
        <f aca="false">AI73 * $F72 * AI74 / $F71 * AI75</f>
        <v>0.229008317971508</v>
      </c>
      <c r="AJ76" s="55" t="n">
        <f aca="false">AJ73 * $F72 * AJ74 / $F71 * AJ75</f>
        <v>0.232763945787188</v>
      </c>
      <c r="AK76" s="55" t="n">
        <f aca="false">AK73 * $F72 * AK74 / $F71 * AK75</f>
        <v>0.236658037203035</v>
      </c>
      <c r="AL76" s="55" t="n">
        <f aca="false">AL73 * $F72 * AL74 / $F71 * AL75</f>
        <v>0.240690965126179</v>
      </c>
      <c r="AM76" s="55" t="n">
        <f aca="false">AM73 * $F72 * AM74 / $F71 * AM75</f>
        <v>0.244869263605544</v>
      </c>
      <c r="AN76" s="55" t="n">
        <f aca="false">AN73 * $F72 * AN74 / $F71 * AN75</f>
        <v>0</v>
      </c>
      <c r="AO76" s="55" t="n">
        <f aca="false">AO73 * $F72 * AO74 / $F71 * AO75</f>
        <v>0</v>
      </c>
      <c r="AP76" s="55" t="n">
        <f aca="false">AP73 * $F72 * AP74 / $F71 * AP75</f>
        <v>0</v>
      </c>
      <c r="AQ76" s="55" t="n">
        <f aca="false">AQ73 * $F72 * AQ74 / $F71 * AQ75</f>
        <v>0</v>
      </c>
      <c r="AR76" s="55" t="n">
        <f aca="false">AR73 * $F72 * AR74 / $F71 * AR75</f>
        <v>0</v>
      </c>
      <c r="AS76" s="55" t="n">
        <f aca="false">AS73 * $F72 * AS74 / $F71 * AS75</f>
        <v>0</v>
      </c>
      <c r="AT76" s="55" t="n">
        <f aca="false">AT73 * $F72 * AT74 / $F71 * AT75</f>
        <v>0</v>
      </c>
      <c r="AU76" s="55" t="n">
        <f aca="false">AU73 * $F72 * AU74 / $F71 * AU75</f>
        <v>0</v>
      </c>
      <c r="AV76" s="55" t="n">
        <f aca="false">AV73 * $F72 * AV74 / $F71 * AV75</f>
        <v>0</v>
      </c>
      <c r="AW76" s="55" t="n">
        <f aca="false">AW73 * $F72 * AW74 / $F71 * AW75</f>
        <v>0</v>
      </c>
      <c r="AX76" s="55" t="n">
        <f aca="false">AX73 * $F72 * AX74 / $F71 * AX75</f>
        <v>0</v>
      </c>
      <c r="AY76" s="55" t="n">
        <f aca="false">AY73 * $F72 * AY74 / $F71 * AY75</f>
        <v>0</v>
      </c>
      <c r="AZ76" s="55" t="n">
        <f aca="false">AZ73 * $F72 * AZ74 / $F71 * AZ75</f>
        <v>0</v>
      </c>
      <c r="BA76" s="55" t="n">
        <f aca="false">BA73 * $F72 * BA74 / $F71 * BA75</f>
        <v>0</v>
      </c>
      <c r="BB76" s="55" t="n">
        <f aca="false">BB73 * $F72 * BB74 / $F71 * BB75</f>
        <v>0</v>
      </c>
      <c r="BC76" s="55" t="n">
        <f aca="false">BC73 * $F72 * BC74 / $F71 * BC75</f>
        <v>0</v>
      </c>
      <c r="BD76" s="55" t="n">
        <f aca="false">BD73 * $F72 * BD74 / $F71 * BD75</f>
        <v>0</v>
      </c>
      <c r="BE76" s="55" t="n">
        <f aca="false">BE73 * $F72 * BE74 / $F71 * BE75</f>
        <v>0</v>
      </c>
      <c r="BF76" s="55" t="n">
        <f aca="false">BF73 * $F72 * BF74 / $F71 * BF75</f>
        <v>0</v>
      </c>
      <c r="BG76" s="55" t="n">
        <f aca="false">BG73 * $F72 * BG74 / $F71 * BG75</f>
        <v>0</v>
      </c>
      <c r="BH76" s="55" t="n">
        <f aca="false">BH73 * $F72 * BH74 / $F71 * BH75</f>
        <v>0</v>
      </c>
      <c r="BI76" s="55" t="n">
        <f aca="false">BI73 * $F72 * BI74 / $F71 * BI75</f>
        <v>0</v>
      </c>
      <c r="BJ76" s="55" t="n">
        <f aca="false">BJ73 * $F72 * BJ74 / $F71 * BJ75</f>
        <v>0</v>
      </c>
      <c r="BK76" s="55" t="n">
        <f aca="false">BK73 * $F72 * BK74 / $F71 * BK75</f>
        <v>0</v>
      </c>
      <c r="BL76" s="55" t="n">
        <f aca="false">BL73 * $F72 * BL74 / $F71 * BL75</f>
        <v>0</v>
      </c>
      <c r="BM76" s="55" t="n">
        <f aca="false">BM73 * $F72 * BM74 / $F71 * BM75</f>
        <v>0</v>
      </c>
      <c r="BN76" s="55" t="n">
        <f aca="false">BN73 * $F72 * BN74 / $F71 * BN75</f>
        <v>0</v>
      </c>
      <c r="BO76" s="55" t="n">
        <f aca="false">BO73 * $F72 * BO74 / $F71 * BO75</f>
        <v>0</v>
      </c>
      <c r="BP76" s="55" t="n">
        <f aca="false">BP73 * $F72 * BP74 / $F71 * BP75</f>
        <v>0</v>
      </c>
      <c r="BQ76" s="55" t="n">
        <f aca="false">BQ73 * $F72 * BQ74 / $F71 * BQ75</f>
        <v>0</v>
      </c>
      <c r="BR76" s="55" t="n">
        <f aca="false">BR73 * $F72 * BR74 / $F71 * BR75</f>
        <v>0</v>
      </c>
      <c r="BS76" s="55" t="n">
        <f aca="false">BS73 * $F72 * BS74 / $F71 * BS75</f>
        <v>0</v>
      </c>
      <c r="BT76" s="55" t="n">
        <f aca="false">BT73 * $F72 * BT74 / $F71 * BT75</f>
        <v>0</v>
      </c>
      <c r="BU76" s="55" t="n">
        <f aca="false">BU73 * $F72 * BU74 / $F71 * BU75</f>
        <v>0</v>
      </c>
      <c r="BV76" s="55" t="n">
        <f aca="false">BV73 * $F72 * BV74 / $F71 * BV75</f>
        <v>0</v>
      </c>
      <c r="BW76" s="55" t="n">
        <f aca="false">BW73 * $F72 * BW74 / $F71 * BW75</f>
        <v>0</v>
      </c>
      <c r="BX76" s="55" t="n">
        <f aca="false">BX73 * $F72 * BX74 / $F71 * BX75</f>
        <v>0</v>
      </c>
      <c r="BY76" s="55" t="n">
        <f aca="false">BY73 * $F72 * BY74 / $F71 * BY75</f>
        <v>0</v>
      </c>
      <c r="BZ76" s="55" t="n">
        <f aca="false">BZ73 * $F72 * BZ74 / $F71 * BZ75</f>
        <v>0</v>
      </c>
      <c r="CA76" s="55" t="n">
        <f aca="false">CA73 * $F72 * CA74 / $F71 * CA75</f>
        <v>0</v>
      </c>
      <c r="CB76" s="55" t="n">
        <f aca="false">CB73 * $F72 * CB74 / $F71 * CB75</f>
        <v>0</v>
      </c>
      <c r="CC76" s="55" t="n">
        <f aca="false">CC73 * $F72 * CC74 / $F71 * CC75</f>
        <v>0</v>
      </c>
      <c r="CD76" s="55" t="n">
        <f aca="false">CD73 * $F72 * CD74 / $F71 * CD75</f>
        <v>0</v>
      </c>
      <c r="CE76" s="55" t="n">
        <f aca="false">CE73 * $F72 * CE74 / $F71 * CE75</f>
        <v>0</v>
      </c>
      <c r="CF76" s="55" t="n">
        <f aca="false">CF73 * $F72 * CF74 / $F71 * CF75</f>
        <v>0</v>
      </c>
      <c r="CG76" s="55" t="n">
        <f aca="false">CG73 * $F72 * CG74 / $F71 * CG75</f>
        <v>0</v>
      </c>
      <c r="CH76" s="55" t="n">
        <f aca="false">CH73 * $F72 * CH74 / $F71 * CH75</f>
        <v>0</v>
      </c>
      <c r="CI76" s="55" t="n">
        <f aca="false">CI73 * $F72 * CI74 / $F71 * CI75</f>
        <v>0</v>
      </c>
      <c r="CJ76" s="55" t="n">
        <f aca="false">CJ73 * $F72 * CJ74 / $F71 * CJ75</f>
        <v>0</v>
      </c>
      <c r="CK76" s="55" t="n">
        <f aca="false">CK73 * $F72 * CK74 / $F71 * CK75</f>
        <v>0</v>
      </c>
      <c r="CL76" s="55" t="n">
        <f aca="false">CL73 * $F72 * CL74 / $F71 * CL75</f>
        <v>0</v>
      </c>
      <c r="CM76" s="55" t="n">
        <f aca="false">CM73 * $F72 * CM74 / $F71 * CM75</f>
        <v>0</v>
      </c>
      <c r="CN76" s="55" t="n">
        <f aca="false">CN73 * $F72 * CN74 / $F71 * CN75</f>
        <v>0</v>
      </c>
      <c r="CO76" s="55" t="n">
        <f aca="false">CO73 * $F72 * CO74 / $F71 * CO75</f>
        <v>0</v>
      </c>
      <c r="CP76" s="55" t="n">
        <f aca="false">CP73 * $F72 * CP74 / $F71 * CP75</f>
        <v>0</v>
      </c>
      <c r="CQ76" s="55" t="n">
        <f aca="false">CQ73 * $F72 * CQ74 / $F71 * CQ75</f>
        <v>0</v>
      </c>
      <c r="CR76" s="55" t="n">
        <f aca="false">CR73 * $F72 * CR74 / $F71 * CR75</f>
        <v>0</v>
      </c>
      <c r="CS76" s="55" t="n">
        <f aca="false">CS73 * $F72 * CS74 / $F71 * CS75</f>
        <v>0</v>
      </c>
      <c r="CT76" s="55" t="n">
        <f aca="false">CT73 * $F72 * CT74 / $F71 * CT75</f>
        <v>0</v>
      </c>
      <c r="CU76" s="55" t="n">
        <f aca="false">CU73 * $F72 * CU74 / $F71 * CU75</f>
        <v>0</v>
      </c>
      <c r="CV76" s="55" t="n">
        <f aca="false">CV73 * $F72 * CV74 / $F71 * CV75</f>
        <v>0</v>
      </c>
      <c r="CW76" s="55" t="n">
        <f aca="false">CW73 * $F72 * CW74 / $F71 * CW75</f>
        <v>0</v>
      </c>
      <c r="CX76" s="55" t="n">
        <f aca="false">CX73 * $F72 * CX74 / $F71 * CX75</f>
        <v>0</v>
      </c>
      <c r="CY76" s="55" t="n">
        <f aca="false">CY73 * $F72 * CY74 / $F71 * CY75</f>
        <v>0</v>
      </c>
      <c r="CZ76" s="55" t="n">
        <f aca="false">CZ73 * $F72 * CZ74 / $F71 * CZ75</f>
        <v>0</v>
      </c>
      <c r="DA76" s="55" t="n">
        <f aca="false">DA73 * $F72 * DA74 / $F71 * DA75</f>
        <v>0</v>
      </c>
      <c r="DB76" s="55" t="n">
        <f aca="false">DB73 * $F72 * DB74 / $F71 * DB75</f>
        <v>0</v>
      </c>
      <c r="DC76" s="55" t="n">
        <f aca="false">DC73 * $F72 * DC74 / $F71 * DC75</f>
        <v>0</v>
      </c>
      <c r="DD76" s="55" t="n">
        <f aca="false">DD73 * $F72 * DD74 / $F71 * DD75</f>
        <v>0</v>
      </c>
      <c r="DE76" s="55" t="n">
        <f aca="false">DE73 * $F72 * DE74 / $F71 * DE75</f>
        <v>0</v>
      </c>
      <c r="DF76" s="55" t="n">
        <f aca="false">DF73 * $F72 * DF74 / $F71 * DF75</f>
        <v>0</v>
      </c>
      <c r="DG76" s="55" t="n">
        <f aca="false">DG73 * $F72 * DG74 / $F71 * DG75</f>
        <v>0</v>
      </c>
      <c r="DH76" s="55" t="n">
        <f aca="false">DH73 * $F72 * DH74 / $F71 * DH75</f>
        <v>0</v>
      </c>
      <c r="DI76" s="55" t="n">
        <f aca="false">DI73 * $F72 * DI74 / $F71 * DI75</f>
        <v>0</v>
      </c>
      <c r="DJ76" s="55" t="n">
        <f aca="false">DJ73 * $F72 * DJ74 / $F71 * DJ75</f>
        <v>0</v>
      </c>
      <c r="DK76" s="55" t="n">
        <f aca="false">DK73 * $F72 * DK74 / $F71 * DK75</f>
        <v>0</v>
      </c>
    </row>
    <row r="78" customFormat="false" ht="15" hidden="false" customHeight="true" outlineLevel="0" collapsed="false">
      <c r="E78" s="55" t="str">
        <f aca="false">E76</f>
        <v>Reduction in NOx emissions - Truck - Build</v>
      </c>
      <c r="F78" s="55" t="n">
        <f aca="false">F76</f>
        <v>0</v>
      </c>
      <c r="G78" s="55" t="str">
        <f aca="false">G76</f>
        <v>metric tons</v>
      </c>
      <c r="H78" s="55" t="n">
        <f aca="false">H76</f>
        <v>4.28446879195993</v>
      </c>
      <c r="I78" s="55" t="n">
        <f aca="false">I76</f>
        <v>0</v>
      </c>
      <c r="J78" s="55" t="n">
        <f aca="false">J76</f>
        <v>0</v>
      </c>
      <c r="K78" s="55" t="n">
        <f aca="false">K76</f>
        <v>0</v>
      </c>
      <c r="L78" s="55" t="n">
        <f aca="false">L76</f>
        <v>0</v>
      </c>
      <c r="M78" s="55" t="n">
        <f aca="false">M76</f>
        <v>0</v>
      </c>
      <c r="N78" s="55" t="n">
        <f aca="false">N76</f>
        <v>0</v>
      </c>
      <c r="O78" s="55" t="n">
        <f aca="false">O76</f>
        <v>0</v>
      </c>
      <c r="P78" s="55" t="n">
        <f aca="false">P76</f>
        <v>0</v>
      </c>
      <c r="Q78" s="55" t="n">
        <f aca="false">Q76</f>
        <v>0</v>
      </c>
      <c r="R78" s="55" t="n">
        <f aca="false">R76</f>
        <v>0</v>
      </c>
      <c r="S78" s="55" t="n">
        <f aca="false">S76</f>
        <v>0</v>
      </c>
      <c r="T78" s="55" t="n">
        <f aca="false">T76</f>
        <v>0.201553658395595</v>
      </c>
      <c r="U78" s="55" t="n">
        <f aca="false">U76</f>
        <v>0.198396151945102</v>
      </c>
      <c r="V78" s="55" t="n">
        <f aca="false">V76</f>
        <v>0.19697894950106</v>
      </c>
      <c r="W78" s="55" t="n">
        <f aca="false">W76</f>
        <v>0.196810574787564</v>
      </c>
      <c r="X78" s="55" t="n">
        <f aca="false">X76</f>
        <v>0.197547750985216</v>
      </c>
      <c r="Y78" s="55" t="n">
        <f aca="false">Y76</f>
        <v>0.198952536242273</v>
      </c>
      <c r="Z78" s="55" t="n">
        <f aca="false">Z76</f>
        <v>0.200843506569136</v>
      </c>
      <c r="AA78" s="55" t="n">
        <f aca="false">AA76</f>
        <v>0.203100570528251</v>
      </c>
      <c r="AB78" s="55" t="n">
        <f aca="false">AB76</f>
        <v>0.205706507933822</v>
      </c>
      <c r="AC78" s="55" t="n">
        <f aca="false">AC76</f>
        <v>0.208571787979985</v>
      </c>
      <c r="AD78" s="55" t="n">
        <f aca="false">AD76</f>
        <v>0.211682589366649</v>
      </c>
      <c r="AE78" s="55" t="n">
        <f aca="false">AE76</f>
        <v>0.214921869989697</v>
      </c>
      <c r="AF78" s="55" t="n">
        <f aca="false">AF76</f>
        <v>0.218314680020187</v>
      </c>
      <c r="AG78" s="55" t="n">
        <f aca="false">AG76</f>
        <v>0.221758666364305</v>
      </c>
      <c r="AH78" s="55" t="n">
        <f aca="false">AH76</f>
        <v>0.225338461657627</v>
      </c>
      <c r="AI78" s="55" t="n">
        <f aca="false">AI76</f>
        <v>0.229008317971508</v>
      </c>
      <c r="AJ78" s="55" t="n">
        <f aca="false">AJ76</f>
        <v>0.232763945787188</v>
      </c>
      <c r="AK78" s="55" t="n">
        <f aca="false">AK76</f>
        <v>0.236658037203035</v>
      </c>
      <c r="AL78" s="55" t="n">
        <f aca="false">AL76</f>
        <v>0.240690965126179</v>
      </c>
      <c r="AM78" s="55" t="n">
        <f aca="false">AM76</f>
        <v>0.244869263605544</v>
      </c>
      <c r="AN78" s="55" t="n">
        <f aca="false">AN76</f>
        <v>0</v>
      </c>
      <c r="AO78" s="55" t="n">
        <f aca="false">AO76</f>
        <v>0</v>
      </c>
      <c r="AP78" s="55" t="n">
        <f aca="false">AP76</f>
        <v>0</v>
      </c>
      <c r="AQ78" s="55" t="n">
        <f aca="false">AQ76</f>
        <v>0</v>
      </c>
      <c r="AR78" s="55" t="n">
        <f aca="false">AR76</f>
        <v>0</v>
      </c>
      <c r="AS78" s="55" t="n">
        <f aca="false">AS76</f>
        <v>0</v>
      </c>
      <c r="AT78" s="55" t="n">
        <f aca="false">AT76</f>
        <v>0</v>
      </c>
      <c r="AU78" s="55" t="n">
        <f aca="false">AU76</f>
        <v>0</v>
      </c>
      <c r="AV78" s="55" t="n">
        <f aca="false">AV76</f>
        <v>0</v>
      </c>
      <c r="AW78" s="55" t="n">
        <f aca="false">AW76</f>
        <v>0</v>
      </c>
      <c r="AX78" s="55" t="n">
        <f aca="false">AX76</f>
        <v>0</v>
      </c>
      <c r="AY78" s="55" t="n">
        <f aca="false">AY76</f>
        <v>0</v>
      </c>
      <c r="AZ78" s="55" t="n">
        <f aca="false">AZ76</f>
        <v>0</v>
      </c>
      <c r="BA78" s="55" t="n">
        <f aca="false">BA76</f>
        <v>0</v>
      </c>
      <c r="BB78" s="55" t="n">
        <f aca="false">BB76</f>
        <v>0</v>
      </c>
      <c r="BC78" s="55" t="n">
        <f aca="false">BC76</f>
        <v>0</v>
      </c>
      <c r="BD78" s="55" t="n">
        <f aca="false">BD76</f>
        <v>0</v>
      </c>
      <c r="BE78" s="55" t="n">
        <f aca="false">BE76</f>
        <v>0</v>
      </c>
      <c r="BF78" s="55" t="n">
        <f aca="false">BF76</f>
        <v>0</v>
      </c>
      <c r="BG78" s="55" t="n">
        <f aca="false">BG76</f>
        <v>0</v>
      </c>
      <c r="BH78" s="55" t="n">
        <f aca="false">BH76</f>
        <v>0</v>
      </c>
      <c r="BI78" s="55" t="n">
        <f aca="false">BI76</f>
        <v>0</v>
      </c>
      <c r="BJ78" s="55" t="n">
        <f aca="false">BJ76</f>
        <v>0</v>
      </c>
      <c r="BK78" s="55" t="n">
        <f aca="false">BK76</f>
        <v>0</v>
      </c>
      <c r="BL78" s="55" t="n">
        <f aca="false">BL76</f>
        <v>0</v>
      </c>
      <c r="BM78" s="55" t="n">
        <f aca="false">BM76</f>
        <v>0</v>
      </c>
      <c r="BN78" s="55" t="n">
        <f aca="false">BN76</f>
        <v>0</v>
      </c>
      <c r="BO78" s="55" t="n">
        <f aca="false">BO76</f>
        <v>0</v>
      </c>
      <c r="BP78" s="55" t="n">
        <f aca="false">BP76</f>
        <v>0</v>
      </c>
      <c r="BQ78" s="55" t="n">
        <f aca="false">BQ76</f>
        <v>0</v>
      </c>
      <c r="BR78" s="55" t="n">
        <f aca="false">BR76</f>
        <v>0</v>
      </c>
      <c r="BS78" s="55" t="n">
        <f aca="false">BS76</f>
        <v>0</v>
      </c>
      <c r="BT78" s="55" t="n">
        <f aca="false">BT76</f>
        <v>0</v>
      </c>
      <c r="BU78" s="55" t="n">
        <f aca="false">BU76</f>
        <v>0</v>
      </c>
      <c r="BV78" s="55" t="n">
        <f aca="false">BV76</f>
        <v>0</v>
      </c>
      <c r="BW78" s="55" t="n">
        <f aca="false">BW76</f>
        <v>0</v>
      </c>
      <c r="BX78" s="55" t="n">
        <f aca="false">BX76</f>
        <v>0</v>
      </c>
      <c r="BY78" s="55" t="n">
        <f aca="false">BY76</f>
        <v>0</v>
      </c>
      <c r="BZ78" s="55" t="n">
        <f aca="false">BZ76</f>
        <v>0</v>
      </c>
      <c r="CA78" s="55" t="n">
        <f aca="false">CA76</f>
        <v>0</v>
      </c>
      <c r="CB78" s="55" t="n">
        <f aca="false">CB76</f>
        <v>0</v>
      </c>
      <c r="CC78" s="55" t="n">
        <f aca="false">CC76</f>
        <v>0</v>
      </c>
      <c r="CD78" s="55" t="n">
        <f aca="false">CD76</f>
        <v>0</v>
      </c>
      <c r="CE78" s="55" t="n">
        <f aca="false">CE76</f>
        <v>0</v>
      </c>
      <c r="CF78" s="55" t="n">
        <f aca="false">CF76</f>
        <v>0</v>
      </c>
      <c r="CG78" s="55" t="n">
        <f aca="false">CG76</f>
        <v>0</v>
      </c>
      <c r="CH78" s="55" t="n">
        <f aca="false">CH76</f>
        <v>0</v>
      </c>
      <c r="CI78" s="55" t="n">
        <f aca="false">CI76</f>
        <v>0</v>
      </c>
      <c r="CJ78" s="55" t="n">
        <f aca="false">CJ76</f>
        <v>0</v>
      </c>
      <c r="CK78" s="55" t="n">
        <f aca="false">CK76</f>
        <v>0</v>
      </c>
      <c r="CL78" s="55" t="n">
        <f aca="false">CL76</f>
        <v>0</v>
      </c>
      <c r="CM78" s="55" t="n">
        <f aca="false">CM76</f>
        <v>0</v>
      </c>
      <c r="CN78" s="55" t="n">
        <f aca="false">CN76</f>
        <v>0</v>
      </c>
      <c r="CO78" s="55" t="n">
        <f aca="false">CO76</f>
        <v>0</v>
      </c>
      <c r="CP78" s="55" t="n">
        <f aca="false">CP76</f>
        <v>0</v>
      </c>
      <c r="CQ78" s="55" t="n">
        <f aca="false">CQ76</f>
        <v>0</v>
      </c>
      <c r="CR78" s="55" t="n">
        <f aca="false">CR76</f>
        <v>0</v>
      </c>
      <c r="CS78" s="55" t="n">
        <f aca="false">CS76</f>
        <v>0</v>
      </c>
      <c r="CT78" s="55" t="n">
        <f aca="false">CT76</f>
        <v>0</v>
      </c>
      <c r="CU78" s="55" t="n">
        <f aca="false">CU76</f>
        <v>0</v>
      </c>
      <c r="CV78" s="55" t="n">
        <f aca="false">CV76</f>
        <v>0</v>
      </c>
      <c r="CW78" s="55" t="n">
        <f aca="false">CW76</f>
        <v>0</v>
      </c>
      <c r="CX78" s="55" t="n">
        <f aca="false">CX76</f>
        <v>0</v>
      </c>
      <c r="CY78" s="55" t="n">
        <f aca="false">CY76</f>
        <v>0</v>
      </c>
      <c r="CZ78" s="55" t="n">
        <f aca="false">CZ76</f>
        <v>0</v>
      </c>
      <c r="DA78" s="55" t="n">
        <f aca="false">DA76</f>
        <v>0</v>
      </c>
      <c r="DB78" s="55" t="n">
        <f aca="false">DB76</f>
        <v>0</v>
      </c>
      <c r="DC78" s="55" t="n">
        <f aca="false">DC76</f>
        <v>0</v>
      </c>
      <c r="DD78" s="55" t="n">
        <f aca="false">DD76</f>
        <v>0</v>
      </c>
      <c r="DE78" s="55" t="n">
        <f aca="false">DE76</f>
        <v>0</v>
      </c>
      <c r="DF78" s="55" t="n">
        <f aca="false">DF76</f>
        <v>0</v>
      </c>
      <c r="DG78" s="55" t="n">
        <f aca="false">DG76</f>
        <v>0</v>
      </c>
      <c r="DH78" s="55" t="n">
        <f aca="false">DH76</f>
        <v>0</v>
      </c>
      <c r="DI78" s="55" t="n">
        <f aca="false">DI76</f>
        <v>0</v>
      </c>
      <c r="DJ78" s="55" t="n">
        <f aca="false">DJ76</f>
        <v>0</v>
      </c>
      <c r="DK78" s="55" t="n">
        <f aca="false">DK76</f>
        <v>0</v>
      </c>
    </row>
    <row r="79" customFormat="false" ht="15" hidden="false" customHeight="true" outlineLevel="0" collapsed="false">
      <c r="E79" s="172" t="str">
        <f aca="false">InpV!E$35</f>
        <v>Damage costs for emissions - NOx - 2020 US$</v>
      </c>
      <c r="F79" s="172" t="n">
        <f aca="false">InpV!F$35</f>
        <v>0</v>
      </c>
      <c r="G79" s="172" t="str">
        <f aca="false">InpV!G$35</f>
        <v>US$ / metric ton</v>
      </c>
      <c r="H79" s="172" t="str">
        <f aca="false">InpV!H$35</f>
        <v>Benefit Cost Analysis Guidance 2022 (Revised).pdf (transportation.gov)</v>
      </c>
      <c r="I79" s="172" t="n">
        <f aca="false">InpV!I$35</f>
        <v>0</v>
      </c>
      <c r="J79" s="172" t="n">
        <f aca="false">InpV!J$35</f>
        <v>0</v>
      </c>
      <c r="K79" s="172" t="n">
        <f aca="false">InpV!K$35</f>
        <v>0</v>
      </c>
      <c r="L79" s="172" t="n">
        <f aca="false">InpV!L$35</f>
        <v>0</v>
      </c>
      <c r="M79" s="172" t="n">
        <f aca="false">InpV!M$35</f>
        <v>0</v>
      </c>
      <c r="N79" s="172" t="n">
        <f aca="false">InpV!N$35</f>
        <v>0</v>
      </c>
      <c r="O79" s="172" t="n">
        <f aca="false">InpV!O$35</f>
        <v>0</v>
      </c>
      <c r="P79" s="172" t="n">
        <f aca="false">InpV!P$35</f>
        <v>15600</v>
      </c>
      <c r="Q79" s="172" t="n">
        <f aca="false">InpV!Q$35</f>
        <v>15800</v>
      </c>
      <c r="R79" s="172" t="n">
        <f aca="false">InpV!R$35</f>
        <v>16000</v>
      </c>
      <c r="S79" s="172" t="n">
        <f aca="false">InpV!S$35</f>
        <v>16200</v>
      </c>
      <c r="T79" s="172" t="n">
        <f aca="false">InpV!T$35</f>
        <v>16500</v>
      </c>
      <c r="U79" s="172" t="n">
        <f aca="false">InpV!U$35</f>
        <v>16800</v>
      </c>
      <c r="V79" s="172" t="n">
        <f aca="false">InpV!V$35</f>
        <v>17100</v>
      </c>
      <c r="W79" s="172" t="n">
        <f aca="false">InpV!W$35</f>
        <v>17400</v>
      </c>
      <c r="X79" s="172" t="n">
        <f aca="false">InpV!X$35</f>
        <v>17700</v>
      </c>
      <c r="Y79" s="172" t="n">
        <f aca="false">InpV!Y$35</f>
        <v>18100</v>
      </c>
      <c r="Z79" s="172" t="n">
        <f aca="false">InpV!Z$35</f>
        <v>18100</v>
      </c>
      <c r="AA79" s="172" t="n">
        <f aca="false">InpV!AA$35</f>
        <v>18100</v>
      </c>
      <c r="AB79" s="172" t="n">
        <f aca="false">InpV!AB$35</f>
        <v>18100</v>
      </c>
      <c r="AC79" s="172" t="n">
        <f aca="false">InpV!AC$35</f>
        <v>18100</v>
      </c>
      <c r="AD79" s="172" t="n">
        <f aca="false">InpV!AD$35</f>
        <v>18100</v>
      </c>
      <c r="AE79" s="172" t="n">
        <f aca="false">InpV!AE$35</f>
        <v>18100</v>
      </c>
      <c r="AF79" s="172" t="n">
        <f aca="false">InpV!AF$35</f>
        <v>18100</v>
      </c>
      <c r="AG79" s="172" t="n">
        <f aca="false">InpV!AG$35</f>
        <v>18100</v>
      </c>
      <c r="AH79" s="172" t="n">
        <f aca="false">InpV!AH$35</f>
        <v>18100</v>
      </c>
      <c r="AI79" s="172" t="n">
        <f aca="false">InpV!AI$35</f>
        <v>18100</v>
      </c>
      <c r="AJ79" s="172" t="n">
        <f aca="false">InpV!AJ$35</f>
        <v>18100</v>
      </c>
      <c r="AK79" s="172" t="n">
        <f aca="false">InpV!AK$35</f>
        <v>18100</v>
      </c>
      <c r="AL79" s="172" t="n">
        <f aca="false">InpV!AL$35</f>
        <v>18100</v>
      </c>
      <c r="AM79" s="172" t="n">
        <f aca="false">InpV!AM$35</f>
        <v>18100</v>
      </c>
      <c r="AN79" s="172" t="n">
        <f aca="false">InpV!AN$35</f>
        <v>18100</v>
      </c>
      <c r="AO79" s="172" t="n">
        <f aca="false">InpV!AO$35</f>
        <v>18100</v>
      </c>
      <c r="AP79" s="172" t="n">
        <f aca="false">InpV!AP$35</f>
        <v>18100</v>
      </c>
      <c r="AQ79" s="172" t="n">
        <f aca="false">InpV!AQ$35</f>
        <v>18100</v>
      </c>
      <c r="AR79" s="172" t="n">
        <f aca="false">InpV!AR$35</f>
        <v>18100</v>
      </c>
      <c r="AS79" s="172" t="n">
        <f aca="false">InpV!AS$35</f>
        <v>18100</v>
      </c>
      <c r="AT79" s="172" t="n">
        <f aca="false">InpV!AT$35</f>
        <v>18100</v>
      </c>
      <c r="AU79" s="172" t="n">
        <f aca="false">InpV!AU$35</f>
        <v>18100</v>
      </c>
      <c r="AV79" s="172" t="n">
        <f aca="false">InpV!AV$35</f>
        <v>18100</v>
      </c>
      <c r="AW79" s="172" t="n">
        <f aca="false">InpV!AW$35</f>
        <v>18100</v>
      </c>
      <c r="AX79" s="172" t="n">
        <f aca="false">InpV!AX$35</f>
        <v>18100</v>
      </c>
      <c r="AY79" s="172" t="n">
        <f aca="false">InpV!AY$35</f>
        <v>18100</v>
      </c>
      <c r="AZ79" s="172" t="n">
        <f aca="false">InpV!AZ$35</f>
        <v>18100</v>
      </c>
      <c r="BA79" s="172" t="n">
        <f aca="false">InpV!BA$35</f>
        <v>18100</v>
      </c>
      <c r="BB79" s="172" t="n">
        <f aca="false">InpV!BB$35</f>
        <v>18100</v>
      </c>
      <c r="BC79" s="172" t="n">
        <f aca="false">InpV!BC$35</f>
        <v>18100</v>
      </c>
      <c r="BD79" s="172" t="n">
        <f aca="false">InpV!BD$35</f>
        <v>18100</v>
      </c>
      <c r="BE79" s="172" t="n">
        <f aca="false">InpV!BE$35</f>
        <v>18100</v>
      </c>
      <c r="BF79" s="172" t="n">
        <f aca="false">InpV!BF$35</f>
        <v>18100</v>
      </c>
      <c r="BG79" s="172" t="n">
        <f aca="false">InpV!BG$35</f>
        <v>18100</v>
      </c>
      <c r="BH79" s="172" t="n">
        <f aca="false">InpV!BH$35</f>
        <v>18100</v>
      </c>
      <c r="BI79" s="172" t="n">
        <f aca="false">InpV!BI$35</f>
        <v>18100</v>
      </c>
      <c r="BJ79" s="172" t="n">
        <f aca="false">InpV!BJ$35</f>
        <v>18100</v>
      </c>
      <c r="BK79" s="172" t="n">
        <f aca="false">InpV!BK$35</f>
        <v>18100</v>
      </c>
      <c r="BL79" s="172" t="n">
        <f aca="false">InpV!BL$35</f>
        <v>18100</v>
      </c>
      <c r="BM79" s="172" t="n">
        <f aca="false">InpV!BM$35</f>
        <v>18100</v>
      </c>
      <c r="BN79" s="172" t="n">
        <f aca="false">InpV!BN$35</f>
        <v>18100</v>
      </c>
      <c r="BO79" s="172" t="n">
        <f aca="false">InpV!BO$35</f>
        <v>18100</v>
      </c>
      <c r="BP79" s="172" t="n">
        <f aca="false">InpV!BP$35</f>
        <v>18100</v>
      </c>
      <c r="BQ79" s="172" t="n">
        <f aca="false">InpV!BQ$35</f>
        <v>18100</v>
      </c>
      <c r="BR79" s="172" t="n">
        <f aca="false">InpV!BR$35</f>
        <v>18100</v>
      </c>
      <c r="BS79" s="172" t="n">
        <f aca="false">InpV!BS$35</f>
        <v>18100</v>
      </c>
      <c r="BT79" s="172" t="n">
        <f aca="false">InpV!BT$35</f>
        <v>18100</v>
      </c>
      <c r="BU79" s="172" t="n">
        <f aca="false">InpV!BU$35</f>
        <v>18100</v>
      </c>
      <c r="BV79" s="172" t="n">
        <f aca="false">InpV!BV$35</f>
        <v>18100</v>
      </c>
      <c r="BW79" s="172" t="n">
        <f aca="false">InpV!BW$35</f>
        <v>18100</v>
      </c>
      <c r="BX79" s="172" t="n">
        <f aca="false">InpV!BX$35</f>
        <v>18100</v>
      </c>
      <c r="BY79" s="172" t="n">
        <f aca="false">InpV!BY$35</f>
        <v>18100</v>
      </c>
      <c r="BZ79" s="172" t="n">
        <f aca="false">InpV!BZ$35</f>
        <v>18100</v>
      </c>
      <c r="CA79" s="172" t="n">
        <f aca="false">InpV!CA$35</f>
        <v>18100</v>
      </c>
      <c r="CB79" s="172" t="n">
        <f aca="false">InpV!CB$35</f>
        <v>18100</v>
      </c>
      <c r="CC79" s="172" t="n">
        <f aca="false">InpV!CC$35</f>
        <v>18100</v>
      </c>
      <c r="CD79" s="172" t="n">
        <f aca="false">InpV!CD$35</f>
        <v>18100</v>
      </c>
      <c r="CE79" s="172" t="n">
        <f aca="false">InpV!CE$35</f>
        <v>18100</v>
      </c>
      <c r="CF79" s="172" t="n">
        <f aca="false">InpV!CF$35</f>
        <v>18100</v>
      </c>
      <c r="CG79" s="172" t="n">
        <f aca="false">InpV!CG$35</f>
        <v>18100</v>
      </c>
      <c r="CH79" s="172" t="n">
        <f aca="false">InpV!CH$35</f>
        <v>18100</v>
      </c>
      <c r="CI79" s="172" t="n">
        <f aca="false">InpV!CI$35</f>
        <v>18100</v>
      </c>
      <c r="CJ79" s="172" t="n">
        <f aca="false">InpV!CJ$35</f>
        <v>18100</v>
      </c>
      <c r="CK79" s="172" t="n">
        <f aca="false">InpV!CK$35</f>
        <v>18100</v>
      </c>
      <c r="CL79" s="172" t="n">
        <f aca="false">InpV!CL$35</f>
        <v>18100</v>
      </c>
      <c r="CM79" s="172" t="n">
        <f aca="false">InpV!CM$35</f>
        <v>18100</v>
      </c>
      <c r="CN79" s="172" t="n">
        <f aca="false">InpV!CN$35</f>
        <v>18100</v>
      </c>
      <c r="CO79" s="172" t="n">
        <f aca="false">InpV!CO$35</f>
        <v>18100</v>
      </c>
      <c r="CP79" s="172" t="n">
        <f aca="false">InpV!CP$35</f>
        <v>18100</v>
      </c>
      <c r="CQ79" s="172" t="n">
        <f aca="false">InpV!CQ$35</f>
        <v>18100</v>
      </c>
      <c r="CR79" s="172" t="n">
        <f aca="false">InpV!CR$35</f>
        <v>18100</v>
      </c>
      <c r="CS79" s="172" t="n">
        <f aca="false">InpV!CS$35</f>
        <v>18100</v>
      </c>
      <c r="CT79" s="172" t="n">
        <f aca="false">InpV!CT$35</f>
        <v>18100</v>
      </c>
      <c r="CU79" s="172" t="n">
        <f aca="false">InpV!CU$35</f>
        <v>18100</v>
      </c>
      <c r="CV79" s="172" t="n">
        <f aca="false">InpV!CV$35</f>
        <v>18100</v>
      </c>
      <c r="CW79" s="172" t="n">
        <f aca="false">InpV!CW$35</f>
        <v>18100</v>
      </c>
      <c r="CX79" s="172" t="n">
        <f aca="false">InpV!CX$35</f>
        <v>18100</v>
      </c>
      <c r="CY79" s="172" t="n">
        <f aca="false">InpV!CY$35</f>
        <v>18100</v>
      </c>
      <c r="CZ79" s="172" t="n">
        <f aca="false">InpV!CZ$35</f>
        <v>18100</v>
      </c>
      <c r="DA79" s="172" t="n">
        <f aca="false">InpV!DA$35</f>
        <v>18100</v>
      </c>
      <c r="DB79" s="172" t="n">
        <f aca="false">InpV!DB$35</f>
        <v>18100</v>
      </c>
      <c r="DC79" s="172" t="n">
        <f aca="false">InpV!DC$35</f>
        <v>18100</v>
      </c>
      <c r="DD79" s="172" t="n">
        <f aca="false">InpV!DD$35</f>
        <v>18100</v>
      </c>
      <c r="DE79" s="172" t="n">
        <f aca="false">InpV!DE$35</f>
        <v>18100</v>
      </c>
      <c r="DF79" s="172" t="n">
        <f aca="false">InpV!DF$35</f>
        <v>18100</v>
      </c>
      <c r="DG79" s="172" t="n">
        <f aca="false">InpV!DG$35</f>
        <v>18100</v>
      </c>
      <c r="DH79" s="172" t="n">
        <f aca="false">InpV!DH$35</f>
        <v>18100</v>
      </c>
      <c r="DI79" s="172" t="n">
        <f aca="false">InpV!DI$35</f>
        <v>18100</v>
      </c>
      <c r="DJ79" s="172" t="n">
        <f aca="false">InpV!DJ$35</f>
        <v>18100</v>
      </c>
      <c r="DK79" s="172" t="n">
        <f aca="false">InpV!DK$35</f>
        <v>18100</v>
      </c>
    </row>
    <row r="80" customFormat="false" ht="15" hidden="false" customHeight="true" outlineLevel="0" collapsed="false">
      <c r="E80" s="55" t="s">
        <v>295</v>
      </c>
      <c r="G80" s="55" t="s">
        <v>209</v>
      </c>
      <c r="H80" s="55" t="n">
        <f aca="false">SUM(J80:DK80)</f>
        <v>76554.7188312666</v>
      </c>
      <c r="J80" s="55" t="n">
        <f aca="false">J78 * J79</f>
        <v>0</v>
      </c>
      <c r="K80" s="55" t="n">
        <f aca="false">K78 * K79</f>
        <v>0</v>
      </c>
      <c r="L80" s="55" t="n">
        <f aca="false">L78 * L79</f>
        <v>0</v>
      </c>
      <c r="M80" s="55" t="n">
        <f aca="false">M78 * M79</f>
        <v>0</v>
      </c>
      <c r="N80" s="55" t="n">
        <f aca="false">N78 * N79</f>
        <v>0</v>
      </c>
      <c r="O80" s="55" t="n">
        <f aca="false">O78 * O79</f>
        <v>0</v>
      </c>
      <c r="P80" s="55" t="n">
        <f aca="false">P78 * P79</f>
        <v>0</v>
      </c>
      <c r="Q80" s="55" t="n">
        <f aca="false">Q78 * Q79</f>
        <v>0</v>
      </c>
      <c r="R80" s="55" t="n">
        <f aca="false">R78 * R79</f>
        <v>0</v>
      </c>
      <c r="S80" s="55" t="n">
        <f aca="false">S78 * S79</f>
        <v>0</v>
      </c>
      <c r="T80" s="55" t="n">
        <f aca="false">T78 * T79</f>
        <v>3325.63536352731</v>
      </c>
      <c r="U80" s="55" t="n">
        <f aca="false">U78 * U79</f>
        <v>3333.05535267771</v>
      </c>
      <c r="V80" s="55" t="n">
        <f aca="false">V78 * V79</f>
        <v>3368.34003646812</v>
      </c>
      <c r="W80" s="55" t="n">
        <f aca="false">W78 * W79</f>
        <v>3424.50400130362</v>
      </c>
      <c r="X80" s="55" t="n">
        <f aca="false">X78 * X79</f>
        <v>3496.59519243833</v>
      </c>
      <c r="Y80" s="55" t="n">
        <f aca="false">Y78 * Y79</f>
        <v>3601.04090598514</v>
      </c>
      <c r="Z80" s="55" t="n">
        <f aca="false">Z78 * Z79</f>
        <v>3635.26746890137</v>
      </c>
      <c r="AA80" s="55" t="n">
        <f aca="false">AA78 * AA79</f>
        <v>3676.12032656134</v>
      </c>
      <c r="AB80" s="55" t="n">
        <f aca="false">AB78 * AB79</f>
        <v>3723.28779360218</v>
      </c>
      <c r="AC80" s="55" t="n">
        <f aca="false">AC78 * AC79</f>
        <v>3775.14936243772</v>
      </c>
      <c r="AD80" s="55" t="n">
        <f aca="false">AD78 * AD79</f>
        <v>3831.45486753636</v>
      </c>
      <c r="AE80" s="55" t="n">
        <f aca="false">AE78 * AE79</f>
        <v>3890.08584681352</v>
      </c>
      <c r="AF80" s="55" t="n">
        <f aca="false">AF78 * AF79</f>
        <v>3951.49570836539</v>
      </c>
      <c r="AG80" s="55" t="n">
        <f aca="false">AG78 * AG79</f>
        <v>4013.83186119393</v>
      </c>
      <c r="AH80" s="55" t="n">
        <f aca="false">AH78 * AH79</f>
        <v>4078.62615600306</v>
      </c>
      <c r="AI80" s="55" t="n">
        <f aca="false">AI78 * AI79</f>
        <v>4145.0505552843</v>
      </c>
      <c r="AJ80" s="55" t="n">
        <f aca="false">AJ78 * AJ79</f>
        <v>4213.02741874811</v>
      </c>
      <c r="AK80" s="55" t="n">
        <f aca="false">AK78 * AK79</f>
        <v>4283.51047337493</v>
      </c>
      <c r="AL80" s="55" t="n">
        <f aca="false">AL78 * AL79</f>
        <v>4356.50646878384</v>
      </c>
      <c r="AM80" s="55" t="n">
        <f aca="false">AM78 * AM79</f>
        <v>4432.13367126034</v>
      </c>
      <c r="AN80" s="55" t="n">
        <f aca="false">AN78 * AN79</f>
        <v>0</v>
      </c>
      <c r="AO80" s="55" t="n">
        <f aca="false">AO78 * AO79</f>
        <v>0</v>
      </c>
      <c r="AP80" s="55" t="n">
        <f aca="false">AP78 * AP79</f>
        <v>0</v>
      </c>
      <c r="AQ80" s="55" t="n">
        <f aca="false">AQ78 * AQ79</f>
        <v>0</v>
      </c>
      <c r="AR80" s="55" t="n">
        <f aca="false">AR78 * AR79</f>
        <v>0</v>
      </c>
      <c r="AS80" s="55" t="n">
        <f aca="false">AS78 * AS79</f>
        <v>0</v>
      </c>
      <c r="AT80" s="55" t="n">
        <f aca="false">AT78 * AT79</f>
        <v>0</v>
      </c>
      <c r="AU80" s="55" t="n">
        <f aca="false">AU78 * AU79</f>
        <v>0</v>
      </c>
      <c r="AV80" s="55" t="n">
        <f aca="false">AV78 * AV79</f>
        <v>0</v>
      </c>
      <c r="AW80" s="55" t="n">
        <f aca="false">AW78 * AW79</f>
        <v>0</v>
      </c>
      <c r="AX80" s="55" t="n">
        <f aca="false">AX78 * AX79</f>
        <v>0</v>
      </c>
      <c r="AY80" s="55" t="n">
        <f aca="false">AY78 * AY79</f>
        <v>0</v>
      </c>
      <c r="AZ80" s="55" t="n">
        <f aca="false">AZ78 * AZ79</f>
        <v>0</v>
      </c>
      <c r="BA80" s="55" t="n">
        <f aca="false">BA78 * BA79</f>
        <v>0</v>
      </c>
      <c r="BB80" s="55" t="n">
        <f aca="false">BB78 * BB79</f>
        <v>0</v>
      </c>
      <c r="BC80" s="55" t="n">
        <f aca="false">BC78 * BC79</f>
        <v>0</v>
      </c>
      <c r="BD80" s="55" t="n">
        <f aca="false">BD78 * BD79</f>
        <v>0</v>
      </c>
      <c r="BE80" s="55" t="n">
        <f aca="false">BE78 * BE79</f>
        <v>0</v>
      </c>
      <c r="BF80" s="55" t="n">
        <f aca="false">BF78 * BF79</f>
        <v>0</v>
      </c>
      <c r="BG80" s="55" t="n">
        <f aca="false">BG78 * BG79</f>
        <v>0</v>
      </c>
      <c r="BH80" s="55" t="n">
        <f aca="false">BH78 * BH79</f>
        <v>0</v>
      </c>
      <c r="BI80" s="55" t="n">
        <f aca="false">BI78 * BI79</f>
        <v>0</v>
      </c>
      <c r="BJ80" s="55" t="n">
        <f aca="false">BJ78 * BJ79</f>
        <v>0</v>
      </c>
      <c r="BK80" s="55" t="n">
        <f aca="false">BK78 * BK79</f>
        <v>0</v>
      </c>
      <c r="BL80" s="55" t="n">
        <f aca="false">BL78 * BL79</f>
        <v>0</v>
      </c>
      <c r="BM80" s="55" t="n">
        <f aca="false">BM78 * BM79</f>
        <v>0</v>
      </c>
      <c r="BN80" s="55" t="n">
        <f aca="false">BN78 * BN79</f>
        <v>0</v>
      </c>
      <c r="BO80" s="55" t="n">
        <f aca="false">BO78 * BO79</f>
        <v>0</v>
      </c>
      <c r="BP80" s="55" t="n">
        <f aca="false">BP78 * BP79</f>
        <v>0</v>
      </c>
      <c r="BQ80" s="55" t="n">
        <f aca="false">BQ78 * BQ79</f>
        <v>0</v>
      </c>
      <c r="BR80" s="55" t="n">
        <f aca="false">BR78 * BR79</f>
        <v>0</v>
      </c>
      <c r="BS80" s="55" t="n">
        <f aca="false">BS78 * BS79</f>
        <v>0</v>
      </c>
      <c r="BT80" s="55" t="n">
        <f aca="false">BT78 * BT79</f>
        <v>0</v>
      </c>
      <c r="BU80" s="55" t="n">
        <f aca="false">BU78 * BU79</f>
        <v>0</v>
      </c>
      <c r="BV80" s="55" t="n">
        <f aca="false">BV78 * BV79</f>
        <v>0</v>
      </c>
      <c r="BW80" s="55" t="n">
        <f aca="false">BW78 * BW79</f>
        <v>0</v>
      </c>
      <c r="BX80" s="55" t="n">
        <f aca="false">BX78 * BX79</f>
        <v>0</v>
      </c>
      <c r="BY80" s="55" t="n">
        <f aca="false">BY78 * BY79</f>
        <v>0</v>
      </c>
      <c r="BZ80" s="55" t="n">
        <f aca="false">BZ78 * BZ79</f>
        <v>0</v>
      </c>
      <c r="CA80" s="55" t="n">
        <f aca="false">CA78 * CA79</f>
        <v>0</v>
      </c>
      <c r="CB80" s="55" t="n">
        <f aca="false">CB78 * CB79</f>
        <v>0</v>
      </c>
      <c r="CC80" s="55" t="n">
        <f aca="false">CC78 * CC79</f>
        <v>0</v>
      </c>
      <c r="CD80" s="55" t="n">
        <f aca="false">CD78 * CD79</f>
        <v>0</v>
      </c>
      <c r="CE80" s="55" t="n">
        <f aca="false">CE78 * CE79</f>
        <v>0</v>
      </c>
      <c r="CF80" s="55" t="n">
        <f aca="false">CF78 * CF79</f>
        <v>0</v>
      </c>
      <c r="CG80" s="55" t="n">
        <f aca="false">CG78 * CG79</f>
        <v>0</v>
      </c>
      <c r="CH80" s="55" t="n">
        <f aca="false">CH78 * CH79</f>
        <v>0</v>
      </c>
      <c r="CI80" s="55" t="n">
        <f aca="false">CI78 * CI79</f>
        <v>0</v>
      </c>
      <c r="CJ80" s="55" t="n">
        <f aca="false">CJ78 * CJ79</f>
        <v>0</v>
      </c>
      <c r="CK80" s="55" t="n">
        <f aca="false">CK78 * CK79</f>
        <v>0</v>
      </c>
      <c r="CL80" s="55" t="n">
        <f aca="false">CL78 * CL79</f>
        <v>0</v>
      </c>
      <c r="CM80" s="55" t="n">
        <f aca="false">CM78 * CM79</f>
        <v>0</v>
      </c>
      <c r="CN80" s="55" t="n">
        <f aca="false">CN78 * CN79</f>
        <v>0</v>
      </c>
      <c r="CO80" s="55" t="n">
        <f aca="false">CO78 * CO79</f>
        <v>0</v>
      </c>
      <c r="CP80" s="55" t="n">
        <f aca="false">CP78 * CP79</f>
        <v>0</v>
      </c>
      <c r="CQ80" s="55" t="n">
        <f aca="false">CQ78 * CQ79</f>
        <v>0</v>
      </c>
      <c r="CR80" s="55" t="n">
        <f aca="false">CR78 * CR79</f>
        <v>0</v>
      </c>
      <c r="CS80" s="55" t="n">
        <f aca="false">CS78 * CS79</f>
        <v>0</v>
      </c>
      <c r="CT80" s="55" t="n">
        <f aca="false">CT78 * CT79</f>
        <v>0</v>
      </c>
      <c r="CU80" s="55" t="n">
        <f aca="false">CU78 * CU79</f>
        <v>0</v>
      </c>
      <c r="CV80" s="55" t="n">
        <f aca="false">CV78 * CV79</f>
        <v>0</v>
      </c>
      <c r="CW80" s="55" t="n">
        <f aca="false">CW78 * CW79</f>
        <v>0</v>
      </c>
      <c r="CX80" s="55" t="n">
        <f aca="false">CX78 * CX79</f>
        <v>0</v>
      </c>
      <c r="CY80" s="55" t="n">
        <f aca="false">CY78 * CY79</f>
        <v>0</v>
      </c>
      <c r="CZ80" s="55" t="n">
        <f aca="false">CZ78 * CZ79</f>
        <v>0</v>
      </c>
      <c r="DA80" s="55" t="n">
        <f aca="false">DA78 * DA79</f>
        <v>0</v>
      </c>
      <c r="DB80" s="55" t="n">
        <f aca="false">DB78 * DB79</f>
        <v>0</v>
      </c>
      <c r="DC80" s="55" t="n">
        <f aca="false">DC78 * DC79</f>
        <v>0</v>
      </c>
      <c r="DD80" s="55" t="n">
        <f aca="false">DD78 * DD79</f>
        <v>0</v>
      </c>
      <c r="DE80" s="55" t="n">
        <f aca="false">DE78 * DE79</f>
        <v>0</v>
      </c>
      <c r="DF80" s="55" t="n">
        <f aca="false">DF78 * DF79</f>
        <v>0</v>
      </c>
      <c r="DG80" s="55" t="n">
        <f aca="false">DG78 * DG79</f>
        <v>0</v>
      </c>
      <c r="DH80" s="55" t="n">
        <f aca="false">DH78 * DH79</f>
        <v>0</v>
      </c>
      <c r="DI80" s="55" t="n">
        <f aca="false">DI78 * DI79</f>
        <v>0</v>
      </c>
      <c r="DJ80" s="55" t="n">
        <f aca="false">DJ78 * DJ79</f>
        <v>0</v>
      </c>
      <c r="DK80" s="55" t="n">
        <f aca="false">DK78 * DK79</f>
        <v>0</v>
      </c>
    </row>
    <row r="82" customFormat="false" ht="15" hidden="false" customHeight="true" outlineLevel="0" collapsed="false">
      <c r="E82" s="55" t="str">
        <f aca="false">E80</f>
        <v>Reduction in NOx emission costs - Truck - Build</v>
      </c>
      <c r="F82" s="55" t="n">
        <f aca="false">F80</f>
        <v>0</v>
      </c>
      <c r="G82" s="55" t="str">
        <f aca="false">G80</f>
        <v>US$</v>
      </c>
      <c r="H82" s="55" t="n">
        <f aca="false">H80</f>
        <v>76554.7188312666</v>
      </c>
      <c r="I82" s="55" t="n">
        <f aca="false">I80</f>
        <v>0</v>
      </c>
      <c r="J82" s="55" t="n">
        <f aca="false">J80</f>
        <v>0</v>
      </c>
      <c r="K82" s="55" t="n">
        <f aca="false">K80</f>
        <v>0</v>
      </c>
      <c r="L82" s="55" t="n">
        <f aca="false">L80</f>
        <v>0</v>
      </c>
      <c r="M82" s="55" t="n">
        <f aca="false">M80</f>
        <v>0</v>
      </c>
      <c r="N82" s="55" t="n">
        <f aca="false">N80</f>
        <v>0</v>
      </c>
      <c r="O82" s="55" t="n">
        <f aca="false">O80</f>
        <v>0</v>
      </c>
      <c r="P82" s="55" t="n">
        <f aca="false">P80</f>
        <v>0</v>
      </c>
      <c r="Q82" s="55" t="n">
        <f aca="false">Q80</f>
        <v>0</v>
      </c>
      <c r="R82" s="55" t="n">
        <f aca="false">R80</f>
        <v>0</v>
      </c>
      <c r="S82" s="55" t="n">
        <f aca="false">S80</f>
        <v>0</v>
      </c>
      <c r="T82" s="55" t="n">
        <f aca="false">T80</f>
        <v>3325.63536352731</v>
      </c>
      <c r="U82" s="55" t="n">
        <f aca="false">U80</f>
        <v>3333.05535267771</v>
      </c>
      <c r="V82" s="55" t="n">
        <f aca="false">V80</f>
        <v>3368.34003646812</v>
      </c>
      <c r="W82" s="55" t="n">
        <f aca="false">W80</f>
        <v>3424.50400130362</v>
      </c>
      <c r="X82" s="55" t="n">
        <f aca="false">X80</f>
        <v>3496.59519243833</v>
      </c>
      <c r="Y82" s="55" t="n">
        <f aca="false">Y80</f>
        <v>3601.04090598514</v>
      </c>
      <c r="Z82" s="55" t="n">
        <f aca="false">Z80</f>
        <v>3635.26746890137</v>
      </c>
      <c r="AA82" s="55" t="n">
        <f aca="false">AA80</f>
        <v>3676.12032656134</v>
      </c>
      <c r="AB82" s="55" t="n">
        <f aca="false">AB80</f>
        <v>3723.28779360218</v>
      </c>
      <c r="AC82" s="55" t="n">
        <f aca="false">AC80</f>
        <v>3775.14936243772</v>
      </c>
      <c r="AD82" s="55" t="n">
        <f aca="false">AD80</f>
        <v>3831.45486753636</v>
      </c>
      <c r="AE82" s="55" t="n">
        <f aca="false">AE80</f>
        <v>3890.08584681352</v>
      </c>
      <c r="AF82" s="55" t="n">
        <f aca="false">AF80</f>
        <v>3951.49570836539</v>
      </c>
      <c r="AG82" s="55" t="n">
        <f aca="false">AG80</f>
        <v>4013.83186119393</v>
      </c>
      <c r="AH82" s="55" t="n">
        <f aca="false">AH80</f>
        <v>4078.62615600306</v>
      </c>
      <c r="AI82" s="55" t="n">
        <f aca="false">AI80</f>
        <v>4145.0505552843</v>
      </c>
      <c r="AJ82" s="55" t="n">
        <f aca="false">AJ80</f>
        <v>4213.02741874811</v>
      </c>
      <c r="AK82" s="55" t="n">
        <f aca="false">AK80</f>
        <v>4283.51047337493</v>
      </c>
      <c r="AL82" s="55" t="n">
        <f aca="false">AL80</f>
        <v>4356.50646878384</v>
      </c>
      <c r="AM82" s="55" t="n">
        <f aca="false">AM80</f>
        <v>4432.13367126034</v>
      </c>
      <c r="AN82" s="55" t="n">
        <f aca="false">AN80</f>
        <v>0</v>
      </c>
      <c r="AO82" s="55" t="n">
        <f aca="false">AO80</f>
        <v>0</v>
      </c>
      <c r="AP82" s="55" t="n">
        <f aca="false">AP80</f>
        <v>0</v>
      </c>
      <c r="AQ82" s="55" t="n">
        <f aca="false">AQ80</f>
        <v>0</v>
      </c>
      <c r="AR82" s="55" t="n">
        <f aca="false">AR80</f>
        <v>0</v>
      </c>
      <c r="AS82" s="55" t="n">
        <f aca="false">AS80</f>
        <v>0</v>
      </c>
      <c r="AT82" s="55" t="n">
        <f aca="false">AT80</f>
        <v>0</v>
      </c>
      <c r="AU82" s="55" t="n">
        <f aca="false">AU80</f>
        <v>0</v>
      </c>
      <c r="AV82" s="55" t="n">
        <f aca="false">AV80</f>
        <v>0</v>
      </c>
      <c r="AW82" s="55" t="n">
        <f aca="false">AW80</f>
        <v>0</v>
      </c>
      <c r="AX82" s="55" t="n">
        <f aca="false">AX80</f>
        <v>0</v>
      </c>
      <c r="AY82" s="55" t="n">
        <f aca="false">AY80</f>
        <v>0</v>
      </c>
      <c r="AZ82" s="55" t="n">
        <f aca="false">AZ80</f>
        <v>0</v>
      </c>
      <c r="BA82" s="55" t="n">
        <f aca="false">BA80</f>
        <v>0</v>
      </c>
      <c r="BB82" s="55" t="n">
        <f aca="false">BB80</f>
        <v>0</v>
      </c>
      <c r="BC82" s="55" t="n">
        <f aca="false">BC80</f>
        <v>0</v>
      </c>
      <c r="BD82" s="55" t="n">
        <f aca="false">BD80</f>
        <v>0</v>
      </c>
      <c r="BE82" s="55" t="n">
        <f aca="false">BE80</f>
        <v>0</v>
      </c>
      <c r="BF82" s="55" t="n">
        <f aca="false">BF80</f>
        <v>0</v>
      </c>
      <c r="BG82" s="55" t="n">
        <f aca="false">BG80</f>
        <v>0</v>
      </c>
      <c r="BH82" s="55" t="n">
        <f aca="false">BH80</f>
        <v>0</v>
      </c>
      <c r="BI82" s="55" t="n">
        <f aca="false">BI80</f>
        <v>0</v>
      </c>
      <c r="BJ82" s="55" t="n">
        <f aca="false">BJ80</f>
        <v>0</v>
      </c>
      <c r="BK82" s="55" t="n">
        <f aca="false">BK80</f>
        <v>0</v>
      </c>
      <c r="BL82" s="55" t="n">
        <f aca="false">BL80</f>
        <v>0</v>
      </c>
      <c r="BM82" s="55" t="n">
        <f aca="false">BM80</f>
        <v>0</v>
      </c>
      <c r="BN82" s="55" t="n">
        <f aca="false">BN80</f>
        <v>0</v>
      </c>
      <c r="BO82" s="55" t="n">
        <f aca="false">BO80</f>
        <v>0</v>
      </c>
      <c r="BP82" s="55" t="n">
        <f aca="false">BP80</f>
        <v>0</v>
      </c>
      <c r="BQ82" s="55" t="n">
        <f aca="false">BQ80</f>
        <v>0</v>
      </c>
      <c r="BR82" s="55" t="n">
        <f aca="false">BR80</f>
        <v>0</v>
      </c>
      <c r="BS82" s="55" t="n">
        <f aca="false">BS80</f>
        <v>0</v>
      </c>
      <c r="BT82" s="55" t="n">
        <f aca="false">BT80</f>
        <v>0</v>
      </c>
      <c r="BU82" s="55" t="n">
        <f aca="false">BU80</f>
        <v>0</v>
      </c>
      <c r="BV82" s="55" t="n">
        <f aca="false">BV80</f>
        <v>0</v>
      </c>
      <c r="BW82" s="55" t="n">
        <f aca="false">BW80</f>
        <v>0</v>
      </c>
      <c r="BX82" s="55" t="n">
        <f aca="false">BX80</f>
        <v>0</v>
      </c>
      <c r="BY82" s="55" t="n">
        <f aca="false">BY80</f>
        <v>0</v>
      </c>
      <c r="BZ82" s="55" t="n">
        <f aca="false">BZ80</f>
        <v>0</v>
      </c>
      <c r="CA82" s="55" t="n">
        <f aca="false">CA80</f>
        <v>0</v>
      </c>
      <c r="CB82" s="55" t="n">
        <f aca="false">CB80</f>
        <v>0</v>
      </c>
      <c r="CC82" s="55" t="n">
        <f aca="false">CC80</f>
        <v>0</v>
      </c>
      <c r="CD82" s="55" t="n">
        <f aca="false">CD80</f>
        <v>0</v>
      </c>
      <c r="CE82" s="55" t="n">
        <f aca="false">CE80</f>
        <v>0</v>
      </c>
      <c r="CF82" s="55" t="n">
        <f aca="false">CF80</f>
        <v>0</v>
      </c>
      <c r="CG82" s="55" t="n">
        <f aca="false">CG80</f>
        <v>0</v>
      </c>
      <c r="CH82" s="55" t="n">
        <f aca="false">CH80</f>
        <v>0</v>
      </c>
      <c r="CI82" s="55" t="n">
        <f aca="false">CI80</f>
        <v>0</v>
      </c>
      <c r="CJ82" s="55" t="n">
        <f aca="false">CJ80</f>
        <v>0</v>
      </c>
      <c r="CK82" s="55" t="n">
        <f aca="false">CK80</f>
        <v>0</v>
      </c>
      <c r="CL82" s="55" t="n">
        <f aca="false">CL80</f>
        <v>0</v>
      </c>
      <c r="CM82" s="55" t="n">
        <f aca="false">CM80</f>
        <v>0</v>
      </c>
      <c r="CN82" s="55" t="n">
        <f aca="false">CN80</f>
        <v>0</v>
      </c>
      <c r="CO82" s="55" t="n">
        <f aca="false">CO80</f>
        <v>0</v>
      </c>
      <c r="CP82" s="55" t="n">
        <f aca="false">CP80</f>
        <v>0</v>
      </c>
      <c r="CQ82" s="55" t="n">
        <f aca="false">CQ80</f>
        <v>0</v>
      </c>
      <c r="CR82" s="55" t="n">
        <f aca="false">CR80</f>
        <v>0</v>
      </c>
      <c r="CS82" s="55" t="n">
        <f aca="false">CS80</f>
        <v>0</v>
      </c>
      <c r="CT82" s="55" t="n">
        <f aca="false">CT80</f>
        <v>0</v>
      </c>
      <c r="CU82" s="55" t="n">
        <f aca="false">CU80</f>
        <v>0</v>
      </c>
      <c r="CV82" s="55" t="n">
        <f aca="false">CV80</f>
        <v>0</v>
      </c>
      <c r="CW82" s="55" t="n">
        <f aca="false">CW80</f>
        <v>0</v>
      </c>
      <c r="CX82" s="55" t="n">
        <f aca="false">CX80</f>
        <v>0</v>
      </c>
      <c r="CY82" s="55" t="n">
        <f aca="false">CY80</f>
        <v>0</v>
      </c>
      <c r="CZ82" s="55" t="n">
        <f aca="false">CZ80</f>
        <v>0</v>
      </c>
      <c r="DA82" s="55" t="n">
        <f aca="false">DA80</f>
        <v>0</v>
      </c>
      <c r="DB82" s="55" t="n">
        <f aca="false">DB80</f>
        <v>0</v>
      </c>
      <c r="DC82" s="55" t="n">
        <f aca="false">DC80</f>
        <v>0</v>
      </c>
      <c r="DD82" s="55" t="n">
        <f aca="false">DD80</f>
        <v>0</v>
      </c>
      <c r="DE82" s="55" t="n">
        <f aca="false">DE80</f>
        <v>0</v>
      </c>
      <c r="DF82" s="55" t="n">
        <f aca="false">DF80</f>
        <v>0</v>
      </c>
      <c r="DG82" s="55" t="n">
        <f aca="false">DG80</f>
        <v>0</v>
      </c>
      <c r="DH82" s="55" t="n">
        <f aca="false">DH80</f>
        <v>0</v>
      </c>
      <c r="DI82" s="55" t="n">
        <f aca="false">DI80</f>
        <v>0</v>
      </c>
      <c r="DJ82" s="55" t="n">
        <f aca="false">DJ80</f>
        <v>0</v>
      </c>
      <c r="DK82" s="55" t="n">
        <f aca="false">DK80</f>
        <v>0</v>
      </c>
    </row>
    <row r="83" customFormat="false" ht="15" hidden="false" customHeight="true" outlineLevel="0" collapsed="false">
      <c r="E83" s="214" t="str">
        <f aca="false">Time!E$85</f>
        <v>Discount rate multiplier - 7 percent</v>
      </c>
      <c r="F83" s="214" t="n">
        <f aca="false">Time!F$85</f>
        <v>0</v>
      </c>
      <c r="G83" s="214" t="str">
        <f aca="false">Time!G$85</f>
        <v>factor</v>
      </c>
      <c r="H83" s="214" t="n">
        <f aca="false">Time!H$85</f>
        <v>0</v>
      </c>
      <c r="I83" s="214" t="n">
        <f aca="false">Time!I$85</f>
        <v>0</v>
      </c>
      <c r="J83" s="214" t="n">
        <f aca="false">Time!J$85</f>
        <v>0.712986179483668</v>
      </c>
      <c r="K83" s="214" t="n">
        <f aca="false">Time!K$85</f>
        <v>0.762895212047525</v>
      </c>
      <c r="L83" s="214" t="n">
        <f aca="false">Time!L$85</f>
        <v>0.816297876890852</v>
      </c>
      <c r="M83" s="214" t="n">
        <f aca="false">Time!M$85</f>
        <v>0.873438728273212</v>
      </c>
      <c r="N83" s="214" t="n">
        <f aca="false">Time!N$85</f>
        <v>0.934579439252336</v>
      </c>
      <c r="O83" s="214" t="n">
        <f aca="false">Time!O$85</f>
        <v>1</v>
      </c>
      <c r="P83" s="214" t="n">
        <f aca="false">Time!P$85</f>
        <v>1.07</v>
      </c>
      <c r="Q83" s="214" t="n">
        <f aca="false">Time!Q$85</f>
        <v>1.1449</v>
      </c>
      <c r="R83" s="214" t="n">
        <f aca="false">Time!R$85</f>
        <v>1.225043</v>
      </c>
      <c r="S83" s="214" t="n">
        <f aca="false">Time!S$85</f>
        <v>1.31079601</v>
      </c>
      <c r="T83" s="214" t="n">
        <f aca="false">Time!T$85</f>
        <v>1.4025517307</v>
      </c>
      <c r="U83" s="214" t="n">
        <f aca="false">Time!U$85</f>
        <v>1.500730351849</v>
      </c>
      <c r="V83" s="214" t="n">
        <f aca="false">Time!V$85</f>
        <v>1.60578147647843</v>
      </c>
      <c r="W83" s="214" t="n">
        <f aca="false">Time!W$85</f>
        <v>1.71818617983192</v>
      </c>
      <c r="X83" s="214" t="n">
        <f aca="false">Time!X$85</f>
        <v>1.83845921242015</v>
      </c>
      <c r="Y83" s="214" t="n">
        <f aca="false">Time!Y$85</f>
        <v>1.96715135728957</v>
      </c>
      <c r="Z83" s="214" t="n">
        <f aca="false">Time!Z$85</f>
        <v>2.10485195229984</v>
      </c>
      <c r="AA83" s="214" t="n">
        <f aca="false">Time!AA$85</f>
        <v>2.25219158896082</v>
      </c>
      <c r="AB83" s="214" t="n">
        <f aca="false">Time!AB$85</f>
        <v>2.40984500018808</v>
      </c>
      <c r="AC83" s="214" t="n">
        <f aca="false">Time!AC$85</f>
        <v>2.57853415020125</v>
      </c>
      <c r="AD83" s="214" t="n">
        <f aca="false">Time!AD$85</f>
        <v>2.75903154071533</v>
      </c>
      <c r="AE83" s="214" t="n">
        <f aca="false">Time!AE$85</f>
        <v>2.95216374856541</v>
      </c>
      <c r="AF83" s="214" t="n">
        <f aca="false">Time!AF$85</f>
        <v>3.15881521096499</v>
      </c>
      <c r="AG83" s="214" t="n">
        <f aca="false">Time!AG$85</f>
        <v>3.37993227573254</v>
      </c>
      <c r="AH83" s="214" t="n">
        <f aca="false">Time!AH$85</f>
        <v>3.61652753503381</v>
      </c>
      <c r="AI83" s="214" t="n">
        <f aca="false">Time!AI$85</f>
        <v>3.86968446248618</v>
      </c>
      <c r="AJ83" s="214" t="n">
        <f aca="false">Time!AJ$85</f>
        <v>4.14056237486021</v>
      </c>
      <c r="AK83" s="214" t="n">
        <f aca="false">Time!AK$85</f>
        <v>4.43040174110043</v>
      </c>
      <c r="AL83" s="214" t="n">
        <f aca="false">Time!AL$85</f>
        <v>4.74052986297746</v>
      </c>
      <c r="AM83" s="214" t="n">
        <f aca="false">Time!AM$85</f>
        <v>5.07236695338588</v>
      </c>
      <c r="AN83" s="214" t="n">
        <f aca="false">Time!AN$85</f>
        <v>5.42743264012289</v>
      </c>
      <c r="AO83" s="214" t="n">
        <f aca="false">Time!AO$85</f>
        <v>5.80735292493149</v>
      </c>
      <c r="AP83" s="214" t="n">
        <f aca="false">Time!AP$85</f>
        <v>6.2138676296767</v>
      </c>
      <c r="AQ83" s="214" t="n">
        <f aca="false">Time!AQ$85</f>
        <v>6.64883836375407</v>
      </c>
      <c r="AR83" s="214" t="n">
        <f aca="false">Time!AR$85</f>
        <v>7.11425704921685</v>
      </c>
      <c r="AS83" s="214" t="n">
        <f aca="false">Time!AS$85</f>
        <v>7.61225504266203</v>
      </c>
      <c r="AT83" s="214" t="n">
        <f aca="false">Time!AT$85</f>
        <v>8.14511289564837</v>
      </c>
      <c r="AU83" s="214" t="n">
        <f aca="false">Time!AU$85</f>
        <v>8.71527079834376</v>
      </c>
      <c r="AV83" s="214" t="n">
        <f aca="false">Time!AV$85</f>
        <v>9.32533975422782</v>
      </c>
      <c r="AW83" s="214" t="n">
        <f aca="false">Time!AW$85</f>
        <v>9.97811353702377</v>
      </c>
      <c r="AX83" s="214" t="n">
        <f aca="false">Time!AX$85</f>
        <v>10.6765814846154</v>
      </c>
      <c r="AY83" s="214" t="n">
        <f aca="false">Time!AY$85</f>
        <v>11.4239421885385</v>
      </c>
      <c r="AZ83" s="214" t="n">
        <f aca="false">Time!AZ$85</f>
        <v>12.2236181417362</v>
      </c>
      <c r="BA83" s="214" t="n">
        <f aca="false">Time!BA$85</f>
        <v>13.0792714116577</v>
      </c>
      <c r="BB83" s="214" t="n">
        <f aca="false">Time!BB$85</f>
        <v>13.9948204104738</v>
      </c>
      <c r="BC83" s="214" t="n">
        <f aca="false">Time!BC$85</f>
        <v>14.974457839207</v>
      </c>
      <c r="BD83" s="214" t="n">
        <f aca="false">Time!BD$85</f>
        <v>16.0226698879514</v>
      </c>
      <c r="BE83" s="214" t="n">
        <f aca="false">Time!BE$85</f>
        <v>17.144256780108</v>
      </c>
      <c r="BF83" s="214" t="n">
        <f aca="false">Time!BF$85</f>
        <v>18.3443547547156</v>
      </c>
      <c r="BG83" s="214" t="n">
        <f aca="false">Time!BG$85</f>
        <v>19.6284595875457</v>
      </c>
      <c r="BH83" s="214" t="n">
        <f aca="false">Time!BH$85</f>
        <v>21.0024517586739</v>
      </c>
      <c r="BI83" s="214" t="n">
        <f aca="false">Time!BI$85</f>
        <v>22.4726233817811</v>
      </c>
      <c r="BJ83" s="214" t="n">
        <f aca="false">Time!BJ$85</f>
        <v>24.0457070185057</v>
      </c>
      <c r="BK83" s="214" t="n">
        <f aca="false">Time!BK$85</f>
        <v>25.7289065098011</v>
      </c>
      <c r="BL83" s="214" t="n">
        <f aca="false">Time!BL$85</f>
        <v>27.5299299654872</v>
      </c>
      <c r="BM83" s="214" t="n">
        <f aca="false">Time!BM$85</f>
        <v>29.4570250630713</v>
      </c>
      <c r="BN83" s="214" t="n">
        <f aca="false">Time!BN$85</f>
        <v>31.5190168174863</v>
      </c>
      <c r="BO83" s="214" t="n">
        <f aca="false">Time!BO$85</f>
        <v>33.7253479947104</v>
      </c>
      <c r="BP83" s="214" t="n">
        <f aca="false">Time!BP$85</f>
        <v>36.0861223543401</v>
      </c>
      <c r="BQ83" s="214" t="n">
        <f aca="false">Time!BQ$85</f>
        <v>38.6121509191439</v>
      </c>
      <c r="BR83" s="214" t="n">
        <f aca="false">Time!BR$85</f>
        <v>41.315001483484</v>
      </c>
      <c r="BS83" s="214" t="n">
        <f aca="false">Time!BS$85</f>
        <v>44.2070515873279</v>
      </c>
      <c r="BT83" s="214" t="n">
        <f aca="false">Time!BT$85</f>
        <v>47.3015451984408</v>
      </c>
      <c r="BU83" s="214" t="n">
        <f aca="false">Time!BU$85</f>
        <v>50.6126533623317</v>
      </c>
      <c r="BV83" s="214" t="n">
        <f aca="false">Time!BV$85</f>
        <v>54.1555390976949</v>
      </c>
      <c r="BW83" s="214" t="n">
        <f aca="false">Time!BW$85</f>
        <v>57.9464268345335</v>
      </c>
      <c r="BX83" s="214" t="n">
        <f aca="false">Time!BX$85</f>
        <v>62.0026767129509</v>
      </c>
      <c r="BY83" s="214" t="n">
        <f aca="false">Time!BY$85</f>
        <v>66.3428640828574</v>
      </c>
      <c r="BZ83" s="214" t="n">
        <f aca="false">Time!BZ$85</f>
        <v>70.9868645686575</v>
      </c>
      <c r="CA83" s="214" t="n">
        <f aca="false">Time!CA$85</f>
        <v>75.9559450884635</v>
      </c>
      <c r="CB83" s="214" t="n">
        <f aca="false">Time!CB$85</f>
        <v>81.2728612446559</v>
      </c>
      <c r="CC83" s="214" t="n">
        <f aca="false">Time!CC$85</f>
        <v>86.9619615317818</v>
      </c>
      <c r="CD83" s="214" t="n">
        <f aca="false">Time!CD$85</f>
        <v>93.0492988390066</v>
      </c>
      <c r="CE83" s="214" t="n">
        <f aca="false">Time!CE$85</f>
        <v>99.562749757737</v>
      </c>
      <c r="CF83" s="214" t="n">
        <f aca="false">Time!CF$85</f>
        <v>106.532142240779</v>
      </c>
      <c r="CG83" s="214" t="n">
        <f aca="false">Time!CG$85</f>
        <v>113.989392197633</v>
      </c>
      <c r="CH83" s="214" t="n">
        <f aca="false">Time!CH$85</f>
        <v>121.968649651467</v>
      </c>
      <c r="CI83" s="214" t="n">
        <f aca="false">Time!CI$85</f>
        <v>130.50645512707</v>
      </c>
      <c r="CJ83" s="214" t="n">
        <f aca="false">Time!CJ$85</f>
        <v>139.641906985965</v>
      </c>
      <c r="CK83" s="214" t="n">
        <f aca="false">Time!CK$85</f>
        <v>149.416840474983</v>
      </c>
      <c r="CL83" s="214" t="n">
        <f aca="false">Time!CL$85</f>
        <v>159.876019308231</v>
      </c>
      <c r="CM83" s="214" t="n">
        <f aca="false">Time!CM$85</f>
        <v>171.067340659808</v>
      </c>
      <c r="CN83" s="214" t="n">
        <f aca="false">Time!CN$85</f>
        <v>183.042054505994</v>
      </c>
      <c r="CO83" s="214" t="n">
        <f aca="false">Time!CO$85</f>
        <v>195.854998321414</v>
      </c>
      <c r="CP83" s="214" t="n">
        <f aca="false">Time!CP$85</f>
        <v>209.564848203913</v>
      </c>
      <c r="CQ83" s="214" t="n">
        <f aca="false">Time!CQ$85</f>
        <v>224.234387578187</v>
      </c>
      <c r="CR83" s="214" t="n">
        <f aca="false">Time!CR$85</f>
        <v>239.93079470866</v>
      </c>
      <c r="CS83" s="214" t="n">
        <f aca="false">Time!CS$85</f>
        <v>256.725950338266</v>
      </c>
      <c r="CT83" s="214" t="n">
        <f aca="false">Time!CT$85</f>
        <v>274.696766861944</v>
      </c>
      <c r="CU83" s="214" t="n">
        <f aca="false">Time!CU$85</f>
        <v>293.92554054228</v>
      </c>
      <c r="CV83" s="214" t="n">
        <f aca="false">Time!CV$85</f>
        <v>314.50032838024</v>
      </c>
      <c r="CW83" s="214" t="n">
        <f aca="false">Time!CW$85</f>
        <v>336.515351366857</v>
      </c>
      <c r="CX83" s="214" t="n">
        <f aca="false">Time!CX$85</f>
        <v>360.071425962537</v>
      </c>
      <c r="CY83" s="214" t="n">
        <f aca="false">Time!CY$85</f>
        <v>385.276425779915</v>
      </c>
      <c r="CZ83" s="214" t="n">
        <f aca="false">Time!CZ$85</f>
        <v>412.245775584509</v>
      </c>
      <c r="DA83" s="214" t="n">
        <f aca="false">Time!DA$85</f>
        <v>441.102979875424</v>
      </c>
      <c r="DB83" s="214" t="n">
        <f aca="false">Time!DB$85</f>
        <v>471.980188466704</v>
      </c>
      <c r="DC83" s="214" t="n">
        <f aca="false">Time!DC$85</f>
        <v>505.018801659373</v>
      </c>
      <c r="DD83" s="214" t="n">
        <f aca="false">Time!DD$85</f>
        <v>540.370117775529</v>
      </c>
      <c r="DE83" s="214" t="n">
        <f aca="false">Time!DE$85</f>
        <v>578.196026019816</v>
      </c>
      <c r="DF83" s="214" t="n">
        <f aca="false">Time!DF$85</f>
        <v>618.669747841204</v>
      </c>
      <c r="DG83" s="214" t="n">
        <f aca="false">Time!DG$85</f>
        <v>661.976630190088</v>
      </c>
      <c r="DH83" s="214" t="n">
        <f aca="false">Time!DH$85</f>
        <v>708.314994303394</v>
      </c>
      <c r="DI83" s="214" t="n">
        <f aca="false">Time!DI$85</f>
        <v>757.897043904632</v>
      </c>
      <c r="DJ83" s="214" t="n">
        <f aca="false">Time!DJ$85</f>
        <v>810.949836977956</v>
      </c>
      <c r="DK83" s="214" t="n">
        <f aca="false">Time!DK$85</f>
        <v>867.716325566413</v>
      </c>
    </row>
    <row r="84" customFormat="false" ht="15" hidden="false" customHeight="true" outlineLevel="0" collapsed="false">
      <c r="E84" s="202" t="s">
        <v>296</v>
      </c>
      <c r="F84" s="202"/>
      <c r="G84" s="202" t="s">
        <v>209</v>
      </c>
      <c r="H84" s="202" t="n">
        <f aca="false">SUM(J84:DK84)</f>
        <v>29904.6906566397</v>
      </c>
      <c r="I84" s="202"/>
      <c r="J84" s="202" t="n">
        <f aca="false">J82 / J83</f>
        <v>0</v>
      </c>
      <c r="K84" s="202" t="n">
        <f aca="false">K82 / K83</f>
        <v>0</v>
      </c>
      <c r="L84" s="202" t="n">
        <f aca="false">L82 / L83</f>
        <v>0</v>
      </c>
      <c r="M84" s="202" t="n">
        <f aca="false">M82 / M83</f>
        <v>0</v>
      </c>
      <c r="N84" s="202" t="n">
        <f aca="false">N82 / N83</f>
        <v>0</v>
      </c>
      <c r="O84" s="202" t="n">
        <f aca="false">O82 / O83</f>
        <v>0</v>
      </c>
      <c r="P84" s="202" t="n">
        <f aca="false">P82 / P83</f>
        <v>0</v>
      </c>
      <c r="Q84" s="202" t="n">
        <f aca="false">Q82 / Q83</f>
        <v>0</v>
      </c>
      <c r="R84" s="202" t="n">
        <f aca="false">R82 / R83</f>
        <v>0</v>
      </c>
      <c r="S84" s="202" t="n">
        <f aca="false">S82 / S83</f>
        <v>0</v>
      </c>
      <c r="T84" s="202" t="n">
        <f aca="false">T82 / T83</f>
        <v>2371.13205219712</v>
      </c>
      <c r="U84" s="202" t="n">
        <f aca="false">U82 / U83</f>
        <v>2220.9555158068</v>
      </c>
      <c r="V84" s="202" t="n">
        <f aca="false">V82 / V83</f>
        <v>2097.63288829006</v>
      </c>
      <c r="W84" s="202" t="n">
        <f aca="false">W82 / W83</f>
        <v>1993.09250737811</v>
      </c>
      <c r="X84" s="202" t="n">
        <f aca="false">X82 / X83</f>
        <v>1901.91610932472</v>
      </c>
      <c r="Y84" s="202" t="n">
        <f aca="false">Y82 / Y83</f>
        <v>1830.58659550571</v>
      </c>
      <c r="Z84" s="202" t="n">
        <f aca="false">Z82 / Z83</f>
        <v>1727.08938741718</v>
      </c>
      <c r="AA84" s="202" t="n">
        <f aca="false">AA82 / AA83</f>
        <v>1632.24138860119</v>
      </c>
      <c r="AB84" s="202" t="n">
        <f aca="false">AB82 / AB83</f>
        <v>1545.03206360226</v>
      </c>
      <c r="AC84" s="202" t="n">
        <f aca="false">AC82 / AC83</f>
        <v>1464.06801016891</v>
      </c>
      <c r="AD84" s="202" t="n">
        <f aca="false">AD82 / AD83</f>
        <v>1388.6955661779</v>
      </c>
      <c r="AE84" s="202" t="n">
        <f aca="false">AE82 / AE83</f>
        <v>1317.70666471462</v>
      </c>
      <c r="AF84" s="202" t="n">
        <f aca="false">AF82 / AF83</f>
        <v>1250.94234529732</v>
      </c>
      <c r="AG84" s="202" t="n">
        <f aca="false">AG82 / AG83</f>
        <v>1187.54801390925</v>
      </c>
      <c r="AH84" s="202" t="n">
        <f aca="false">AH82 / AH83</f>
        <v>1127.77411937081</v>
      </c>
      <c r="AI84" s="202" t="n">
        <f aca="false">AI82 / AI83</f>
        <v>1071.15983110964</v>
      </c>
      <c r="AJ84" s="202" t="n">
        <f aca="false">AJ82 / AJ83</f>
        <v>1017.50125643026</v>
      </c>
      <c r="AK84" s="202" t="n">
        <f aca="false">AK82 / AK83</f>
        <v>966.844707024467</v>
      </c>
      <c r="AL84" s="202" t="n">
        <f aca="false">AL82 / AL83</f>
        <v>918.991461863206</v>
      </c>
      <c r="AM84" s="202" t="n">
        <f aca="false">AM82 / AM83</f>
        <v>873.780172450227</v>
      </c>
      <c r="AN84" s="202" t="n">
        <f aca="false">AN82 / AN83</f>
        <v>0</v>
      </c>
      <c r="AO84" s="202" t="n">
        <f aca="false">AO82 / AO83</f>
        <v>0</v>
      </c>
      <c r="AP84" s="202" t="n">
        <f aca="false">AP82 / AP83</f>
        <v>0</v>
      </c>
      <c r="AQ84" s="202" t="n">
        <f aca="false">AQ82 / AQ83</f>
        <v>0</v>
      </c>
      <c r="AR84" s="202" t="n">
        <f aca="false">AR82 / AR83</f>
        <v>0</v>
      </c>
      <c r="AS84" s="202" t="n">
        <f aca="false">AS82 / AS83</f>
        <v>0</v>
      </c>
      <c r="AT84" s="202" t="n">
        <f aca="false">AT82 / AT83</f>
        <v>0</v>
      </c>
      <c r="AU84" s="202" t="n">
        <f aca="false">AU82 / AU83</f>
        <v>0</v>
      </c>
      <c r="AV84" s="202" t="n">
        <f aca="false">AV82 / AV83</f>
        <v>0</v>
      </c>
      <c r="AW84" s="202" t="n">
        <f aca="false">AW82 / AW83</f>
        <v>0</v>
      </c>
      <c r="AX84" s="202" t="n">
        <f aca="false">AX82 / AX83</f>
        <v>0</v>
      </c>
      <c r="AY84" s="202" t="n">
        <f aca="false">AY82 / AY83</f>
        <v>0</v>
      </c>
      <c r="AZ84" s="202" t="n">
        <f aca="false">AZ82 / AZ83</f>
        <v>0</v>
      </c>
      <c r="BA84" s="202" t="n">
        <f aca="false">BA82 / BA83</f>
        <v>0</v>
      </c>
      <c r="BB84" s="202" t="n">
        <f aca="false">BB82 / BB83</f>
        <v>0</v>
      </c>
      <c r="BC84" s="202" t="n">
        <f aca="false">BC82 / BC83</f>
        <v>0</v>
      </c>
      <c r="BD84" s="202" t="n">
        <f aca="false">BD82 / BD83</f>
        <v>0</v>
      </c>
      <c r="BE84" s="202" t="n">
        <f aca="false">BE82 / BE83</f>
        <v>0</v>
      </c>
      <c r="BF84" s="202" t="n">
        <f aca="false">BF82 / BF83</f>
        <v>0</v>
      </c>
      <c r="BG84" s="202" t="n">
        <f aca="false">BG82 / BG83</f>
        <v>0</v>
      </c>
      <c r="BH84" s="202" t="n">
        <f aca="false">BH82 / BH83</f>
        <v>0</v>
      </c>
      <c r="BI84" s="202" t="n">
        <f aca="false">BI82 / BI83</f>
        <v>0</v>
      </c>
      <c r="BJ84" s="202" t="n">
        <f aca="false">BJ82 / BJ83</f>
        <v>0</v>
      </c>
      <c r="BK84" s="202" t="n">
        <f aca="false">BK82 / BK83</f>
        <v>0</v>
      </c>
      <c r="BL84" s="202" t="n">
        <f aca="false">BL82 / BL83</f>
        <v>0</v>
      </c>
      <c r="BM84" s="202" t="n">
        <f aca="false">BM82 / BM83</f>
        <v>0</v>
      </c>
      <c r="BN84" s="202" t="n">
        <f aca="false">BN82 / BN83</f>
        <v>0</v>
      </c>
      <c r="BO84" s="202" t="n">
        <f aca="false">BO82 / BO83</f>
        <v>0</v>
      </c>
      <c r="BP84" s="202" t="n">
        <f aca="false">BP82 / BP83</f>
        <v>0</v>
      </c>
      <c r="BQ84" s="202" t="n">
        <f aca="false">BQ82 / BQ83</f>
        <v>0</v>
      </c>
      <c r="BR84" s="202" t="n">
        <f aca="false">BR82 / BR83</f>
        <v>0</v>
      </c>
      <c r="BS84" s="202" t="n">
        <f aca="false">BS82 / BS83</f>
        <v>0</v>
      </c>
      <c r="BT84" s="202" t="n">
        <f aca="false">BT82 / BT83</f>
        <v>0</v>
      </c>
      <c r="BU84" s="202" t="n">
        <f aca="false">BU82 / BU83</f>
        <v>0</v>
      </c>
      <c r="BV84" s="202" t="n">
        <f aca="false">BV82 / BV83</f>
        <v>0</v>
      </c>
      <c r="BW84" s="202" t="n">
        <f aca="false">BW82 / BW83</f>
        <v>0</v>
      </c>
      <c r="BX84" s="202" t="n">
        <f aca="false">BX82 / BX83</f>
        <v>0</v>
      </c>
      <c r="BY84" s="202" t="n">
        <f aca="false">BY82 / BY83</f>
        <v>0</v>
      </c>
      <c r="BZ84" s="202" t="n">
        <f aca="false">BZ82 / BZ83</f>
        <v>0</v>
      </c>
      <c r="CA84" s="202" t="n">
        <f aca="false">CA82 / CA83</f>
        <v>0</v>
      </c>
      <c r="CB84" s="202" t="n">
        <f aca="false">CB82 / CB83</f>
        <v>0</v>
      </c>
      <c r="CC84" s="202" t="n">
        <f aca="false">CC82 / CC83</f>
        <v>0</v>
      </c>
      <c r="CD84" s="202" t="n">
        <f aca="false">CD82 / CD83</f>
        <v>0</v>
      </c>
      <c r="CE84" s="202" t="n">
        <f aca="false">CE82 / CE83</f>
        <v>0</v>
      </c>
      <c r="CF84" s="202" t="n">
        <f aca="false">CF82 / CF83</f>
        <v>0</v>
      </c>
      <c r="CG84" s="202" t="n">
        <f aca="false">CG82 / CG83</f>
        <v>0</v>
      </c>
      <c r="CH84" s="202" t="n">
        <f aca="false">CH82 / CH83</f>
        <v>0</v>
      </c>
      <c r="CI84" s="202" t="n">
        <f aca="false">CI82 / CI83</f>
        <v>0</v>
      </c>
      <c r="CJ84" s="202" t="n">
        <f aca="false">CJ82 / CJ83</f>
        <v>0</v>
      </c>
      <c r="CK84" s="202" t="n">
        <f aca="false">CK82 / CK83</f>
        <v>0</v>
      </c>
      <c r="CL84" s="202" t="n">
        <f aca="false">CL82 / CL83</f>
        <v>0</v>
      </c>
      <c r="CM84" s="202" t="n">
        <f aca="false">CM82 / CM83</f>
        <v>0</v>
      </c>
      <c r="CN84" s="202" t="n">
        <f aca="false">CN82 / CN83</f>
        <v>0</v>
      </c>
      <c r="CO84" s="202" t="n">
        <f aca="false">CO82 / CO83</f>
        <v>0</v>
      </c>
      <c r="CP84" s="202" t="n">
        <f aca="false">CP82 / CP83</f>
        <v>0</v>
      </c>
      <c r="CQ84" s="202" t="n">
        <f aca="false">CQ82 / CQ83</f>
        <v>0</v>
      </c>
      <c r="CR84" s="202" t="n">
        <f aca="false">CR82 / CR83</f>
        <v>0</v>
      </c>
      <c r="CS84" s="202" t="n">
        <f aca="false">CS82 / CS83</f>
        <v>0</v>
      </c>
      <c r="CT84" s="202" t="n">
        <f aca="false">CT82 / CT83</f>
        <v>0</v>
      </c>
      <c r="CU84" s="202" t="n">
        <f aca="false">CU82 / CU83</f>
        <v>0</v>
      </c>
      <c r="CV84" s="202" t="n">
        <f aca="false">CV82 / CV83</f>
        <v>0</v>
      </c>
      <c r="CW84" s="202" t="n">
        <f aca="false">CW82 / CW83</f>
        <v>0</v>
      </c>
      <c r="CX84" s="202" t="n">
        <f aca="false">CX82 / CX83</f>
        <v>0</v>
      </c>
      <c r="CY84" s="202" t="n">
        <f aca="false">CY82 / CY83</f>
        <v>0</v>
      </c>
      <c r="CZ84" s="202" t="n">
        <f aca="false">CZ82 / CZ83</f>
        <v>0</v>
      </c>
      <c r="DA84" s="202" t="n">
        <f aca="false">DA82 / DA83</f>
        <v>0</v>
      </c>
      <c r="DB84" s="202" t="n">
        <f aca="false">DB82 / DB83</f>
        <v>0</v>
      </c>
      <c r="DC84" s="202" t="n">
        <f aca="false">DC82 / DC83</f>
        <v>0</v>
      </c>
      <c r="DD84" s="202" t="n">
        <f aca="false">DD82 / DD83</f>
        <v>0</v>
      </c>
      <c r="DE84" s="202" t="n">
        <f aca="false">DE82 / DE83</f>
        <v>0</v>
      </c>
      <c r="DF84" s="202" t="n">
        <f aca="false">DF82 / DF83</f>
        <v>0</v>
      </c>
      <c r="DG84" s="202" t="n">
        <f aca="false">DG82 / DG83</f>
        <v>0</v>
      </c>
      <c r="DH84" s="202" t="n">
        <f aca="false">DH82 / DH83</f>
        <v>0</v>
      </c>
      <c r="DI84" s="202" t="n">
        <f aca="false">DI82 / DI83</f>
        <v>0</v>
      </c>
      <c r="DJ84" s="202" t="n">
        <f aca="false">DJ82 / DJ83</f>
        <v>0</v>
      </c>
      <c r="DK84" s="202" t="n">
        <f aca="false">DK82 / DK83</f>
        <v>0</v>
      </c>
    </row>
    <row r="86" customFormat="false" ht="15" hidden="false" customHeight="true" outlineLevel="0" collapsed="false">
      <c r="B86" s="53" t="s">
        <v>297</v>
      </c>
    </row>
    <row r="87" customFormat="false" ht="15" hidden="false" customHeight="true" outlineLevel="0" collapsed="false">
      <c r="E87" s="172" t="str">
        <f aca="false">InpC!E$118</f>
        <v>Grams per metric ton</v>
      </c>
      <c r="F87" s="172" t="n">
        <f aca="false">InpC!F$118</f>
        <v>1000000</v>
      </c>
      <c r="G87" s="172" t="str">
        <f aca="false">InpC!G$118</f>
        <v>gram / metric ton</v>
      </c>
    </row>
    <row r="88" customFormat="false" ht="15" hidden="false" customHeight="true" outlineLevel="0" collapsed="false">
      <c r="E88" s="172" t="str">
        <f aca="false">InpC!E$78</f>
        <v>Truck speed during idle (assumed)</v>
      </c>
      <c r="F88" s="172" t="n">
        <f aca="false">InpC!F$78</f>
        <v>5</v>
      </c>
      <c r="G88" s="172" t="str">
        <f aca="false">InpC!G$78</f>
        <v>miles / hour</v>
      </c>
    </row>
    <row r="89" customFormat="false" ht="15" hidden="false" customHeight="true" outlineLevel="0" collapsed="false">
      <c r="E89" s="214" t="str">
        <f aca="false">InpV!E$41</f>
        <v>PM2.5 emission rate - Truck</v>
      </c>
      <c r="F89" s="214" t="n">
        <f aca="false">InpV!F$41</f>
        <v>0</v>
      </c>
      <c r="G89" s="214" t="str">
        <f aca="false">InpV!G$41</f>
        <v>gram / mile</v>
      </c>
      <c r="H89" s="214" t="str">
        <f aca="false">InpV!H$41</f>
        <v>EMFAC 2021</v>
      </c>
      <c r="I89" s="214" t="n">
        <f aca="false">InpV!I$41</f>
        <v>0</v>
      </c>
      <c r="J89" s="214" t="n">
        <f aca="false">InpV!J$41</f>
        <v>0</v>
      </c>
      <c r="K89" s="214" t="n">
        <f aca="false">InpV!K$41</f>
        <v>0</v>
      </c>
      <c r="L89" s="214" t="n">
        <f aca="false">InpV!L$41</f>
        <v>0</v>
      </c>
      <c r="M89" s="214" t="n">
        <f aca="false">InpV!M$41</f>
        <v>0</v>
      </c>
      <c r="N89" s="214" t="n">
        <f aca="false">InpV!N$41</f>
        <v>0.0607614761880591</v>
      </c>
      <c r="O89" s="214" t="n">
        <f aca="false">InpV!O$41</f>
        <v>0.0411773704996471</v>
      </c>
      <c r="P89" s="214" t="n">
        <f aca="false">InpV!P$41</f>
        <v>0.0310322707962917</v>
      </c>
      <c r="Q89" s="214" t="n">
        <f aca="false">InpV!Q$41</f>
        <v>0.0252389680364062</v>
      </c>
      <c r="R89" s="214" t="n">
        <f aca="false">InpV!R$41</f>
        <v>0.0239236542238785</v>
      </c>
      <c r="S89" s="214" t="n">
        <f aca="false">InpV!S$41</f>
        <v>0.0234139801593984</v>
      </c>
      <c r="T89" s="214" t="n">
        <f aca="false">InpV!T$41</f>
        <v>0.0228441465630983</v>
      </c>
      <c r="U89" s="214" t="n">
        <f aca="false">InpV!U$41</f>
        <v>0.0225400234064612</v>
      </c>
      <c r="V89" s="214" t="n">
        <f aca="false">InpV!V$41</f>
        <v>0.0223079516395291</v>
      </c>
      <c r="W89" s="214" t="n">
        <f aca="false">InpV!W$41</f>
        <v>0.0221335243229951</v>
      </c>
      <c r="X89" s="214" t="n">
        <f aca="false">InpV!X$41</f>
        <v>0.0219900008174955</v>
      </c>
      <c r="Y89" s="214" t="n">
        <f aca="false">InpV!Y$41</f>
        <v>0.0218710720446096</v>
      </c>
      <c r="Z89" s="214" t="n">
        <f aca="false">InpV!Z$41</f>
        <v>0.0217673266825905</v>
      </c>
      <c r="AA89" s="214" t="n">
        <f aca="false">InpV!AA$41</f>
        <v>0.0216740243798789</v>
      </c>
      <c r="AB89" s="214" t="n">
        <f aca="false">InpV!AB$41</f>
        <v>0.0215969447465337</v>
      </c>
      <c r="AC89" s="214" t="n">
        <f aca="false">InpV!AC$41</f>
        <v>0.0215294264138788</v>
      </c>
      <c r="AD89" s="214" t="n">
        <f aca="false">InpV!AD$41</f>
        <v>0.0214755770181943</v>
      </c>
      <c r="AE89" s="214" t="n">
        <f aca="false">InpV!AE$41</f>
        <v>0.0214229352809294</v>
      </c>
      <c r="AF89" s="214" t="n">
        <f aca="false">InpV!AF$41</f>
        <v>0.0213753600037885</v>
      </c>
      <c r="AG89" s="214" t="n">
        <f aca="false">InpV!AG$41</f>
        <v>0.0213302552093516</v>
      </c>
      <c r="AH89" s="214" t="n">
        <f aca="false">InpV!AH$41</f>
        <v>0.0212808272106101</v>
      </c>
      <c r="AI89" s="214" t="n">
        <f aca="false">InpV!AI$41</f>
        <v>0.0212319077794579</v>
      </c>
      <c r="AJ89" s="214" t="n">
        <f aca="false">InpV!AJ$41</f>
        <v>0.0211833847164277</v>
      </c>
      <c r="AK89" s="214" t="n">
        <f aca="false">InpV!AK$41</f>
        <v>0.021141905201369</v>
      </c>
      <c r="AL89" s="214" t="n">
        <f aca="false">InpV!AL$41</f>
        <v>0.0211086201026385</v>
      </c>
      <c r="AM89" s="214" t="n">
        <f aca="false">InpV!AM$41</f>
        <v>0.0210849321255551</v>
      </c>
      <c r="AN89" s="214" t="n">
        <f aca="false">InpV!AN$41</f>
        <v>0.0210725227103327</v>
      </c>
      <c r="AO89" s="214" t="n">
        <f aca="false">InpV!AO$41</f>
        <v>0.0210692033682408</v>
      </c>
      <c r="AP89" s="214" t="n">
        <f aca="false">InpV!AP$41</f>
        <v>0.0210726537458658</v>
      </c>
      <c r="AQ89" s="214" t="n">
        <f aca="false">InpV!AQ$41</f>
        <v>0.0210807580955536</v>
      </c>
      <c r="AR89" s="214" t="n">
        <f aca="false">InpV!AR$41</f>
        <v>0.0210901564607775</v>
      </c>
      <c r="AS89" s="214" t="n">
        <f aca="false">InpV!AS$41</f>
        <v>0.0210994913019247</v>
      </c>
      <c r="AT89" s="214" t="n">
        <f aca="false">InpV!AT$41</f>
        <v>0.0210994913019247</v>
      </c>
      <c r="AU89" s="214" t="n">
        <f aca="false">InpV!AU$41</f>
        <v>0.0210994913019247</v>
      </c>
      <c r="AV89" s="214" t="n">
        <f aca="false">InpV!AV$41</f>
        <v>0.0210994913019247</v>
      </c>
      <c r="AW89" s="214" t="n">
        <f aca="false">InpV!AW$41</f>
        <v>0.0210994913019247</v>
      </c>
      <c r="AX89" s="214" t="n">
        <f aca="false">InpV!AX$41</f>
        <v>0.0210994913019247</v>
      </c>
      <c r="AY89" s="214" t="n">
        <f aca="false">InpV!AY$41</f>
        <v>0.0210994913019247</v>
      </c>
      <c r="AZ89" s="214" t="n">
        <f aca="false">InpV!AZ$41</f>
        <v>0.0210994913019247</v>
      </c>
      <c r="BA89" s="214" t="n">
        <f aca="false">InpV!BA$41</f>
        <v>0.0210994913019247</v>
      </c>
      <c r="BB89" s="214" t="n">
        <f aca="false">InpV!BB$41</f>
        <v>0.0210994913019247</v>
      </c>
      <c r="BC89" s="214" t="n">
        <f aca="false">InpV!BC$41</f>
        <v>0.0210994913019247</v>
      </c>
      <c r="BD89" s="214" t="n">
        <f aca="false">InpV!BD$41</f>
        <v>0.0210994913019247</v>
      </c>
      <c r="BE89" s="214" t="n">
        <f aca="false">InpV!BE$41</f>
        <v>0.0210994913019247</v>
      </c>
      <c r="BF89" s="214" t="n">
        <f aca="false">InpV!BF$41</f>
        <v>0.0210994913019247</v>
      </c>
      <c r="BG89" s="214" t="n">
        <f aca="false">InpV!BG$41</f>
        <v>0.0210994913019247</v>
      </c>
      <c r="BH89" s="214" t="n">
        <f aca="false">InpV!BH$41</f>
        <v>0.0210994913019247</v>
      </c>
      <c r="BI89" s="214" t="n">
        <f aca="false">InpV!BI$41</f>
        <v>0.0210994913019247</v>
      </c>
      <c r="BJ89" s="214" t="n">
        <f aca="false">InpV!BJ$41</f>
        <v>0.0210994913019247</v>
      </c>
      <c r="BK89" s="214" t="n">
        <f aca="false">InpV!BK$41</f>
        <v>0.0210994913019247</v>
      </c>
      <c r="BL89" s="214" t="n">
        <f aca="false">InpV!BL$41</f>
        <v>0.0210994913019247</v>
      </c>
      <c r="BM89" s="214" t="n">
        <f aca="false">InpV!BM$41</f>
        <v>0.0210994913019247</v>
      </c>
      <c r="BN89" s="214" t="n">
        <f aca="false">InpV!BN$41</f>
        <v>0.0210994913019247</v>
      </c>
      <c r="BO89" s="214" t="n">
        <f aca="false">InpV!BO$41</f>
        <v>0.0210994913019247</v>
      </c>
      <c r="BP89" s="214" t="n">
        <f aca="false">InpV!BP$41</f>
        <v>0.0210994913019247</v>
      </c>
      <c r="BQ89" s="214" t="n">
        <f aca="false">InpV!BQ$41</f>
        <v>0.0210994913019247</v>
      </c>
      <c r="BR89" s="214" t="n">
        <f aca="false">InpV!BR$41</f>
        <v>0.0210994913019247</v>
      </c>
      <c r="BS89" s="214" t="n">
        <f aca="false">InpV!BS$41</f>
        <v>0.0210994913019247</v>
      </c>
      <c r="BT89" s="214" t="n">
        <f aca="false">InpV!BT$41</f>
        <v>0.0210994913019247</v>
      </c>
      <c r="BU89" s="214" t="n">
        <f aca="false">InpV!BU$41</f>
        <v>0.0210994913019247</v>
      </c>
      <c r="BV89" s="214" t="n">
        <f aca="false">InpV!BV$41</f>
        <v>0.0210994913019247</v>
      </c>
      <c r="BW89" s="214" t="n">
        <f aca="false">InpV!BW$41</f>
        <v>0.0210994913019247</v>
      </c>
      <c r="BX89" s="214" t="n">
        <f aca="false">InpV!BX$41</f>
        <v>0.0210994913019247</v>
      </c>
      <c r="BY89" s="214" t="n">
        <f aca="false">InpV!BY$41</f>
        <v>0.0210994913019247</v>
      </c>
      <c r="BZ89" s="214" t="n">
        <f aca="false">InpV!BZ$41</f>
        <v>0.0210994913019247</v>
      </c>
      <c r="CA89" s="214" t="n">
        <f aca="false">InpV!CA$41</f>
        <v>0.0210994913019247</v>
      </c>
      <c r="CB89" s="214" t="n">
        <f aca="false">InpV!CB$41</f>
        <v>0.0210994913019247</v>
      </c>
      <c r="CC89" s="214" t="n">
        <f aca="false">InpV!CC$41</f>
        <v>0.0210994913019247</v>
      </c>
      <c r="CD89" s="214" t="n">
        <f aca="false">InpV!CD$41</f>
        <v>0.0210994913019247</v>
      </c>
      <c r="CE89" s="214" t="n">
        <f aca="false">InpV!CE$41</f>
        <v>0.0210994913019247</v>
      </c>
      <c r="CF89" s="214" t="n">
        <f aca="false">InpV!CF$41</f>
        <v>0.0210994913019247</v>
      </c>
      <c r="CG89" s="214" t="n">
        <f aca="false">InpV!CG$41</f>
        <v>0.0210994913019247</v>
      </c>
      <c r="CH89" s="214" t="n">
        <f aca="false">InpV!CH$41</f>
        <v>0.0210994913019247</v>
      </c>
      <c r="CI89" s="214" t="n">
        <f aca="false">InpV!CI$41</f>
        <v>0.0210994913019247</v>
      </c>
      <c r="CJ89" s="214" t="n">
        <f aca="false">InpV!CJ$41</f>
        <v>0.0210994913019247</v>
      </c>
      <c r="CK89" s="214" t="n">
        <f aca="false">InpV!CK$41</f>
        <v>0.0210994913019247</v>
      </c>
      <c r="CL89" s="214" t="n">
        <f aca="false">InpV!CL$41</f>
        <v>0.0210994913019247</v>
      </c>
      <c r="CM89" s="214" t="n">
        <f aca="false">InpV!CM$41</f>
        <v>0.0210994913019247</v>
      </c>
      <c r="CN89" s="214" t="n">
        <f aca="false">InpV!CN$41</f>
        <v>0.0210994913019247</v>
      </c>
      <c r="CO89" s="214" t="n">
        <f aca="false">InpV!CO$41</f>
        <v>0.0210994913019247</v>
      </c>
      <c r="CP89" s="214" t="n">
        <f aca="false">InpV!CP$41</f>
        <v>0.0210994913019247</v>
      </c>
      <c r="CQ89" s="214" t="n">
        <f aca="false">InpV!CQ$41</f>
        <v>0.0210994913019247</v>
      </c>
      <c r="CR89" s="214" t="n">
        <f aca="false">InpV!CR$41</f>
        <v>0.0210994913019247</v>
      </c>
      <c r="CS89" s="214" t="n">
        <f aca="false">InpV!CS$41</f>
        <v>0.0210994913019247</v>
      </c>
      <c r="CT89" s="214" t="n">
        <f aca="false">InpV!CT$41</f>
        <v>0.0210994913019247</v>
      </c>
      <c r="CU89" s="214" t="n">
        <f aca="false">InpV!CU$41</f>
        <v>0.0210994913019247</v>
      </c>
      <c r="CV89" s="214" t="n">
        <f aca="false">InpV!CV$41</f>
        <v>0.0210994913019247</v>
      </c>
      <c r="CW89" s="214" t="n">
        <f aca="false">InpV!CW$41</f>
        <v>0.0210994913019247</v>
      </c>
      <c r="CX89" s="214" t="n">
        <f aca="false">InpV!CX$41</f>
        <v>0.0210994913019247</v>
      </c>
      <c r="CY89" s="214" t="n">
        <f aca="false">InpV!CY$41</f>
        <v>0.0210994913019247</v>
      </c>
      <c r="CZ89" s="214" t="n">
        <f aca="false">InpV!CZ$41</f>
        <v>0.0210994913019247</v>
      </c>
      <c r="DA89" s="214" t="n">
        <f aca="false">InpV!DA$41</f>
        <v>0.0210994913019247</v>
      </c>
      <c r="DB89" s="214" t="n">
        <f aca="false">InpV!DB$41</f>
        <v>0.0210994913019247</v>
      </c>
      <c r="DC89" s="214" t="n">
        <f aca="false">InpV!DC$41</f>
        <v>0.0210994913019247</v>
      </c>
      <c r="DD89" s="214" t="n">
        <f aca="false">InpV!DD$41</f>
        <v>0.0210994913019247</v>
      </c>
      <c r="DE89" s="214" t="n">
        <f aca="false">InpV!DE$41</f>
        <v>0.0210994913019247</v>
      </c>
      <c r="DF89" s="214" t="n">
        <f aca="false">InpV!DF$41</f>
        <v>0.0210994913019247</v>
      </c>
      <c r="DG89" s="214" t="n">
        <f aca="false">InpV!DG$41</f>
        <v>0.0210994913019247</v>
      </c>
      <c r="DH89" s="214" t="n">
        <f aca="false">InpV!DH$41</f>
        <v>0.0210994913019247</v>
      </c>
      <c r="DI89" s="214" t="n">
        <f aca="false">InpV!DI$41</f>
        <v>0.0210994913019247</v>
      </c>
      <c r="DJ89" s="214" t="n">
        <f aca="false">InpV!DJ$41</f>
        <v>0.0210994913019247</v>
      </c>
      <c r="DK89" s="214" t="n">
        <f aca="false">InpV!DK$41</f>
        <v>0.0210994913019247</v>
      </c>
    </row>
    <row r="90" customFormat="false" ht="15" hidden="false" customHeight="true" outlineLevel="0" collapsed="false">
      <c r="E90" s="172" t="str">
        <f aca="false">Volume!E$48</f>
        <v>Average savings in truck waiting time at terminal</v>
      </c>
      <c r="F90" s="172" t="n">
        <f aca="false">Volume!F$48</f>
        <v>0</v>
      </c>
      <c r="G90" s="172" t="str">
        <f aca="false">Volume!G$48</f>
        <v>hours</v>
      </c>
      <c r="H90" s="172" t="n">
        <f aca="false">Volume!H$48</f>
        <v>1186284.2161519</v>
      </c>
      <c r="I90" s="172" t="n">
        <f aca="false">Volume!I$48</f>
        <v>0</v>
      </c>
      <c r="J90" s="172" t="n">
        <f aca="false">Volume!J$48</f>
        <v>0</v>
      </c>
      <c r="K90" s="172" t="n">
        <f aca="false">Volume!K$48</f>
        <v>0</v>
      </c>
      <c r="L90" s="172" t="n">
        <f aca="false">Volume!L$48</f>
        <v>0</v>
      </c>
      <c r="M90" s="172" t="n">
        <f aca="false">Volume!M$48</f>
        <v>0</v>
      </c>
      <c r="N90" s="172" t="n">
        <f aca="false">Volume!N$48</f>
        <v>0</v>
      </c>
      <c r="O90" s="172" t="n">
        <f aca="false">Volume!O$48</f>
        <v>0</v>
      </c>
      <c r="P90" s="172" t="n">
        <f aca="false">Volume!P$48</f>
        <v>0</v>
      </c>
      <c r="Q90" s="172" t="n">
        <f aca="false">Volume!Q$48</f>
        <v>23864.0412365833</v>
      </c>
      <c r="R90" s="172" t="n">
        <f aca="false">Volume!R$48</f>
        <v>43532.2070909103</v>
      </c>
      <c r="S90" s="172" t="n">
        <f aca="false">Volume!S$48</f>
        <v>44315.7868185467</v>
      </c>
      <c r="T90" s="172" t="n">
        <f aca="false">Volume!T$48</f>
        <v>45113.4709812805</v>
      </c>
      <c r="U90" s="172" t="n">
        <f aca="false">Volume!U$48</f>
        <v>45925.5134589436</v>
      </c>
      <c r="V90" s="172" t="n">
        <f aca="false">Volume!V$48</f>
        <v>46752.1727012046</v>
      </c>
      <c r="W90" s="172" t="n">
        <f aca="false">Volume!W$48</f>
        <v>47593.7118098262</v>
      </c>
      <c r="X90" s="172" t="n">
        <f aca="false">Volume!X$48</f>
        <v>48450.3986224031</v>
      </c>
      <c r="Y90" s="172" t="n">
        <f aca="false">Volume!Y$48</f>
        <v>49322.5057976064</v>
      </c>
      <c r="Z90" s="172" t="n">
        <f aca="false">Volume!Z$48</f>
        <v>50210.3109019633</v>
      </c>
      <c r="AA90" s="172" t="n">
        <f aca="false">Volume!AA$48</f>
        <v>51114.0964981986</v>
      </c>
      <c r="AB90" s="172" t="n">
        <f aca="false">Volume!AB$48</f>
        <v>52034.1502351662</v>
      </c>
      <c r="AC90" s="172" t="n">
        <f aca="false">Volume!AC$48</f>
        <v>52970.7649393992</v>
      </c>
      <c r="AD90" s="172" t="n">
        <f aca="false">Volume!AD$48</f>
        <v>53924.2387083084</v>
      </c>
      <c r="AE90" s="172" t="n">
        <f aca="false">Volume!AE$48</f>
        <v>54894.8750050579</v>
      </c>
      <c r="AF90" s="172" t="n">
        <f aca="false">Volume!AF$48</f>
        <v>55882.982755149</v>
      </c>
      <c r="AG90" s="172" t="n">
        <f aca="false">Volume!AG$48</f>
        <v>56888.8764447416</v>
      </c>
      <c r="AH90" s="172" t="n">
        <f aca="false">Volume!AH$48</f>
        <v>57912.876220747</v>
      </c>
      <c r="AI90" s="172" t="n">
        <f aca="false">Volume!AI$48</f>
        <v>58955.3079927204</v>
      </c>
      <c r="AJ90" s="172" t="n">
        <f aca="false">Volume!AJ$48</f>
        <v>60016.5035365894</v>
      </c>
      <c r="AK90" s="172" t="n">
        <f aca="false">Volume!AK$48</f>
        <v>61096.800600248</v>
      </c>
      <c r="AL90" s="172" t="n">
        <f aca="false">Volume!AL$48</f>
        <v>62196.5430110525</v>
      </c>
      <c r="AM90" s="172" t="n">
        <f aca="false">Volume!AM$48</f>
        <v>63316.0807852514</v>
      </c>
      <c r="AN90" s="172" t="n">
        <f aca="false">Volume!AN$48</f>
        <v>0</v>
      </c>
      <c r="AO90" s="172" t="n">
        <f aca="false">Volume!AO$48</f>
        <v>0</v>
      </c>
      <c r="AP90" s="172" t="n">
        <f aca="false">Volume!AP$48</f>
        <v>0</v>
      </c>
      <c r="AQ90" s="172" t="n">
        <f aca="false">Volume!AQ$48</f>
        <v>0</v>
      </c>
      <c r="AR90" s="172" t="n">
        <f aca="false">Volume!AR$48</f>
        <v>0</v>
      </c>
      <c r="AS90" s="172" t="n">
        <f aca="false">Volume!AS$48</f>
        <v>0</v>
      </c>
      <c r="AT90" s="172" t="n">
        <f aca="false">Volume!AT$48</f>
        <v>0</v>
      </c>
      <c r="AU90" s="172" t="n">
        <f aca="false">Volume!AU$48</f>
        <v>0</v>
      </c>
      <c r="AV90" s="172" t="n">
        <f aca="false">Volume!AV$48</f>
        <v>0</v>
      </c>
      <c r="AW90" s="172" t="n">
        <f aca="false">Volume!AW$48</f>
        <v>0</v>
      </c>
      <c r="AX90" s="172" t="n">
        <f aca="false">Volume!AX$48</f>
        <v>0</v>
      </c>
      <c r="AY90" s="172" t="n">
        <f aca="false">Volume!AY$48</f>
        <v>0</v>
      </c>
      <c r="AZ90" s="172" t="n">
        <f aca="false">Volume!AZ$48</f>
        <v>0</v>
      </c>
      <c r="BA90" s="172" t="n">
        <f aca="false">Volume!BA$48</f>
        <v>0</v>
      </c>
      <c r="BB90" s="172" t="n">
        <f aca="false">Volume!BB$48</f>
        <v>0</v>
      </c>
      <c r="BC90" s="172" t="n">
        <f aca="false">Volume!BC$48</f>
        <v>0</v>
      </c>
      <c r="BD90" s="172" t="n">
        <f aca="false">Volume!BD$48</f>
        <v>0</v>
      </c>
      <c r="BE90" s="172" t="n">
        <f aca="false">Volume!BE$48</f>
        <v>0</v>
      </c>
      <c r="BF90" s="172" t="n">
        <f aca="false">Volume!BF$48</f>
        <v>0</v>
      </c>
      <c r="BG90" s="172" t="n">
        <f aca="false">Volume!BG$48</f>
        <v>0</v>
      </c>
      <c r="BH90" s="172" t="n">
        <f aca="false">Volume!BH$48</f>
        <v>0</v>
      </c>
      <c r="BI90" s="172" t="n">
        <f aca="false">Volume!BI$48</f>
        <v>0</v>
      </c>
      <c r="BJ90" s="172" t="n">
        <f aca="false">Volume!BJ$48</f>
        <v>0</v>
      </c>
      <c r="BK90" s="172" t="n">
        <f aca="false">Volume!BK$48</f>
        <v>0</v>
      </c>
      <c r="BL90" s="172" t="n">
        <f aca="false">Volume!BL$48</f>
        <v>0</v>
      </c>
      <c r="BM90" s="172" t="n">
        <f aca="false">Volume!BM$48</f>
        <v>0</v>
      </c>
      <c r="BN90" s="172" t="n">
        <f aca="false">Volume!BN$48</f>
        <v>0</v>
      </c>
      <c r="BO90" s="172" t="n">
        <f aca="false">Volume!BO$48</f>
        <v>0</v>
      </c>
      <c r="BP90" s="172" t="n">
        <f aca="false">Volume!BP$48</f>
        <v>0</v>
      </c>
      <c r="BQ90" s="172" t="n">
        <f aca="false">Volume!BQ$48</f>
        <v>0</v>
      </c>
      <c r="BR90" s="172" t="n">
        <f aca="false">Volume!BR$48</f>
        <v>0</v>
      </c>
      <c r="BS90" s="172" t="n">
        <f aca="false">Volume!BS$48</f>
        <v>0</v>
      </c>
      <c r="BT90" s="172" t="n">
        <f aca="false">Volume!BT$48</f>
        <v>0</v>
      </c>
      <c r="BU90" s="172" t="n">
        <f aca="false">Volume!BU$48</f>
        <v>0</v>
      </c>
      <c r="BV90" s="172" t="n">
        <f aca="false">Volume!BV$48</f>
        <v>0</v>
      </c>
      <c r="BW90" s="172" t="n">
        <f aca="false">Volume!BW$48</f>
        <v>0</v>
      </c>
      <c r="BX90" s="172" t="n">
        <f aca="false">Volume!BX$48</f>
        <v>0</v>
      </c>
      <c r="BY90" s="172" t="n">
        <f aca="false">Volume!BY$48</f>
        <v>0</v>
      </c>
      <c r="BZ90" s="172" t="n">
        <f aca="false">Volume!BZ$48</f>
        <v>0</v>
      </c>
      <c r="CA90" s="172" t="n">
        <f aca="false">Volume!CA$48</f>
        <v>0</v>
      </c>
      <c r="CB90" s="172" t="n">
        <f aca="false">Volume!CB$48</f>
        <v>0</v>
      </c>
      <c r="CC90" s="172" t="n">
        <f aca="false">Volume!CC$48</f>
        <v>0</v>
      </c>
      <c r="CD90" s="172" t="n">
        <f aca="false">Volume!CD$48</f>
        <v>0</v>
      </c>
      <c r="CE90" s="172" t="n">
        <f aca="false">Volume!CE$48</f>
        <v>0</v>
      </c>
      <c r="CF90" s="172" t="n">
        <f aca="false">Volume!CF$48</f>
        <v>0</v>
      </c>
      <c r="CG90" s="172" t="n">
        <f aca="false">Volume!CG$48</f>
        <v>0</v>
      </c>
      <c r="CH90" s="172" t="n">
        <f aca="false">Volume!CH$48</f>
        <v>0</v>
      </c>
      <c r="CI90" s="172" t="n">
        <f aca="false">Volume!CI$48</f>
        <v>0</v>
      </c>
      <c r="CJ90" s="172" t="n">
        <f aca="false">Volume!CJ$48</f>
        <v>0</v>
      </c>
      <c r="CK90" s="172" t="n">
        <f aca="false">Volume!CK$48</f>
        <v>0</v>
      </c>
      <c r="CL90" s="172" t="n">
        <f aca="false">Volume!CL$48</f>
        <v>0</v>
      </c>
      <c r="CM90" s="172" t="n">
        <f aca="false">Volume!CM$48</f>
        <v>0</v>
      </c>
      <c r="CN90" s="172" t="n">
        <f aca="false">Volume!CN$48</f>
        <v>0</v>
      </c>
      <c r="CO90" s="172" t="n">
        <f aca="false">Volume!CO$48</f>
        <v>0</v>
      </c>
      <c r="CP90" s="172" t="n">
        <f aca="false">Volume!CP$48</f>
        <v>0</v>
      </c>
      <c r="CQ90" s="172" t="n">
        <f aca="false">Volume!CQ$48</f>
        <v>0</v>
      </c>
      <c r="CR90" s="172" t="n">
        <f aca="false">Volume!CR$48</f>
        <v>0</v>
      </c>
      <c r="CS90" s="172" t="n">
        <f aca="false">Volume!CS$48</f>
        <v>0</v>
      </c>
      <c r="CT90" s="172" t="n">
        <f aca="false">Volume!CT$48</f>
        <v>0</v>
      </c>
      <c r="CU90" s="172" t="n">
        <f aca="false">Volume!CU$48</f>
        <v>0</v>
      </c>
      <c r="CV90" s="172" t="n">
        <f aca="false">Volume!CV$48</f>
        <v>0</v>
      </c>
      <c r="CW90" s="172" t="n">
        <f aca="false">Volume!CW$48</f>
        <v>0</v>
      </c>
      <c r="CX90" s="172" t="n">
        <f aca="false">Volume!CX$48</f>
        <v>0</v>
      </c>
      <c r="CY90" s="172" t="n">
        <f aca="false">Volume!CY$48</f>
        <v>0</v>
      </c>
      <c r="CZ90" s="172" t="n">
        <f aca="false">Volume!CZ$48</f>
        <v>0</v>
      </c>
      <c r="DA90" s="172" t="n">
        <f aca="false">Volume!DA$48</f>
        <v>0</v>
      </c>
      <c r="DB90" s="172" t="n">
        <f aca="false">Volume!DB$48</f>
        <v>0</v>
      </c>
      <c r="DC90" s="172" t="n">
        <f aca="false">Volume!DC$48</f>
        <v>0</v>
      </c>
      <c r="DD90" s="172" t="n">
        <f aca="false">Volume!DD$48</f>
        <v>0</v>
      </c>
      <c r="DE90" s="172" t="n">
        <f aca="false">Volume!DE$48</f>
        <v>0</v>
      </c>
      <c r="DF90" s="172" t="n">
        <f aca="false">Volume!DF$48</f>
        <v>0</v>
      </c>
      <c r="DG90" s="172" t="n">
        <f aca="false">Volume!DG$48</f>
        <v>0</v>
      </c>
      <c r="DH90" s="172" t="n">
        <f aca="false">Volume!DH$48</f>
        <v>0</v>
      </c>
      <c r="DI90" s="172" t="n">
        <f aca="false">Volume!DI$48</f>
        <v>0</v>
      </c>
      <c r="DJ90" s="172" t="n">
        <f aca="false">Volume!DJ$48</f>
        <v>0</v>
      </c>
      <c r="DK90" s="172" t="n">
        <f aca="false">Volume!DK$48</f>
        <v>0</v>
      </c>
    </row>
    <row r="91" customFormat="false" ht="15" hidden="false" customHeight="true" outlineLevel="0" collapsed="false">
      <c r="E91" s="172" t="str">
        <f aca="false">Time!E$67</f>
        <v>Operating period flag</v>
      </c>
      <c r="F91" s="172" t="n">
        <f aca="false">Time!F$67</f>
        <v>0</v>
      </c>
      <c r="G91" s="172" t="str">
        <f aca="false">Time!G$67</f>
        <v>flag</v>
      </c>
      <c r="H91" s="172" t="n">
        <f aca="false">Time!H$67</f>
        <v>20</v>
      </c>
      <c r="I91" s="172" t="n">
        <f aca="false">Time!I$67</f>
        <v>0</v>
      </c>
      <c r="J91" s="172" t="n">
        <f aca="false">Time!J$67</f>
        <v>0</v>
      </c>
      <c r="K91" s="172" t="n">
        <f aca="false">Time!K$67</f>
        <v>0</v>
      </c>
      <c r="L91" s="172" t="n">
        <f aca="false">Time!L$67</f>
        <v>0</v>
      </c>
      <c r="M91" s="172" t="n">
        <f aca="false">Time!M$67</f>
        <v>0</v>
      </c>
      <c r="N91" s="172" t="n">
        <f aca="false">Time!N$67</f>
        <v>0</v>
      </c>
      <c r="O91" s="172" t="n">
        <f aca="false">Time!O$67</f>
        <v>0</v>
      </c>
      <c r="P91" s="172" t="n">
        <f aca="false">Time!P$67</f>
        <v>0</v>
      </c>
      <c r="Q91" s="172" t="n">
        <f aca="false">Time!Q$67</f>
        <v>0</v>
      </c>
      <c r="R91" s="172" t="n">
        <f aca="false">Time!R$67</f>
        <v>0</v>
      </c>
      <c r="S91" s="172" t="n">
        <f aca="false">Time!S$67</f>
        <v>0</v>
      </c>
      <c r="T91" s="172" t="n">
        <f aca="false">Time!T$67</f>
        <v>1</v>
      </c>
      <c r="U91" s="172" t="n">
        <f aca="false">Time!U$67</f>
        <v>1</v>
      </c>
      <c r="V91" s="172" t="n">
        <f aca="false">Time!V$67</f>
        <v>1</v>
      </c>
      <c r="W91" s="172" t="n">
        <f aca="false">Time!W$67</f>
        <v>1</v>
      </c>
      <c r="X91" s="172" t="n">
        <f aca="false">Time!X$67</f>
        <v>1</v>
      </c>
      <c r="Y91" s="172" t="n">
        <f aca="false">Time!Y$67</f>
        <v>1</v>
      </c>
      <c r="Z91" s="172" t="n">
        <f aca="false">Time!Z$67</f>
        <v>1</v>
      </c>
      <c r="AA91" s="172" t="n">
        <f aca="false">Time!AA$67</f>
        <v>1</v>
      </c>
      <c r="AB91" s="172" t="n">
        <f aca="false">Time!AB$67</f>
        <v>1</v>
      </c>
      <c r="AC91" s="172" t="n">
        <f aca="false">Time!AC$67</f>
        <v>1</v>
      </c>
      <c r="AD91" s="172" t="n">
        <f aca="false">Time!AD$67</f>
        <v>1</v>
      </c>
      <c r="AE91" s="172" t="n">
        <f aca="false">Time!AE$67</f>
        <v>1</v>
      </c>
      <c r="AF91" s="172" t="n">
        <f aca="false">Time!AF$67</f>
        <v>1</v>
      </c>
      <c r="AG91" s="172" t="n">
        <f aca="false">Time!AG$67</f>
        <v>1</v>
      </c>
      <c r="AH91" s="172" t="n">
        <f aca="false">Time!AH$67</f>
        <v>1</v>
      </c>
      <c r="AI91" s="172" t="n">
        <f aca="false">Time!AI$67</f>
        <v>1</v>
      </c>
      <c r="AJ91" s="172" t="n">
        <f aca="false">Time!AJ$67</f>
        <v>1</v>
      </c>
      <c r="AK91" s="172" t="n">
        <f aca="false">Time!AK$67</f>
        <v>1</v>
      </c>
      <c r="AL91" s="172" t="n">
        <f aca="false">Time!AL$67</f>
        <v>1</v>
      </c>
      <c r="AM91" s="172" t="n">
        <f aca="false">Time!AM$67</f>
        <v>1</v>
      </c>
      <c r="AN91" s="172" t="n">
        <f aca="false">Time!AN$67</f>
        <v>0</v>
      </c>
      <c r="AO91" s="172" t="n">
        <f aca="false">Time!AO$67</f>
        <v>0</v>
      </c>
      <c r="AP91" s="172" t="n">
        <f aca="false">Time!AP$67</f>
        <v>0</v>
      </c>
      <c r="AQ91" s="172" t="n">
        <f aca="false">Time!AQ$67</f>
        <v>0</v>
      </c>
      <c r="AR91" s="172" t="n">
        <f aca="false">Time!AR$67</f>
        <v>0</v>
      </c>
      <c r="AS91" s="172" t="n">
        <f aca="false">Time!AS$67</f>
        <v>0</v>
      </c>
      <c r="AT91" s="172" t="n">
        <f aca="false">Time!AT$67</f>
        <v>0</v>
      </c>
      <c r="AU91" s="172" t="n">
        <f aca="false">Time!AU$67</f>
        <v>0</v>
      </c>
      <c r="AV91" s="172" t="n">
        <f aca="false">Time!AV$67</f>
        <v>0</v>
      </c>
      <c r="AW91" s="172" t="n">
        <f aca="false">Time!AW$67</f>
        <v>0</v>
      </c>
      <c r="AX91" s="172" t="n">
        <f aca="false">Time!AX$67</f>
        <v>0</v>
      </c>
      <c r="AY91" s="172" t="n">
        <f aca="false">Time!AY$67</f>
        <v>0</v>
      </c>
      <c r="AZ91" s="172" t="n">
        <f aca="false">Time!AZ$67</f>
        <v>0</v>
      </c>
      <c r="BA91" s="172" t="n">
        <f aca="false">Time!BA$67</f>
        <v>0</v>
      </c>
      <c r="BB91" s="172" t="n">
        <f aca="false">Time!BB$67</f>
        <v>0</v>
      </c>
      <c r="BC91" s="172" t="n">
        <f aca="false">Time!BC$67</f>
        <v>0</v>
      </c>
      <c r="BD91" s="172" t="n">
        <f aca="false">Time!BD$67</f>
        <v>0</v>
      </c>
      <c r="BE91" s="172" t="n">
        <f aca="false">Time!BE$67</f>
        <v>0</v>
      </c>
      <c r="BF91" s="172" t="n">
        <f aca="false">Time!BF$67</f>
        <v>0</v>
      </c>
      <c r="BG91" s="172" t="n">
        <f aca="false">Time!BG$67</f>
        <v>0</v>
      </c>
      <c r="BH91" s="172" t="n">
        <f aca="false">Time!BH$67</f>
        <v>0</v>
      </c>
      <c r="BI91" s="172" t="n">
        <f aca="false">Time!BI$67</f>
        <v>0</v>
      </c>
      <c r="BJ91" s="172" t="n">
        <f aca="false">Time!BJ$67</f>
        <v>0</v>
      </c>
      <c r="BK91" s="172" t="n">
        <f aca="false">Time!BK$67</f>
        <v>0</v>
      </c>
      <c r="BL91" s="172" t="n">
        <f aca="false">Time!BL$67</f>
        <v>0</v>
      </c>
      <c r="BM91" s="172" t="n">
        <f aca="false">Time!BM$67</f>
        <v>0</v>
      </c>
      <c r="BN91" s="172" t="n">
        <f aca="false">Time!BN$67</f>
        <v>0</v>
      </c>
      <c r="BO91" s="172" t="n">
        <f aca="false">Time!BO$67</f>
        <v>0</v>
      </c>
      <c r="BP91" s="172" t="n">
        <f aca="false">Time!BP$67</f>
        <v>0</v>
      </c>
      <c r="BQ91" s="172" t="n">
        <f aca="false">Time!BQ$67</f>
        <v>0</v>
      </c>
      <c r="BR91" s="172" t="n">
        <f aca="false">Time!BR$67</f>
        <v>0</v>
      </c>
      <c r="BS91" s="172" t="n">
        <f aca="false">Time!BS$67</f>
        <v>0</v>
      </c>
      <c r="BT91" s="172" t="n">
        <f aca="false">Time!BT$67</f>
        <v>0</v>
      </c>
      <c r="BU91" s="172" t="n">
        <f aca="false">Time!BU$67</f>
        <v>0</v>
      </c>
      <c r="BV91" s="172" t="n">
        <f aca="false">Time!BV$67</f>
        <v>0</v>
      </c>
      <c r="BW91" s="172" t="n">
        <f aca="false">Time!BW$67</f>
        <v>0</v>
      </c>
      <c r="BX91" s="172" t="n">
        <f aca="false">Time!BX$67</f>
        <v>0</v>
      </c>
      <c r="BY91" s="172" t="n">
        <f aca="false">Time!BY$67</f>
        <v>0</v>
      </c>
      <c r="BZ91" s="172" t="n">
        <f aca="false">Time!BZ$67</f>
        <v>0</v>
      </c>
      <c r="CA91" s="172" t="n">
        <f aca="false">Time!CA$67</f>
        <v>0</v>
      </c>
      <c r="CB91" s="172" t="n">
        <f aca="false">Time!CB$67</f>
        <v>0</v>
      </c>
      <c r="CC91" s="172" t="n">
        <f aca="false">Time!CC$67</f>
        <v>0</v>
      </c>
      <c r="CD91" s="172" t="n">
        <f aca="false">Time!CD$67</f>
        <v>0</v>
      </c>
      <c r="CE91" s="172" t="n">
        <f aca="false">Time!CE$67</f>
        <v>0</v>
      </c>
      <c r="CF91" s="172" t="n">
        <f aca="false">Time!CF$67</f>
        <v>0</v>
      </c>
      <c r="CG91" s="172" t="n">
        <f aca="false">Time!CG$67</f>
        <v>0</v>
      </c>
      <c r="CH91" s="172" t="n">
        <f aca="false">Time!CH$67</f>
        <v>0</v>
      </c>
      <c r="CI91" s="172" t="n">
        <f aca="false">Time!CI$67</f>
        <v>0</v>
      </c>
      <c r="CJ91" s="172" t="n">
        <f aca="false">Time!CJ$67</f>
        <v>0</v>
      </c>
      <c r="CK91" s="172" t="n">
        <f aca="false">Time!CK$67</f>
        <v>0</v>
      </c>
      <c r="CL91" s="172" t="n">
        <f aca="false">Time!CL$67</f>
        <v>0</v>
      </c>
      <c r="CM91" s="172" t="n">
        <f aca="false">Time!CM$67</f>
        <v>0</v>
      </c>
      <c r="CN91" s="172" t="n">
        <f aca="false">Time!CN$67</f>
        <v>0</v>
      </c>
      <c r="CO91" s="172" t="n">
        <f aca="false">Time!CO$67</f>
        <v>0</v>
      </c>
      <c r="CP91" s="172" t="n">
        <f aca="false">Time!CP$67</f>
        <v>0</v>
      </c>
      <c r="CQ91" s="172" t="n">
        <f aca="false">Time!CQ$67</f>
        <v>0</v>
      </c>
      <c r="CR91" s="172" t="n">
        <f aca="false">Time!CR$67</f>
        <v>0</v>
      </c>
      <c r="CS91" s="172" t="n">
        <f aca="false">Time!CS$67</f>
        <v>0</v>
      </c>
      <c r="CT91" s="172" t="n">
        <f aca="false">Time!CT$67</f>
        <v>0</v>
      </c>
      <c r="CU91" s="172" t="n">
        <f aca="false">Time!CU$67</f>
        <v>0</v>
      </c>
      <c r="CV91" s="172" t="n">
        <f aca="false">Time!CV$67</f>
        <v>0</v>
      </c>
      <c r="CW91" s="172" t="n">
        <f aca="false">Time!CW$67</f>
        <v>0</v>
      </c>
      <c r="CX91" s="172" t="n">
        <f aca="false">Time!CX$67</f>
        <v>0</v>
      </c>
      <c r="CY91" s="172" t="n">
        <f aca="false">Time!CY$67</f>
        <v>0</v>
      </c>
      <c r="CZ91" s="172" t="n">
        <f aca="false">Time!CZ$67</f>
        <v>0</v>
      </c>
      <c r="DA91" s="172" t="n">
        <f aca="false">Time!DA$67</f>
        <v>0</v>
      </c>
      <c r="DB91" s="172" t="n">
        <f aca="false">Time!DB$67</f>
        <v>0</v>
      </c>
      <c r="DC91" s="172" t="n">
        <f aca="false">Time!DC$67</f>
        <v>0</v>
      </c>
      <c r="DD91" s="172" t="n">
        <f aca="false">Time!DD$67</f>
        <v>0</v>
      </c>
      <c r="DE91" s="172" t="n">
        <f aca="false">Time!DE$67</f>
        <v>0</v>
      </c>
      <c r="DF91" s="172" t="n">
        <f aca="false">Time!DF$67</f>
        <v>0</v>
      </c>
      <c r="DG91" s="172" t="n">
        <f aca="false">Time!DG$67</f>
        <v>0</v>
      </c>
      <c r="DH91" s="172" t="n">
        <f aca="false">Time!DH$67</f>
        <v>0</v>
      </c>
      <c r="DI91" s="172" t="n">
        <f aca="false">Time!DI$67</f>
        <v>0</v>
      </c>
      <c r="DJ91" s="172" t="n">
        <f aca="false">Time!DJ$67</f>
        <v>0</v>
      </c>
      <c r="DK91" s="172" t="n">
        <f aca="false">Time!DK$67</f>
        <v>0</v>
      </c>
    </row>
    <row r="92" customFormat="false" ht="15" hidden="false" customHeight="true" outlineLevel="0" collapsed="false">
      <c r="E92" s="55" t="s">
        <v>298</v>
      </c>
      <c r="G92" s="55" t="s">
        <v>290</v>
      </c>
      <c r="H92" s="223" t="n">
        <f aca="false">SUM(J92:DK92)</f>
        <v>0.116042112197984</v>
      </c>
      <c r="J92" s="55" t="n">
        <f aca="false">J89 * $F88 * J90 / $F87 * J91</f>
        <v>0</v>
      </c>
      <c r="K92" s="55" t="n">
        <f aca="false">K89 * $F88 * K90 / $F87 * K91</f>
        <v>0</v>
      </c>
      <c r="L92" s="55" t="n">
        <f aca="false">L89 * $F88 * L90 / $F87 * L91</f>
        <v>0</v>
      </c>
      <c r="M92" s="55" t="n">
        <f aca="false">M89 * $F88 * M90 / $F87 * M91</f>
        <v>0</v>
      </c>
      <c r="N92" s="55" t="n">
        <f aca="false">N89 * $F88 * N90 / $F87 * N91</f>
        <v>0</v>
      </c>
      <c r="O92" s="55" t="n">
        <f aca="false">O89 * $F88 * O90 / $F87 * O91</f>
        <v>0</v>
      </c>
      <c r="P92" s="55" t="n">
        <f aca="false">P89 * $F88 * P90 / $F87 * P91</f>
        <v>0</v>
      </c>
      <c r="Q92" s="55" t="n">
        <f aca="false">Q89 * $F88 * Q90 / $F87 * Q91</f>
        <v>0</v>
      </c>
      <c r="R92" s="55" t="n">
        <f aca="false">R89 * $F88 * R90 / $F87 * R91</f>
        <v>0</v>
      </c>
      <c r="S92" s="55" t="n">
        <f aca="false">S89 * $F88 * S90 / $F87 * S91</f>
        <v>0</v>
      </c>
      <c r="T92" s="55" t="n">
        <f aca="false">T89 * $F88 * T90 / $F87 * T91</f>
        <v>0.00515289371533227</v>
      </c>
      <c r="U92" s="55" t="n">
        <f aca="false">U89 * $F88 * U90 / $F87 * U91</f>
        <v>0.00517581074159168</v>
      </c>
      <c r="V92" s="55" t="n">
        <f aca="false">V89 * $F88 * V90 / $F87 * V91</f>
        <v>0.00521472603830692</v>
      </c>
      <c r="W92" s="55" t="n">
        <f aca="false">W89 * $F88 * W90 / $F87 * W91</f>
        <v>0.00526708288982204</v>
      </c>
      <c r="X92" s="55" t="n">
        <f aca="false">X89 * $F88 * X90 / $F87 * X91</f>
        <v>0.00532712152657313</v>
      </c>
      <c r="Y92" s="55" t="n">
        <f aca="false">Y89 * $F88 * Y90 / $F87 * Y91</f>
        <v>0.00539368038860062</v>
      </c>
      <c r="Z92" s="55" t="n">
        <f aca="false">Z89 * $F88 * Z90 / $F87 * Z91</f>
        <v>0.00546472120118735</v>
      </c>
      <c r="AA92" s="55" t="n">
        <f aca="false">AA89 * $F88 * AA90 / $F87 * AA91</f>
        <v>0.0055392408682872</v>
      </c>
      <c r="AB92" s="55" t="n">
        <f aca="false">AB89 * $F88 * AB90 / $F87 * AB91</f>
        <v>0.00561889333780859</v>
      </c>
      <c r="AC92" s="55" t="n">
        <f aca="false">AC89 * $F88 * AC90 / $F87 * AC91</f>
        <v>0.00570215092924833</v>
      </c>
      <c r="AD92" s="55" t="n">
        <f aca="false">AD89 * $F88 * AD90 / $F87 * AD91</f>
        <v>0.00579027070763885</v>
      </c>
      <c r="AE92" s="55" t="n">
        <f aca="false">AE89 * $F88 * AE90 / $F87 * AE91</f>
        <v>0.00588004677244032</v>
      </c>
      <c r="AF92" s="55" t="n">
        <f aca="false">AF89 * $F88 * AF90 / $F87 * AF91</f>
        <v>0.00597259437238407</v>
      </c>
      <c r="AG92" s="55" t="n">
        <f aca="false">AG89 * $F88 * AG90 / $F87 * AG91</f>
        <v>0.00606727126569805</v>
      </c>
      <c r="AH92" s="55" t="n">
        <f aca="false">AH89 * $F88 * AH90 / $F87 * AH91</f>
        <v>0.00616216956061584</v>
      </c>
      <c r="AI92" s="55" t="n">
        <f aca="false">AI89 * $F88 * AI90 / $F87 * AI91</f>
        <v>0.00625866831205489</v>
      </c>
      <c r="AJ92" s="55" t="n">
        <f aca="false">AJ89 * $F88 * AJ90 / $F87 * AJ91</f>
        <v>0.00635676341875208</v>
      </c>
      <c r="AK92" s="55" t="n">
        <f aca="false">AK89 * $F88 * AK90 / $F87 * AK91</f>
        <v>0.00645851383198694</v>
      </c>
      <c r="AL92" s="55" t="n">
        <f aca="false">AL89 * $F88 * AL90 / $F87 * AL91</f>
        <v>0.00656441599058861</v>
      </c>
      <c r="AM92" s="55" t="n">
        <f aca="false">AM89 * $F88 * AM90 / $F87 * AM91</f>
        <v>0.00667507632906595</v>
      </c>
      <c r="AN92" s="55" t="n">
        <f aca="false">AN89 * $F88 * AN90 / $F87 * AN91</f>
        <v>0</v>
      </c>
      <c r="AO92" s="55" t="n">
        <f aca="false">AO89 * $F88 * AO90 / $F87 * AO91</f>
        <v>0</v>
      </c>
      <c r="AP92" s="55" t="n">
        <f aca="false">AP89 * $F88 * AP90 / $F87 * AP91</f>
        <v>0</v>
      </c>
      <c r="AQ92" s="55" t="n">
        <f aca="false">AQ89 * $F88 * AQ90 / $F87 * AQ91</f>
        <v>0</v>
      </c>
      <c r="AR92" s="55" t="n">
        <f aca="false">AR89 * $F88 * AR90 / $F87 * AR91</f>
        <v>0</v>
      </c>
      <c r="AS92" s="55" t="n">
        <f aca="false">AS89 * $F88 * AS90 / $F87 * AS91</f>
        <v>0</v>
      </c>
      <c r="AT92" s="55" t="n">
        <f aca="false">AT89 * $F88 * AT90 / $F87 * AT91</f>
        <v>0</v>
      </c>
      <c r="AU92" s="55" t="n">
        <f aca="false">AU89 * $F88 * AU90 / $F87 * AU91</f>
        <v>0</v>
      </c>
      <c r="AV92" s="55" t="n">
        <f aca="false">AV89 * $F88 * AV90 / $F87 * AV91</f>
        <v>0</v>
      </c>
      <c r="AW92" s="55" t="n">
        <f aca="false">AW89 * $F88 * AW90 / $F87 * AW91</f>
        <v>0</v>
      </c>
      <c r="AX92" s="55" t="n">
        <f aca="false">AX89 * $F88 * AX90 / $F87 * AX91</f>
        <v>0</v>
      </c>
      <c r="AY92" s="55" t="n">
        <f aca="false">AY89 * $F88 * AY90 / $F87 * AY91</f>
        <v>0</v>
      </c>
      <c r="AZ92" s="55" t="n">
        <f aca="false">AZ89 * $F88 * AZ90 / $F87 * AZ91</f>
        <v>0</v>
      </c>
      <c r="BA92" s="55" t="n">
        <f aca="false">BA89 * $F88 * BA90 / $F87 * BA91</f>
        <v>0</v>
      </c>
      <c r="BB92" s="55" t="n">
        <f aca="false">BB89 * $F88 * BB90 / $F87 * BB91</f>
        <v>0</v>
      </c>
      <c r="BC92" s="55" t="n">
        <f aca="false">BC89 * $F88 * BC90 / $F87 * BC91</f>
        <v>0</v>
      </c>
      <c r="BD92" s="55" t="n">
        <f aca="false">BD89 * $F88 * BD90 / $F87 * BD91</f>
        <v>0</v>
      </c>
      <c r="BE92" s="55" t="n">
        <f aca="false">BE89 * $F88 * BE90 / $F87 * BE91</f>
        <v>0</v>
      </c>
      <c r="BF92" s="55" t="n">
        <f aca="false">BF89 * $F88 * BF90 / $F87 * BF91</f>
        <v>0</v>
      </c>
      <c r="BG92" s="55" t="n">
        <f aca="false">BG89 * $F88 * BG90 / $F87 * BG91</f>
        <v>0</v>
      </c>
      <c r="BH92" s="55" t="n">
        <f aca="false">BH89 * $F88 * BH90 / $F87 * BH91</f>
        <v>0</v>
      </c>
      <c r="BI92" s="55" t="n">
        <f aca="false">BI89 * $F88 * BI90 / $F87 * BI91</f>
        <v>0</v>
      </c>
      <c r="BJ92" s="55" t="n">
        <f aca="false">BJ89 * $F88 * BJ90 / $F87 * BJ91</f>
        <v>0</v>
      </c>
      <c r="BK92" s="55" t="n">
        <f aca="false">BK89 * $F88 * BK90 / $F87 * BK91</f>
        <v>0</v>
      </c>
      <c r="BL92" s="55" t="n">
        <f aca="false">BL89 * $F88 * BL90 / $F87 * BL91</f>
        <v>0</v>
      </c>
      <c r="BM92" s="55" t="n">
        <f aca="false">BM89 * $F88 * BM90 / $F87 * BM91</f>
        <v>0</v>
      </c>
      <c r="BN92" s="55" t="n">
        <f aca="false">BN89 * $F88 * BN90 / $F87 * BN91</f>
        <v>0</v>
      </c>
      <c r="BO92" s="55" t="n">
        <f aca="false">BO89 * $F88 * BO90 / $F87 * BO91</f>
        <v>0</v>
      </c>
      <c r="BP92" s="55" t="n">
        <f aca="false">BP89 * $F88 * BP90 / $F87 * BP91</f>
        <v>0</v>
      </c>
      <c r="BQ92" s="55" t="n">
        <f aca="false">BQ89 * $F88 * BQ90 / $F87 * BQ91</f>
        <v>0</v>
      </c>
      <c r="BR92" s="55" t="n">
        <f aca="false">BR89 * $F88 * BR90 / $F87 * BR91</f>
        <v>0</v>
      </c>
      <c r="BS92" s="55" t="n">
        <f aca="false">BS89 * $F88 * BS90 / $F87 * BS91</f>
        <v>0</v>
      </c>
      <c r="BT92" s="55" t="n">
        <f aca="false">BT89 * $F88 * BT90 / $F87 * BT91</f>
        <v>0</v>
      </c>
      <c r="BU92" s="55" t="n">
        <f aca="false">BU89 * $F88 * BU90 / $F87 * BU91</f>
        <v>0</v>
      </c>
      <c r="BV92" s="55" t="n">
        <f aca="false">BV89 * $F88 * BV90 / $F87 * BV91</f>
        <v>0</v>
      </c>
      <c r="BW92" s="55" t="n">
        <f aca="false">BW89 * $F88 * BW90 / $F87 * BW91</f>
        <v>0</v>
      </c>
      <c r="BX92" s="55" t="n">
        <f aca="false">BX89 * $F88 * BX90 / $F87 * BX91</f>
        <v>0</v>
      </c>
      <c r="BY92" s="55" t="n">
        <f aca="false">BY89 * $F88 * BY90 / $F87 * BY91</f>
        <v>0</v>
      </c>
      <c r="BZ92" s="55" t="n">
        <f aca="false">BZ89 * $F88 * BZ90 / $F87 * BZ91</f>
        <v>0</v>
      </c>
      <c r="CA92" s="55" t="n">
        <f aca="false">CA89 * $F88 * CA90 / $F87 * CA91</f>
        <v>0</v>
      </c>
      <c r="CB92" s="55" t="n">
        <f aca="false">CB89 * $F88 * CB90 / $F87 * CB91</f>
        <v>0</v>
      </c>
      <c r="CC92" s="55" t="n">
        <f aca="false">CC89 * $F88 * CC90 / $F87 * CC91</f>
        <v>0</v>
      </c>
      <c r="CD92" s="55" t="n">
        <f aca="false">CD89 * $F88 * CD90 / $F87 * CD91</f>
        <v>0</v>
      </c>
      <c r="CE92" s="55" t="n">
        <f aca="false">CE89 * $F88 * CE90 / $F87 * CE91</f>
        <v>0</v>
      </c>
      <c r="CF92" s="55" t="n">
        <f aca="false">CF89 * $F88 * CF90 / $F87 * CF91</f>
        <v>0</v>
      </c>
      <c r="CG92" s="55" t="n">
        <f aca="false">CG89 * $F88 * CG90 / $F87 * CG91</f>
        <v>0</v>
      </c>
      <c r="CH92" s="55" t="n">
        <f aca="false">CH89 * $F88 * CH90 / $F87 * CH91</f>
        <v>0</v>
      </c>
      <c r="CI92" s="55" t="n">
        <f aca="false">CI89 * $F88 * CI90 / $F87 * CI91</f>
        <v>0</v>
      </c>
      <c r="CJ92" s="55" t="n">
        <f aca="false">CJ89 * $F88 * CJ90 / $F87 * CJ91</f>
        <v>0</v>
      </c>
      <c r="CK92" s="55" t="n">
        <f aca="false">CK89 * $F88 * CK90 / $F87 * CK91</f>
        <v>0</v>
      </c>
      <c r="CL92" s="55" t="n">
        <f aca="false">CL89 * $F88 * CL90 / $F87 * CL91</f>
        <v>0</v>
      </c>
      <c r="CM92" s="55" t="n">
        <f aca="false">CM89 * $F88 * CM90 / $F87 * CM91</f>
        <v>0</v>
      </c>
      <c r="CN92" s="55" t="n">
        <f aca="false">CN89 * $F88 * CN90 / $F87 * CN91</f>
        <v>0</v>
      </c>
      <c r="CO92" s="55" t="n">
        <f aca="false">CO89 * $F88 * CO90 / $F87 * CO91</f>
        <v>0</v>
      </c>
      <c r="CP92" s="55" t="n">
        <f aca="false">CP89 * $F88 * CP90 / $F87 * CP91</f>
        <v>0</v>
      </c>
      <c r="CQ92" s="55" t="n">
        <f aca="false">CQ89 * $F88 * CQ90 / $F87 * CQ91</f>
        <v>0</v>
      </c>
      <c r="CR92" s="55" t="n">
        <f aca="false">CR89 * $F88 * CR90 / $F87 * CR91</f>
        <v>0</v>
      </c>
      <c r="CS92" s="55" t="n">
        <f aca="false">CS89 * $F88 * CS90 / $F87 * CS91</f>
        <v>0</v>
      </c>
      <c r="CT92" s="55" t="n">
        <f aca="false">CT89 * $F88 * CT90 / $F87 * CT91</f>
        <v>0</v>
      </c>
      <c r="CU92" s="55" t="n">
        <f aca="false">CU89 * $F88 * CU90 / $F87 * CU91</f>
        <v>0</v>
      </c>
      <c r="CV92" s="55" t="n">
        <f aca="false">CV89 * $F88 * CV90 / $F87 * CV91</f>
        <v>0</v>
      </c>
      <c r="CW92" s="55" t="n">
        <f aca="false">CW89 * $F88 * CW90 / $F87 * CW91</f>
        <v>0</v>
      </c>
      <c r="CX92" s="55" t="n">
        <f aca="false">CX89 * $F88 * CX90 / $F87 * CX91</f>
        <v>0</v>
      </c>
      <c r="CY92" s="55" t="n">
        <f aca="false">CY89 * $F88 * CY90 / $F87 * CY91</f>
        <v>0</v>
      </c>
      <c r="CZ92" s="55" t="n">
        <f aca="false">CZ89 * $F88 * CZ90 / $F87 * CZ91</f>
        <v>0</v>
      </c>
      <c r="DA92" s="55" t="n">
        <f aca="false">DA89 * $F88 * DA90 / $F87 * DA91</f>
        <v>0</v>
      </c>
      <c r="DB92" s="55" t="n">
        <f aca="false">DB89 * $F88 * DB90 / $F87 * DB91</f>
        <v>0</v>
      </c>
      <c r="DC92" s="55" t="n">
        <f aca="false">DC89 * $F88 * DC90 / $F87 * DC91</f>
        <v>0</v>
      </c>
      <c r="DD92" s="55" t="n">
        <f aca="false">DD89 * $F88 * DD90 / $F87 * DD91</f>
        <v>0</v>
      </c>
      <c r="DE92" s="55" t="n">
        <f aca="false">DE89 * $F88 * DE90 / $F87 * DE91</f>
        <v>0</v>
      </c>
      <c r="DF92" s="55" t="n">
        <f aca="false">DF89 * $F88 * DF90 / $F87 * DF91</f>
        <v>0</v>
      </c>
      <c r="DG92" s="55" t="n">
        <f aca="false">DG89 * $F88 * DG90 / $F87 * DG91</f>
        <v>0</v>
      </c>
      <c r="DH92" s="55" t="n">
        <f aca="false">DH89 * $F88 * DH90 / $F87 * DH91</f>
        <v>0</v>
      </c>
      <c r="DI92" s="55" t="n">
        <f aca="false">DI89 * $F88 * DI90 / $F87 * DI91</f>
        <v>0</v>
      </c>
      <c r="DJ92" s="55" t="n">
        <f aca="false">DJ89 * $F88 * DJ90 / $F87 * DJ91</f>
        <v>0</v>
      </c>
      <c r="DK92" s="55" t="n">
        <f aca="false">DK89 * $F88 * DK90 / $F87 * DK91</f>
        <v>0</v>
      </c>
    </row>
    <row r="94" customFormat="false" ht="15" hidden="false" customHeight="true" outlineLevel="0" collapsed="false">
      <c r="E94" s="55" t="str">
        <f aca="false">E92</f>
        <v>Reduction in PM2.5 emissions - Truck - Build</v>
      </c>
      <c r="F94" s="55" t="n">
        <f aca="false">F92</f>
        <v>0</v>
      </c>
      <c r="G94" s="55" t="str">
        <f aca="false">G92</f>
        <v>metric tons</v>
      </c>
      <c r="H94" s="55" t="n">
        <f aca="false">H92</f>
        <v>0.116042112197984</v>
      </c>
      <c r="I94" s="55" t="n">
        <f aca="false">I92</f>
        <v>0</v>
      </c>
      <c r="J94" s="55" t="n">
        <f aca="false">J92</f>
        <v>0</v>
      </c>
      <c r="K94" s="55" t="n">
        <f aca="false">K92</f>
        <v>0</v>
      </c>
      <c r="L94" s="55" t="n">
        <f aca="false">L92</f>
        <v>0</v>
      </c>
      <c r="M94" s="55" t="n">
        <f aca="false">M92</f>
        <v>0</v>
      </c>
      <c r="N94" s="55" t="n">
        <f aca="false">N92</f>
        <v>0</v>
      </c>
      <c r="O94" s="55" t="n">
        <f aca="false">O92</f>
        <v>0</v>
      </c>
      <c r="P94" s="55" t="n">
        <f aca="false">P92</f>
        <v>0</v>
      </c>
      <c r="Q94" s="55" t="n">
        <f aca="false">Q92</f>
        <v>0</v>
      </c>
      <c r="R94" s="55" t="n">
        <f aca="false">R92</f>
        <v>0</v>
      </c>
      <c r="S94" s="55" t="n">
        <f aca="false">S92</f>
        <v>0</v>
      </c>
      <c r="T94" s="55" t="n">
        <f aca="false">T92</f>
        <v>0.00515289371533227</v>
      </c>
      <c r="U94" s="55" t="n">
        <f aca="false">U92</f>
        <v>0.00517581074159168</v>
      </c>
      <c r="V94" s="55" t="n">
        <f aca="false">V92</f>
        <v>0.00521472603830692</v>
      </c>
      <c r="W94" s="55" t="n">
        <f aca="false">W92</f>
        <v>0.00526708288982204</v>
      </c>
      <c r="X94" s="55" t="n">
        <f aca="false">X92</f>
        <v>0.00532712152657313</v>
      </c>
      <c r="Y94" s="55" t="n">
        <f aca="false">Y92</f>
        <v>0.00539368038860062</v>
      </c>
      <c r="Z94" s="55" t="n">
        <f aca="false">Z92</f>
        <v>0.00546472120118735</v>
      </c>
      <c r="AA94" s="55" t="n">
        <f aca="false">AA92</f>
        <v>0.0055392408682872</v>
      </c>
      <c r="AB94" s="55" t="n">
        <f aca="false">AB92</f>
        <v>0.00561889333780859</v>
      </c>
      <c r="AC94" s="55" t="n">
        <f aca="false">AC92</f>
        <v>0.00570215092924833</v>
      </c>
      <c r="AD94" s="55" t="n">
        <f aca="false">AD92</f>
        <v>0.00579027070763885</v>
      </c>
      <c r="AE94" s="55" t="n">
        <f aca="false">AE92</f>
        <v>0.00588004677244032</v>
      </c>
      <c r="AF94" s="55" t="n">
        <f aca="false">AF92</f>
        <v>0.00597259437238407</v>
      </c>
      <c r="AG94" s="55" t="n">
        <f aca="false">AG92</f>
        <v>0.00606727126569805</v>
      </c>
      <c r="AH94" s="55" t="n">
        <f aca="false">AH92</f>
        <v>0.00616216956061584</v>
      </c>
      <c r="AI94" s="55" t="n">
        <f aca="false">AI92</f>
        <v>0.00625866831205489</v>
      </c>
      <c r="AJ94" s="55" t="n">
        <f aca="false">AJ92</f>
        <v>0.00635676341875208</v>
      </c>
      <c r="AK94" s="55" t="n">
        <f aca="false">AK92</f>
        <v>0.00645851383198694</v>
      </c>
      <c r="AL94" s="55" t="n">
        <f aca="false">AL92</f>
        <v>0.00656441599058861</v>
      </c>
      <c r="AM94" s="55" t="n">
        <f aca="false">AM92</f>
        <v>0.00667507632906595</v>
      </c>
      <c r="AN94" s="55" t="n">
        <f aca="false">AN92</f>
        <v>0</v>
      </c>
      <c r="AO94" s="55" t="n">
        <f aca="false">AO92</f>
        <v>0</v>
      </c>
      <c r="AP94" s="55" t="n">
        <f aca="false">AP92</f>
        <v>0</v>
      </c>
      <c r="AQ94" s="55" t="n">
        <f aca="false">AQ92</f>
        <v>0</v>
      </c>
      <c r="AR94" s="55" t="n">
        <f aca="false">AR92</f>
        <v>0</v>
      </c>
      <c r="AS94" s="55" t="n">
        <f aca="false">AS92</f>
        <v>0</v>
      </c>
      <c r="AT94" s="55" t="n">
        <f aca="false">AT92</f>
        <v>0</v>
      </c>
      <c r="AU94" s="55" t="n">
        <f aca="false">AU92</f>
        <v>0</v>
      </c>
      <c r="AV94" s="55" t="n">
        <f aca="false">AV92</f>
        <v>0</v>
      </c>
      <c r="AW94" s="55" t="n">
        <f aca="false">AW92</f>
        <v>0</v>
      </c>
      <c r="AX94" s="55" t="n">
        <f aca="false">AX92</f>
        <v>0</v>
      </c>
      <c r="AY94" s="55" t="n">
        <f aca="false">AY92</f>
        <v>0</v>
      </c>
      <c r="AZ94" s="55" t="n">
        <f aca="false">AZ92</f>
        <v>0</v>
      </c>
      <c r="BA94" s="55" t="n">
        <f aca="false">BA92</f>
        <v>0</v>
      </c>
      <c r="BB94" s="55" t="n">
        <f aca="false">BB92</f>
        <v>0</v>
      </c>
      <c r="BC94" s="55" t="n">
        <f aca="false">BC92</f>
        <v>0</v>
      </c>
      <c r="BD94" s="55" t="n">
        <f aca="false">BD92</f>
        <v>0</v>
      </c>
      <c r="BE94" s="55" t="n">
        <f aca="false">BE92</f>
        <v>0</v>
      </c>
      <c r="BF94" s="55" t="n">
        <f aca="false">BF92</f>
        <v>0</v>
      </c>
      <c r="BG94" s="55" t="n">
        <f aca="false">BG92</f>
        <v>0</v>
      </c>
      <c r="BH94" s="55" t="n">
        <f aca="false">BH92</f>
        <v>0</v>
      </c>
      <c r="BI94" s="55" t="n">
        <f aca="false">BI92</f>
        <v>0</v>
      </c>
      <c r="BJ94" s="55" t="n">
        <f aca="false">BJ92</f>
        <v>0</v>
      </c>
      <c r="BK94" s="55" t="n">
        <f aca="false">BK92</f>
        <v>0</v>
      </c>
      <c r="BL94" s="55" t="n">
        <f aca="false">BL92</f>
        <v>0</v>
      </c>
      <c r="BM94" s="55" t="n">
        <f aca="false">BM92</f>
        <v>0</v>
      </c>
      <c r="BN94" s="55" t="n">
        <f aca="false">BN92</f>
        <v>0</v>
      </c>
      <c r="BO94" s="55" t="n">
        <f aca="false">BO92</f>
        <v>0</v>
      </c>
      <c r="BP94" s="55" t="n">
        <f aca="false">BP92</f>
        <v>0</v>
      </c>
      <c r="BQ94" s="55" t="n">
        <f aca="false">BQ92</f>
        <v>0</v>
      </c>
      <c r="BR94" s="55" t="n">
        <f aca="false">BR92</f>
        <v>0</v>
      </c>
      <c r="BS94" s="55" t="n">
        <f aca="false">BS92</f>
        <v>0</v>
      </c>
      <c r="BT94" s="55" t="n">
        <f aca="false">BT92</f>
        <v>0</v>
      </c>
      <c r="BU94" s="55" t="n">
        <f aca="false">BU92</f>
        <v>0</v>
      </c>
      <c r="BV94" s="55" t="n">
        <f aca="false">BV92</f>
        <v>0</v>
      </c>
      <c r="BW94" s="55" t="n">
        <f aca="false">BW92</f>
        <v>0</v>
      </c>
      <c r="BX94" s="55" t="n">
        <f aca="false">BX92</f>
        <v>0</v>
      </c>
      <c r="BY94" s="55" t="n">
        <f aca="false">BY92</f>
        <v>0</v>
      </c>
      <c r="BZ94" s="55" t="n">
        <f aca="false">BZ92</f>
        <v>0</v>
      </c>
      <c r="CA94" s="55" t="n">
        <f aca="false">CA92</f>
        <v>0</v>
      </c>
      <c r="CB94" s="55" t="n">
        <f aca="false">CB92</f>
        <v>0</v>
      </c>
      <c r="CC94" s="55" t="n">
        <f aca="false">CC92</f>
        <v>0</v>
      </c>
      <c r="CD94" s="55" t="n">
        <f aca="false">CD92</f>
        <v>0</v>
      </c>
      <c r="CE94" s="55" t="n">
        <f aca="false">CE92</f>
        <v>0</v>
      </c>
      <c r="CF94" s="55" t="n">
        <f aca="false">CF92</f>
        <v>0</v>
      </c>
      <c r="CG94" s="55" t="n">
        <f aca="false">CG92</f>
        <v>0</v>
      </c>
      <c r="CH94" s="55" t="n">
        <f aca="false">CH92</f>
        <v>0</v>
      </c>
      <c r="CI94" s="55" t="n">
        <f aca="false">CI92</f>
        <v>0</v>
      </c>
      <c r="CJ94" s="55" t="n">
        <f aca="false">CJ92</f>
        <v>0</v>
      </c>
      <c r="CK94" s="55" t="n">
        <f aca="false">CK92</f>
        <v>0</v>
      </c>
      <c r="CL94" s="55" t="n">
        <f aca="false">CL92</f>
        <v>0</v>
      </c>
      <c r="CM94" s="55" t="n">
        <f aca="false">CM92</f>
        <v>0</v>
      </c>
      <c r="CN94" s="55" t="n">
        <f aca="false">CN92</f>
        <v>0</v>
      </c>
      <c r="CO94" s="55" t="n">
        <f aca="false">CO92</f>
        <v>0</v>
      </c>
      <c r="CP94" s="55" t="n">
        <f aca="false">CP92</f>
        <v>0</v>
      </c>
      <c r="CQ94" s="55" t="n">
        <f aca="false">CQ92</f>
        <v>0</v>
      </c>
      <c r="CR94" s="55" t="n">
        <f aca="false">CR92</f>
        <v>0</v>
      </c>
      <c r="CS94" s="55" t="n">
        <f aca="false">CS92</f>
        <v>0</v>
      </c>
      <c r="CT94" s="55" t="n">
        <f aca="false">CT92</f>
        <v>0</v>
      </c>
      <c r="CU94" s="55" t="n">
        <f aca="false">CU92</f>
        <v>0</v>
      </c>
      <c r="CV94" s="55" t="n">
        <f aca="false">CV92</f>
        <v>0</v>
      </c>
      <c r="CW94" s="55" t="n">
        <f aca="false">CW92</f>
        <v>0</v>
      </c>
      <c r="CX94" s="55" t="n">
        <f aca="false">CX92</f>
        <v>0</v>
      </c>
      <c r="CY94" s="55" t="n">
        <f aca="false">CY92</f>
        <v>0</v>
      </c>
      <c r="CZ94" s="55" t="n">
        <f aca="false">CZ92</f>
        <v>0</v>
      </c>
      <c r="DA94" s="55" t="n">
        <f aca="false">DA92</f>
        <v>0</v>
      </c>
      <c r="DB94" s="55" t="n">
        <f aca="false">DB92</f>
        <v>0</v>
      </c>
      <c r="DC94" s="55" t="n">
        <f aca="false">DC92</f>
        <v>0</v>
      </c>
      <c r="DD94" s="55" t="n">
        <f aca="false">DD92</f>
        <v>0</v>
      </c>
      <c r="DE94" s="55" t="n">
        <f aca="false">DE92</f>
        <v>0</v>
      </c>
      <c r="DF94" s="55" t="n">
        <f aca="false">DF92</f>
        <v>0</v>
      </c>
      <c r="DG94" s="55" t="n">
        <f aca="false">DG92</f>
        <v>0</v>
      </c>
      <c r="DH94" s="55" t="n">
        <f aca="false">DH92</f>
        <v>0</v>
      </c>
      <c r="DI94" s="55" t="n">
        <f aca="false">DI92</f>
        <v>0</v>
      </c>
      <c r="DJ94" s="55" t="n">
        <f aca="false">DJ92</f>
        <v>0</v>
      </c>
      <c r="DK94" s="55" t="n">
        <f aca="false">DK92</f>
        <v>0</v>
      </c>
    </row>
    <row r="95" customFormat="false" ht="15" hidden="false" customHeight="true" outlineLevel="0" collapsed="false">
      <c r="E95" s="172" t="str">
        <f aca="false">InpV!E$36</f>
        <v>Damage costs for emissions - PM2.5 - 2020 US$</v>
      </c>
      <c r="F95" s="172" t="n">
        <f aca="false">InpV!F$36</f>
        <v>0</v>
      </c>
      <c r="G95" s="172" t="str">
        <f aca="false">InpV!G$36</f>
        <v>US$ / metric ton</v>
      </c>
      <c r="H95" s="172" t="str">
        <f aca="false">InpV!H$36</f>
        <v>Benefit Cost Analysis Guidance 2022 (Revised).pdf (transportation.gov)</v>
      </c>
      <c r="I95" s="172" t="n">
        <f aca="false">InpV!I$36</f>
        <v>0</v>
      </c>
      <c r="J95" s="172" t="n">
        <f aca="false">InpV!J$36</f>
        <v>0</v>
      </c>
      <c r="K95" s="172" t="n">
        <f aca="false">InpV!K$36</f>
        <v>0</v>
      </c>
      <c r="L95" s="172" t="n">
        <f aca="false">InpV!L$36</f>
        <v>0</v>
      </c>
      <c r="M95" s="172" t="n">
        <f aca="false">InpV!M$36</f>
        <v>0</v>
      </c>
      <c r="N95" s="172" t="n">
        <f aca="false">InpV!N$36</f>
        <v>0</v>
      </c>
      <c r="O95" s="172" t="n">
        <f aca="false">InpV!O$36</f>
        <v>0</v>
      </c>
      <c r="P95" s="172" t="n">
        <f aca="false">InpV!P$36</f>
        <v>748600</v>
      </c>
      <c r="Q95" s="172" t="n">
        <f aca="false">InpV!Q$36</f>
        <v>761600</v>
      </c>
      <c r="R95" s="172" t="n">
        <f aca="false">InpV!R$36</f>
        <v>774700</v>
      </c>
      <c r="S95" s="172" t="n">
        <f aca="false">InpV!S$36</f>
        <v>788100</v>
      </c>
      <c r="T95" s="172" t="n">
        <f aca="false">InpV!T$36</f>
        <v>801700</v>
      </c>
      <c r="U95" s="172" t="n">
        <f aca="false">InpV!U$36</f>
        <v>814500</v>
      </c>
      <c r="V95" s="172" t="n">
        <f aca="false">InpV!V$36</f>
        <v>827400</v>
      </c>
      <c r="W95" s="172" t="n">
        <f aca="false">InpV!W$36</f>
        <v>840600</v>
      </c>
      <c r="X95" s="172" t="n">
        <f aca="false">InpV!X$36</f>
        <v>854000</v>
      </c>
      <c r="Y95" s="172" t="n">
        <f aca="false">InpV!Y$36</f>
        <v>867600</v>
      </c>
      <c r="Z95" s="172" t="n">
        <f aca="false">InpV!Z$36</f>
        <v>867600</v>
      </c>
      <c r="AA95" s="172" t="n">
        <f aca="false">InpV!AA$36</f>
        <v>867600</v>
      </c>
      <c r="AB95" s="172" t="n">
        <f aca="false">InpV!AB$36</f>
        <v>867600</v>
      </c>
      <c r="AC95" s="172" t="n">
        <f aca="false">InpV!AC$36</f>
        <v>867600</v>
      </c>
      <c r="AD95" s="172" t="n">
        <f aca="false">InpV!AD$36</f>
        <v>867600</v>
      </c>
      <c r="AE95" s="172" t="n">
        <f aca="false">InpV!AE$36</f>
        <v>867600</v>
      </c>
      <c r="AF95" s="172" t="n">
        <f aca="false">InpV!AF$36</f>
        <v>867600</v>
      </c>
      <c r="AG95" s="172" t="n">
        <f aca="false">InpV!AG$36</f>
        <v>867600</v>
      </c>
      <c r="AH95" s="172" t="n">
        <f aca="false">InpV!AH$36</f>
        <v>867600</v>
      </c>
      <c r="AI95" s="172" t="n">
        <f aca="false">InpV!AI$36</f>
        <v>867600</v>
      </c>
      <c r="AJ95" s="172" t="n">
        <f aca="false">InpV!AJ$36</f>
        <v>867600</v>
      </c>
      <c r="AK95" s="172" t="n">
        <f aca="false">InpV!AK$36</f>
        <v>867600</v>
      </c>
      <c r="AL95" s="172" t="n">
        <f aca="false">InpV!AL$36</f>
        <v>867600</v>
      </c>
      <c r="AM95" s="172" t="n">
        <f aca="false">InpV!AM$36</f>
        <v>867600</v>
      </c>
      <c r="AN95" s="172" t="n">
        <f aca="false">InpV!AN$36</f>
        <v>867600</v>
      </c>
      <c r="AO95" s="172" t="n">
        <f aca="false">InpV!AO$36</f>
        <v>867600</v>
      </c>
      <c r="AP95" s="172" t="n">
        <f aca="false">InpV!AP$36</f>
        <v>867600</v>
      </c>
      <c r="AQ95" s="172" t="n">
        <f aca="false">InpV!AQ$36</f>
        <v>867600</v>
      </c>
      <c r="AR95" s="172" t="n">
        <f aca="false">InpV!AR$36</f>
        <v>867600</v>
      </c>
      <c r="AS95" s="172" t="n">
        <f aca="false">InpV!AS$36</f>
        <v>867600</v>
      </c>
      <c r="AT95" s="172" t="n">
        <f aca="false">InpV!AT$36</f>
        <v>867600</v>
      </c>
      <c r="AU95" s="172" t="n">
        <f aca="false">InpV!AU$36</f>
        <v>867600</v>
      </c>
      <c r="AV95" s="172" t="n">
        <f aca="false">InpV!AV$36</f>
        <v>867600</v>
      </c>
      <c r="AW95" s="172" t="n">
        <f aca="false">InpV!AW$36</f>
        <v>867600</v>
      </c>
      <c r="AX95" s="172" t="n">
        <f aca="false">InpV!AX$36</f>
        <v>867600</v>
      </c>
      <c r="AY95" s="172" t="n">
        <f aca="false">InpV!AY$36</f>
        <v>867600</v>
      </c>
      <c r="AZ95" s="172" t="n">
        <f aca="false">InpV!AZ$36</f>
        <v>867600</v>
      </c>
      <c r="BA95" s="172" t="n">
        <f aca="false">InpV!BA$36</f>
        <v>867600</v>
      </c>
      <c r="BB95" s="172" t="n">
        <f aca="false">InpV!BB$36</f>
        <v>867600</v>
      </c>
      <c r="BC95" s="172" t="n">
        <f aca="false">InpV!BC$36</f>
        <v>867600</v>
      </c>
      <c r="BD95" s="172" t="n">
        <f aca="false">InpV!BD$36</f>
        <v>867600</v>
      </c>
      <c r="BE95" s="172" t="n">
        <f aca="false">InpV!BE$36</f>
        <v>867600</v>
      </c>
      <c r="BF95" s="172" t="n">
        <f aca="false">InpV!BF$36</f>
        <v>867600</v>
      </c>
      <c r="BG95" s="172" t="n">
        <f aca="false">InpV!BG$36</f>
        <v>867600</v>
      </c>
      <c r="BH95" s="172" t="n">
        <f aca="false">InpV!BH$36</f>
        <v>867600</v>
      </c>
      <c r="BI95" s="172" t="n">
        <f aca="false">InpV!BI$36</f>
        <v>867600</v>
      </c>
      <c r="BJ95" s="172" t="n">
        <f aca="false">InpV!BJ$36</f>
        <v>867600</v>
      </c>
      <c r="BK95" s="172" t="n">
        <f aca="false">InpV!BK$36</f>
        <v>867600</v>
      </c>
      <c r="BL95" s="172" t="n">
        <f aca="false">InpV!BL$36</f>
        <v>867600</v>
      </c>
      <c r="BM95" s="172" t="n">
        <f aca="false">InpV!BM$36</f>
        <v>867600</v>
      </c>
      <c r="BN95" s="172" t="n">
        <f aca="false">InpV!BN$36</f>
        <v>867600</v>
      </c>
      <c r="BO95" s="172" t="n">
        <f aca="false">InpV!BO$36</f>
        <v>867600</v>
      </c>
      <c r="BP95" s="172" t="n">
        <f aca="false">InpV!BP$36</f>
        <v>867600</v>
      </c>
      <c r="BQ95" s="172" t="n">
        <f aca="false">InpV!BQ$36</f>
        <v>867600</v>
      </c>
      <c r="BR95" s="172" t="n">
        <f aca="false">InpV!BR$36</f>
        <v>867600</v>
      </c>
      <c r="BS95" s="172" t="n">
        <f aca="false">InpV!BS$36</f>
        <v>867600</v>
      </c>
      <c r="BT95" s="172" t="n">
        <f aca="false">InpV!BT$36</f>
        <v>867600</v>
      </c>
      <c r="BU95" s="172" t="n">
        <f aca="false">InpV!BU$36</f>
        <v>867600</v>
      </c>
      <c r="BV95" s="172" t="n">
        <f aca="false">InpV!BV$36</f>
        <v>867600</v>
      </c>
      <c r="BW95" s="172" t="n">
        <f aca="false">InpV!BW$36</f>
        <v>867600</v>
      </c>
      <c r="BX95" s="172" t="n">
        <f aca="false">InpV!BX$36</f>
        <v>867600</v>
      </c>
      <c r="BY95" s="172" t="n">
        <f aca="false">InpV!BY$36</f>
        <v>867600</v>
      </c>
      <c r="BZ95" s="172" t="n">
        <f aca="false">InpV!BZ$36</f>
        <v>867600</v>
      </c>
      <c r="CA95" s="172" t="n">
        <f aca="false">InpV!CA$36</f>
        <v>867600</v>
      </c>
      <c r="CB95" s="172" t="n">
        <f aca="false">InpV!CB$36</f>
        <v>867600</v>
      </c>
      <c r="CC95" s="172" t="n">
        <f aca="false">InpV!CC$36</f>
        <v>867600</v>
      </c>
      <c r="CD95" s="172" t="n">
        <f aca="false">InpV!CD$36</f>
        <v>867600</v>
      </c>
      <c r="CE95" s="172" t="n">
        <f aca="false">InpV!CE$36</f>
        <v>867600</v>
      </c>
      <c r="CF95" s="172" t="n">
        <f aca="false">InpV!CF$36</f>
        <v>867600</v>
      </c>
      <c r="CG95" s="172" t="n">
        <f aca="false">InpV!CG$36</f>
        <v>867600</v>
      </c>
      <c r="CH95" s="172" t="n">
        <f aca="false">InpV!CH$36</f>
        <v>867600</v>
      </c>
      <c r="CI95" s="172" t="n">
        <f aca="false">InpV!CI$36</f>
        <v>867600</v>
      </c>
      <c r="CJ95" s="172" t="n">
        <f aca="false">InpV!CJ$36</f>
        <v>867600</v>
      </c>
      <c r="CK95" s="172" t="n">
        <f aca="false">InpV!CK$36</f>
        <v>867600</v>
      </c>
      <c r="CL95" s="172" t="n">
        <f aca="false">InpV!CL$36</f>
        <v>867600</v>
      </c>
      <c r="CM95" s="172" t="n">
        <f aca="false">InpV!CM$36</f>
        <v>867600</v>
      </c>
      <c r="CN95" s="172" t="n">
        <f aca="false">InpV!CN$36</f>
        <v>867600</v>
      </c>
      <c r="CO95" s="172" t="n">
        <f aca="false">InpV!CO$36</f>
        <v>867600</v>
      </c>
      <c r="CP95" s="172" t="n">
        <f aca="false">InpV!CP$36</f>
        <v>867600</v>
      </c>
      <c r="CQ95" s="172" t="n">
        <f aca="false">InpV!CQ$36</f>
        <v>867600</v>
      </c>
      <c r="CR95" s="172" t="n">
        <f aca="false">InpV!CR$36</f>
        <v>867600</v>
      </c>
      <c r="CS95" s="172" t="n">
        <f aca="false">InpV!CS$36</f>
        <v>867600</v>
      </c>
      <c r="CT95" s="172" t="n">
        <f aca="false">InpV!CT$36</f>
        <v>867600</v>
      </c>
      <c r="CU95" s="172" t="n">
        <f aca="false">InpV!CU$36</f>
        <v>867600</v>
      </c>
      <c r="CV95" s="172" t="n">
        <f aca="false">InpV!CV$36</f>
        <v>867600</v>
      </c>
      <c r="CW95" s="172" t="n">
        <f aca="false">InpV!CW$36</f>
        <v>867600</v>
      </c>
      <c r="CX95" s="172" t="n">
        <f aca="false">InpV!CX$36</f>
        <v>867600</v>
      </c>
      <c r="CY95" s="172" t="n">
        <f aca="false">InpV!CY$36</f>
        <v>867600</v>
      </c>
      <c r="CZ95" s="172" t="n">
        <f aca="false">InpV!CZ$36</f>
        <v>867600</v>
      </c>
      <c r="DA95" s="172" t="n">
        <f aca="false">InpV!DA$36</f>
        <v>867600</v>
      </c>
      <c r="DB95" s="172" t="n">
        <f aca="false">InpV!DB$36</f>
        <v>867600</v>
      </c>
      <c r="DC95" s="172" t="n">
        <f aca="false">InpV!DC$36</f>
        <v>867600</v>
      </c>
      <c r="DD95" s="172" t="n">
        <f aca="false">InpV!DD$36</f>
        <v>867600</v>
      </c>
      <c r="DE95" s="172" t="n">
        <f aca="false">InpV!DE$36</f>
        <v>867600</v>
      </c>
      <c r="DF95" s="172" t="n">
        <f aca="false">InpV!DF$36</f>
        <v>867600</v>
      </c>
      <c r="DG95" s="172" t="n">
        <f aca="false">InpV!DG$36</f>
        <v>867600</v>
      </c>
      <c r="DH95" s="172" t="n">
        <f aca="false">InpV!DH$36</f>
        <v>867600</v>
      </c>
      <c r="DI95" s="172" t="n">
        <f aca="false">InpV!DI$36</f>
        <v>867600</v>
      </c>
      <c r="DJ95" s="172" t="n">
        <f aca="false">InpV!DJ$36</f>
        <v>867600</v>
      </c>
      <c r="DK95" s="172" t="n">
        <f aca="false">InpV!DK$36</f>
        <v>867600</v>
      </c>
    </row>
    <row r="96" customFormat="false" ht="15" hidden="false" customHeight="true" outlineLevel="0" collapsed="false">
      <c r="E96" s="55" t="s">
        <v>299</v>
      </c>
      <c r="G96" s="55" t="s">
        <v>209</v>
      </c>
      <c r="H96" s="55" t="n">
        <f aca="false">SUM(J96:DK96)</f>
        <v>99639.4332192252</v>
      </c>
      <c r="J96" s="55" t="n">
        <f aca="false">J94 * J95</f>
        <v>0</v>
      </c>
      <c r="K96" s="55" t="n">
        <f aca="false">K94 * K95</f>
        <v>0</v>
      </c>
      <c r="L96" s="55" t="n">
        <f aca="false">L94 * L95</f>
        <v>0</v>
      </c>
      <c r="M96" s="55" t="n">
        <f aca="false">M94 * M95</f>
        <v>0</v>
      </c>
      <c r="N96" s="55" t="n">
        <f aca="false">N94 * N95</f>
        <v>0</v>
      </c>
      <c r="O96" s="55" t="n">
        <f aca="false">O94 * O95</f>
        <v>0</v>
      </c>
      <c r="P96" s="55" t="n">
        <f aca="false">P94 * P95</f>
        <v>0</v>
      </c>
      <c r="Q96" s="55" t="n">
        <f aca="false">Q94 * Q95</f>
        <v>0</v>
      </c>
      <c r="R96" s="55" t="n">
        <f aca="false">R94 * R95</f>
        <v>0</v>
      </c>
      <c r="S96" s="55" t="n">
        <f aca="false">S94 * S95</f>
        <v>0</v>
      </c>
      <c r="T96" s="55" t="n">
        <f aca="false">T94 * T95</f>
        <v>4131.07489158188</v>
      </c>
      <c r="U96" s="55" t="n">
        <f aca="false">U94 * U95</f>
        <v>4215.69784902643</v>
      </c>
      <c r="V96" s="55" t="n">
        <f aca="false">V94 * V95</f>
        <v>4314.66432409514</v>
      </c>
      <c r="W96" s="55" t="n">
        <f aca="false">W94 * W95</f>
        <v>4427.50987718441</v>
      </c>
      <c r="X96" s="55" t="n">
        <f aca="false">X94 * X95</f>
        <v>4549.36178369346</v>
      </c>
      <c r="Y96" s="55" t="n">
        <f aca="false">Y94 * Y95</f>
        <v>4679.5571051499</v>
      </c>
      <c r="Z96" s="55" t="n">
        <f aca="false">Z94 * Z95</f>
        <v>4741.19211415014</v>
      </c>
      <c r="AA96" s="55" t="n">
        <f aca="false">AA94 * AA95</f>
        <v>4805.84537732597</v>
      </c>
      <c r="AB96" s="55" t="n">
        <f aca="false">AB94 * AB95</f>
        <v>4874.95185988273</v>
      </c>
      <c r="AC96" s="55" t="n">
        <f aca="false">AC94 * AC95</f>
        <v>4947.18614621585</v>
      </c>
      <c r="AD96" s="55" t="n">
        <f aca="false">AD94 * AD95</f>
        <v>5023.63886594747</v>
      </c>
      <c r="AE96" s="55" t="n">
        <f aca="false">AE94 * AE95</f>
        <v>5101.52857976923</v>
      </c>
      <c r="AF96" s="55" t="n">
        <f aca="false">AF94 * AF95</f>
        <v>5181.82287748042</v>
      </c>
      <c r="AG96" s="55" t="n">
        <f aca="false">AG94 * AG95</f>
        <v>5263.96455011963</v>
      </c>
      <c r="AH96" s="55" t="n">
        <f aca="false">AH94 * AH95</f>
        <v>5346.2983107903</v>
      </c>
      <c r="AI96" s="55" t="n">
        <f aca="false">AI94 * AI95</f>
        <v>5430.02062753882</v>
      </c>
      <c r="AJ96" s="55" t="n">
        <f aca="false">AJ94 * AJ95</f>
        <v>5515.12794210931</v>
      </c>
      <c r="AK96" s="55" t="n">
        <f aca="false">AK94 * AK95</f>
        <v>5603.40660063187</v>
      </c>
      <c r="AL96" s="55" t="n">
        <f aca="false">AL94 * AL95</f>
        <v>5695.28731343468</v>
      </c>
      <c r="AM96" s="55" t="n">
        <f aca="false">AM94 * AM95</f>
        <v>5791.29622309762</v>
      </c>
      <c r="AN96" s="55" t="n">
        <f aca="false">AN94 * AN95</f>
        <v>0</v>
      </c>
      <c r="AO96" s="55" t="n">
        <f aca="false">AO94 * AO95</f>
        <v>0</v>
      </c>
      <c r="AP96" s="55" t="n">
        <f aca="false">AP94 * AP95</f>
        <v>0</v>
      </c>
      <c r="AQ96" s="55" t="n">
        <f aca="false">AQ94 * AQ95</f>
        <v>0</v>
      </c>
      <c r="AR96" s="55" t="n">
        <f aca="false">AR94 * AR95</f>
        <v>0</v>
      </c>
      <c r="AS96" s="55" t="n">
        <f aca="false">AS94 * AS95</f>
        <v>0</v>
      </c>
      <c r="AT96" s="55" t="n">
        <f aca="false">AT94 * AT95</f>
        <v>0</v>
      </c>
      <c r="AU96" s="55" t="n">
        <f aca="false">AU94 * AU95</f>
        <v>0</v>
      </c>
      <c r="AV96" s="55" t="n">
        <f aca="false">AV94 * AV95</f>
        <v>0</v>
      </c>
      <c r="AW96" s="55" t="n">
        <f aca="false">AW94 * AW95</f>
        <v>0</v>
      </c>
      <c r="AX96" s="55" t="n">
        <f aca="false">AX94 * AX95</f>
        <v>0</v>
      </c>
      <c r="AY96" s="55" t="n">
        <f aca="false">AY94 * AY95</f>
        <v>0</v>
      </c>
      <c r="AZ96" s="55" t="n">
        <f aca="false">AZ94 * AZ95</f>
        <v>0</v>
      </c>
      <c r="BA96" s="55" t="n">
        <f aca="false">BA94 * BA95</f>
        <v>0</v>
      </c>
      <c r="BB96" s="55" t="n">
        <f aca="false">BB94 * BB95</f>
        <v>0</v>
      </c>
      <c r="BC96" s="55" t="n">
        <f aca="false">BC94 * BC95</f>
        <v>0</v>
      </c>
      <c r="BD96" s="55" t="n">
        <f aca="false">BD94 * BD95</f>
        <v>0</v>
      </c>
      <c r="BE96" s="55" t="n">
        <f aca="false">BE94 * BE95</f>
        <v>0</v>
      </c>
      <c r="BF96" s="55" t="n">
        <f aca="false">BF94 * BF95</f>
        <v>0</v>
      </c>
      <c r="BG96" s="55" t="n">
        <f aca="false">BG94 * BG95</f>
        <v>0</v>
      </c>
      <c r="BH96" s="55" t="n">
        <f aca="false">BH94 * BH95</f>
        <v>0</v>
      </c>
      <c r="BI96" s="55" t="n">
        <f aca="false">BI94 * BI95</f>
        <v>0</v>
      </c>
      <c r="BJ96" s="55" t="n">
        <f aca="false">BJ94 * BJ95</f>
        <v>0</v>
      </c>
      <c r="BK96" s="55" t="n">
        <f aca="false">BK94 * BK95</f>
        <v>0</v>
      </c>
      <c r="BL96" s="55" t="n">
        <f aca="false">BL94 * BL95</f>
        <v>0</v>
      </c>
      <c r="BM96" s="55" t="n">
        <f aca="false">BM94 * BM95</f>
        <v>0</v>
      </c>
      <c r="BN96" s="55" t="n">
        <f aca="false">BN94 * BN95</f>
        <v>0</v>
      </c>
      <c r="BO96" s="55" t="n">
        <f aca="false">BO94 * BO95</f>
        <v>0</v>
      </c>
      <c r="BP96" s="55" t="n">
        <f aca="false">BP94 * BP95</f>
        <v>0</v>
      </c>
      <c r="BQ96" s="55" t="n">
        <f aca="false">BQ94 * BQ95</f>
        <v>0</v>
      </c>
      <c r="BR96" s="55" t="n">
        <f aca="false">BR94 * BR95</f>
        <v>0</v>
      </c>
      <c r="BS96" s="55" t="n">
        <f aca="false">BS94 * BS95</f>
        <v>0</v>
      </c>
      <c r="BT96" s="55" t="n">
        <f aca="false">BT94 * BT95</f>
        <v>0</v>
      </c>
      <c r="BU96" s="55" t="n">
        <f aca="false">BU94 * BU95</f>
        <v>0</v>
      </c>
      <c r="BV96" s="55" t="n">
        <f aca="false">BV94 * BV95</f>
        <v>0</v>
      </c>
      <c r="BW96" s="55" t="n">
        <f aca="false">BW94 * BW95</f>
        <v>0</v>
      </c>
      <c r="BX96" s="55" t="n">
        <f aca="false">BX94 * BX95</f>
        <v>0</v>
      </c>
      <c r="BY96" s="55" t="n">
        <f aca="false">BY94 * BY95</f>
        <v>0</v>
      </c>
      <c r="BZ96" s="55" t="n">
        <f aca="false">BZ94 * BZ95</f>
        <v>0</v>
      </c>
      <c r="CA96" s="55" t="n">
        <f aca="false">CA94 * CA95</f>
        <v>0</v>
      </c>
      <c r="CB96" s="55" t="n">
        <f aca="false">CB94 * CB95</f>
        <v>0</v>
      </c>
      <c r="CC96" s="55" t="n">
        <f aca="false">CC94 * CC95</f>
        <v>0</v>
      </c>
      <c r="CD96" s="55" t="n">
        <f aca="false">CD94 * CD95</f>
        <v>0</v>
      </c>
      <c r="CE96" s="55" t="n">
        <f aca="false">CE94 * CE95</f>
        <v>0</v>
      </c>
      <c r="CF96" s="55" t="n">
        <f aca="false">CF94 * CF95</f>
        <v>0</v>
      </c>
      <c r="CG96" s="55" t="n">
        <f aca="false">CG94 * CG95</f>
        <v>0</v>
      </c>
      <c r="CH96" s="55" t="n">
        <f aca="false">CH94 * CH95</f>
        <v>0</v>
      </c>
      <c r="CI96" s="55" t="n">
        <f aca="false">CI94 * CI95</f>
        <v>0</v>
      </c>
      <c r="CJ96" s="55" t="n">
        <f aca="false">CJ94 * CJ95</f>
        <v>0</v>
      </c>
      <c r="CK96" s="55" t="n">
        <f aca="false">CK94 * CK95</f>
        <v>0</v>
      </c>
      <c r="CL96" s="55" t="n">
        <f aca="false">CL94 * CL95</f>
        <v>0</v>
      </c>
      <c r="CM96" s="55" t="n">
        <f aca="false">CM94 * CM95</f>
        <v>0</v>
      </c>
      <c r="CN96" s="55" t="n">
        <f aca="false">CN94 * CN95</f>
        <v>0</v>
      </c>
      <c r="CO96" s="55" t="n">
        <f aca="false">CO94 * CO95</f>
        <v>0</v>
      </c>
      <c r="CP96" s="55" t="n">
        <f aca="false">CP94 * CP95</f>
        <v>0</v>
      </c>
      <c r="CQ96" s="55" t="n">
        <f aca="false">CQ94 * CQ95</f>
        <v>0</v>
      </c>
      <c r="CR96" s="55" t="n">
        <f aca="false">CR94 * CR95</f>
        <v>0</v>
      </c>
      <c r="CS96" s="55" t="n">
        <f aca="false">CS94 * CS95</f>
        <v>0</v>
      </c>
      <c r="CT96" s="55" t="n">
        <f aca="false">CT94 * CT95</f>
        <v>0</v>
      </c>
      <c r="CU96" s="55" t="n">
        <f aca="false">CU94 * CU95</f>
        <v>0</v>
      </c>
      <c r="CV96" s="55" t="n">
        <f aca="false">CV94 * CV95</f>
        <v>0</v>
      </c>
      <c r="CW96" s="55" t="n">
        <f aca="false">CW94 * CW95</f>
        <v>0</v>
      </c>
      <c r="CX96" s="55" t="n">
        <f aca="false">CX94 * CX95</f>
        <v>0</v>
      </c>
      <c r="CY96" s="55" t="n">
        <f aca="false">CY94 * CY95</f>
        <v>0</v>
      </c>
      <c r="CZ96" s="55" t="n">
        <f aca="false">CZ94 * CZ95</f>
        <v>0</v>
      </c>
      <c r="DA96" s="55" t="n">
        <f aca="false">DA94 * DA95</f>
        <v>0</v>
      </c>
      <c r="DB96" s="55" t="n">
        <f aca="false">DB94 * DB95</f>
        <v>0</v>
      </c>
      <c r="DC96" s="55" t="n">
        <f aca="false">DC94 * DC95</f>
        <v>0</v>
      </c>
      <c r="DD96" s="55" t="n">
        <f aca="false">DD94 * DD95</f>
        <v>0</v>
      </c>
      <c r="DE96" s="55" t="n">
        <f aca="false">DE94 * DE95</f>
        <v>0</v>
      </c>
      <c r="DF96" s="55" t="n">
        <f aca="false">DF94 * DF95</f>
        <v>0</v>
      </c>
      <c r="DG96" s="55" t="n">
        <f aca="false">DG94 * DG95</f>
        <v>0</v>
      </c>
      <c r="DH96" s="55" t="n">
        <f aca="false">DH94 * DH95</f>
        <v>0</v>
      </c>
      <c r="DI96" s="55" t="n">
        <f aca="false">DI94 * DI95</f>
        <v>0</v>
      </c>
      <c r="DJ96" s="55" t="n">
        <f aca="false">DJ94 * DJ95</f>
        <v>0</v>
      </c>
      <c r="DK96" s="55" t="n">
        <f aca="false">DK94 * DK95</f>
        <v>0</v>
      </c>
    </row>
    <row r="98" customFormat="false" ht="15" hidden="false" customHeight="true" outlineLevel="0" collapsed="false">
      <c r="E98" s="55" t="str">
        <f aca="false">E96</f>
        <v>Reduction in PM2.5 emission costs - Truck - Build</v>
      </c>
      <c r="F98" s="55" t="n">
        <f aca="false">F96</f>
        <v>0</v>
      </c>
      <c r="G98" s="55" t="str">
        <f aca="false">G96</f>
        <v>US$</v>
      </c>
      <c r="H98" s="55" t="n">
        <f aca="false">H96</f>
        <v>99639.4332192252</v>
      </c>
      <c r="I98" s="55" t="n">
        <f aca="false">I96</f>
        <v>0</v>
      </c>
      <c r="J98" s="55" t="n">
        <f aca="false">J96</f>
        <v>0</v>
      </c>
      <c r="K98" s="55" t="n">
        <f aca="false">K96</f>
        <v>0</v>
      </c>
      <c r="L98" s="55" t="n">
        <f aca="false">L96</f>
        <v>0</v>
      </c>
      <c r="M98" s="55" t="n">
        <f aca="false">M96</f>
        <v>0</v>
      </c>
      <c r="N98" s="55" t="n">
        <f aca="false">N96</f>
        <v>0</v>
      </c>
      <c r="O98" s="55" t="n">
        <f aca="false">O96</f>
        <v>0</v>
      </c>
      <c r="P98" s="55" t="n">
        <f aca="false">P96</f>
        <v>0</v>
      </c>
      <c r="Q98" s="55" t="n">
        <f aca="false">Q96</f>
        <v>0</v>
      </c>
      <c r="R98" s="55" t="n">
        <f aca="false">R96</f>
        <v>0</v>
      </c>
      <c r="S98" s="55" t="n">
        <f aca="false">S96</f>
        <v>0</v>
      </c>
      <c r="T98" s="55" t="n">
        <f aca="false">T96</f>
        <v>4131.07489158188</v>
      </c>
      <c r="U98" s="55" t="n">
        <f aca="false">U96</f>
        <v>4215.69784902643</v>
      </c>
      <c r="V98" s="55" t="n">
        <f aca="false">V96</f>
        <v>4314.66432409514</v>
      </c>
      <c r="W98" s="55" t="n">
        <f aca="false">W96</f>
        <v>4427.50987718441</v>
      </c>
      <c r="X98" s="55" t="n">
        <f aca="false">X96</f>
        <v>4549.36178369346</v>
      </c>
      <c r="Y98" s="55" t="n">
        <f aca="false">Y96</f>
        <v>4679.5571051499</v>
      </c>
      <c r="Z98" s="55" t="n">
        <f aca="false">Z96</f>
        <v>4741.19211415014</v>
      </c>
      <c r="AA98" s="55" t="n">
        <f aca="false">AA96</f>
        <v>4805.84537732597</v>
      </c>
      <c r="AB98" s="55" t="n">
        <f aca="false">AB96</f>
        <v>4874.95185988273</v>
      </c>
      <c r="AC98" s="55" t="n">
        <f aca="false">AC96</f>
        <v>4947.18614621585</v>
      </c>
      <c r="AD98" s="55" t="n">
        <f aca="false">AD96</f>
        <v>5023.63886594747</v>
      </c>
      <c r="AE98" s="55" t="n">
        <f aca="false">AE96</f>
        <v>5101.52857976923</v>
      </c>
      <c r="AF98" s="55" t="n">
        <f aca="false">AF96</f>
        <v>5181.82287748042</v>
      </c>
      <c r="AG98" s="55" t="n">
        <f aca="false">AG96</f>
        <v>5263.96455011963</v>
      </c>
      <c r="AH98" s="55" t="n">
        <f aca="false">AH96</f>
        <v>5346.2983107903</v>
      </c>
      <c r="AI98" s="55" t="n">
        <f aca="false">AI96</f>
        <v>5430.02062753882</v>
      </c>
      <c r="AJ98" s="55" t="n">
        <f aca="false">AJ96</f>
        <v>5515.12794210931</v>
      </c>
      <c r="AK98" s="55" t="n">
        <f aca="false">AK96</f>
        <v>5603.40660063187</v>
      </c>
      <c r="AL98" s="55" t="n">
        <f aca="false">AL96</f>
        <v>5695.28731343468</v>
      </c>
      <c r="AM98" s="55" t="n">
        <f aca="false">AM96</f>
        <v>5791.29622309762</v>
      </c>
      <c r="AN98" s="55" t="n">
        <f aca="false">AN96</f>
        <v>0</v>
      </c>
      <c r="AO98" s="55" t="n">
        <f aca="false">AO96</f>
        <v>0</v>
      </c>
      <c r="AP98" s="55" t="n">
        <f aca="false">AP96</f>
        <v>0</v>
      </c>
      <c r="AQ98" s="55" t="n">
        <f aca="false">AQ96</f>
        <v>0</v>
      </c>
      <c r="AR98" s="55" t="n">
        <f aca="false">AR96</f>
        <v>0</v>
      </c>
      <c r="AS98" s="55" t="n">
        <f aca="false">AS96</f>
        <v>0</v>
      </c>
      <c r="AT98" s="55" t="n">
        <f aca="false">AT96</f>
        <v>0</v>
      </c>
      <c r="AU98" s="55" t="n">
        <f aca="false">AU96</f>
        <v>0</v>
      </c>
      <c r="AV98" s="55" t="n">
        <f aca="false">AV96</f>
        <v>0</v>
      </c>
      <c r="AW98" s="55" t="n">
        <f aca="false">AW96</f>
        <v>0</v>
      </c>
      <c r="AX98" s="55" t="n">
        <f aca="false">AX96</f>
        <v>0</v>
      </c>
      <c r="AY98" s="55" t="n">
        <f aca="false">AY96</f>
        <v>0</v>
      </c>
      <c r="AZ98" s="55" t="n">
        <f aca="false">AZ96</f>
        <v>0</v>
      </c>
      <c r="BA98" s="55" t="n">
        <f aca="false">BA96</f>
        <v>0</v>
      </c>
      <c r="BB98" s="55" t="n">
        <f aca="false">BB96</f>
        <v>0</v>
      </c>
      <c r="BC98" s="55" t="n">
        <f aca="false">BC96</f>
        <v>0</v>
      </c>
      <c r="BD98" s="55" t="n">
        <f aca="false">BD96</f>
        <v>0</v>
      </c>
      <c r="BE98" s="55" t="n">
        <f aca="false">BE96</f>
        <v>0</v>
      </c>
      <c r="BF98" s="55" t="n">
        <f aca="false">BF96</f>
        <v>0</v>
      </c>
      <c r="BG98" s="55" t="n">
        <f aca="false">BG96</f>
        <v>0</v>
      </c>
      <c r="BH98" s="55" t="n">
        <f aca="false">BH96</f>
        <v>0</v>
      </c>
      <c r="BI98" s="55" t="n">
        <f aca="false">BI96</f>
        <v>0</v>
      </c>
      <c r="BJ98" s="55" t="n">
        <f aca="false">BJ96</f>
        <v>0</v>
      </c>
      <c r="BK98" s="55" t="n">
        <f aca="false">BK96</f>
        <v>0</v>
      </c>
      <c r="BL98" s="55" t="n">
        <f aca="false">BL96</f>
        <v>0</v>
      </c>
      <c r="BM98" s="55" t="n">
        <f aca="false">BM96</f>
        <v>0</v>
      </c>
      <c r="BN98" s="55" t="n">
        <f aca="false">BN96</f>
        <v>0</v>
      </c>
      <c r="BO98" s="55" t="n">
        <f aca="false">BO96</f>
        <v>0</v>
      </c>
      <c r="BP98" s="55" t="n">
        <f aca="false">BP96</f>
        <v>0</v>
      </c>
      <c r="BQ98" s="55" t="n">
        <f aca="false">BQ96</f>
        <v>0</v>
      </c>
      <c r="BR98" s="55" t="n">
        <f aca="false">BR96</f>
        <v>0</v>
      </c>
      <c r="BS98" s="55" t="n">
        <f aca="false">BS96</f>
        <v>0</v>
      </c>
      <c r="BT98" s="55" t="n">
        <f aca="false">BT96</f>
        <v>0</v>
      </c>
      <c r="BU98" s="55" t="n">
        <f aca="false">BU96</f>
        <v>0</v>
      </c>
      <c r="BV98" s="55" t="n">
        <f aca="false">BV96</f>
        <v>0</v>
      </c>
      <c r="BW98" s="55" t="n">
        <f aca="false">BW96</f>
        <v>0</v>
      </c>
      <c r="BX98" s="55" t="n">
        <f aca="false">BX96</f>
        <v>0</v>
      </c>
      <c r="BY98" s="55" t="n">
        <f aca="false">BY96</f>
        <v>0</v>
      </c>
      <c r="BZ98" s="55" t="n">
        <f aca="false">BZ96</f>
        <v>0</v>
      </c>
      <c r="CA98" s="55" t="n">
        <f aca="false">CA96</f>
        <v>0</v>
      </c>
      <c r="CB98" s="55" t="n">
        <f aca="false">CB96</f>
        <v>0</v>
      </c>
      <c r="CC98" s="55" t="n">
        <f aca="false">CC96</f>
        <v>0</v>
      </c>
      <c r="CD98" s="55" t="n">
        <f aca="false">CD96</f>
        <v>0</v>
      </c>
      <c r="CE98" s="55" t="n">
        <f aca="false">CE96</f>
        <v>0</v>
      </c>
      <c r="CF98" s="55" t="n">
        <f aca="false">CF96</f>
        <v>0</v>
      </c>
      <c r="CG98" s="55" t="n">
        <f aca="false">CG96</f>
        <v>0</v>
      </c>
      <c r="CH98" s="55" t="n">
        <f aca="false">CH96</f>
        <v>0</v>
      </c>
      <c r="CI98" s="55" t="n">
        <f aca="false">CI96</f>
        <v>0</v>
      </c>
      <c r="CJ98" s="55" t="n">
        <f aca="false">CJ96</f>
        <v>0</v>
      </c>
      <c r="CK98" s="55" t="n">
        <f aca="false">CK96</f>
        <v>0</v>
      </c>
      <c r="CL98" s="55" t="n">
        <f aca="false">CL96</f>
        <v>0</v>
      </c>
      <c r="CM98" s="55" t="n">
        <f aca="false">CM96</f>
        <v>0</v>
      </c>
      <c r="CN98" s="55" t="n">
        <f aca="false">CN96</f>
        <v>0</v>
      </c>
      <c r="CO98" s="55" t="n">
        <f aca="false">CO96</f>
        <v>0</v>
      </c>
      <c r="CP98" s="55" t="n">
        <f aca="false">CP96</f>
        <v>0</v>
      </c>
      <c r="CQ98" s="55" t="n">
        <f aca="false">CQ96</f>
        <v>0</v>
      </c>
      <c r="CR98" s="55" t="n">
        <f aca="false">CR96</f>
        <v>0</v>
      </c>
      <c r="CS98" s="55" t="n">
        <f aca="false">CS96</f>
        <v>0</v>
      </c>
      <c r="CT98" s="55" t="n">
        <f aca="false">CT96</f>
        <v>0</v>
      </c>
      <c r="CU98" s="55" t="n">
        <f aca="false">CU96</f>
        <v>0</v>
      </c>
      <c r="CV98" s="55" t="n">
        <f aca="false">CV96</f>
        <v>0</v>
      </c>
      <c r="CW98" s="55" t="n">
        <f aca="false">CW96</f>
        <v>0</v>
      </c>
      <c r="CX98" s="55" t="n">
        <f aca="false">CX96</f>
        <v>0</v>
      </c>
      <c r="CY98" s="55" t="n">
        <f aca="false">CY96</f>
        <v>0</v>
      </c>
      <c r="CZ98" s="55" t="n">
        <f aca="false">CZ96</f>
        <v>0</v>
      </c>
      <c r="DA98" s="55" t="n">
        <f aca="false">DA96</f>
        <v>0</v>
      </c>
      <c r="DB98" s="55" t="n">
        <f aca="false">DB96</f>
        <v>0</v>
      </c>
      <c r="DC98" s="55" t="n">
        <f aca="false">DC96</f>
        <v>0</v>
      </c>
      <c r="DD98" s="55" t="n">
        <f aca="false">DD96</f>
        <v>0</v>
      </c>
      <c r="DE98" s="55" t="n">
        <f aca="false">DE96</f>
        <v>0</v>
      </c>
      <c r="DF98" s="55" t="n">
        <f aca="false">DF96</f>
        <v>0</v>
      </c>
      <c r="DG98" s="55" t="n">
        <f aca="false">DG96</f>
        <v>0</v>
      </c>
      <c r="DH98" s="55" t="n">
        <f aca="false">DH96</f>
        <v>0</v>
      </c>
      <c r="DI98" s="55" t="n">
        <f aca="false">DI96</f>
        <v>0</v>
      </c>
      <c r="DJ98" s="55" t="n">
        <f aca="false">DJ96</f>
        <v>0</v>
      </c>
      <c r="DK98" s="55" t="n">
        <f aca="false">DK96</f>
        <v>0</v>
      </c>
    </row>
    <row r="99" customFormat="false" ht="15" hidden="false" customHeight="true" outlineLevel="0" collapsed="false">
      <c r="E99" s="214" t="str">
        <f aca="false">Time!E$85</f>
        <v>Discount rate multiplier - 7 percent</v>
      </c>
      <c r="F99" s="214" t="n">
        <f aca="false">Time!F$85</f>
        <v>0</v>
      </c>
      <c r="G99" s="214" t="str">
        <f aca="false">Time!G$85</f>
        <v>factor</v>
      </c>
      <c r="H99" s="214" t="n">
        <f aca="false">Time!H$85</f>
        <v>0</v>
      </c>
      <c r="I99" s="214" t="n">
        <f aca="false">Time!I$85</f>
        <v>0</v>
      </c>
      <c r="J99" s="214" t="n">
        <f aca="false">Time!J$85</f>
        <v>0.712986179483668</v>
      </c>
      <c r="K99" s="214" t="n">
        <f aca="false">Time!K$85</f>
        <v>0.762895212047525</v>
      </c>
      <c r="L99" s="214" t="n">
        <f aca="false">Time!L$85</f>
        <v>0.816297876890852</v>
      </c>
      <c r="M99" s="214" t="n">
        <f aca="false">Time!M$85</f>
        <v>0.873438728273212</v>
      </c>
      <c r="N99" s="214" t="n">
        <f aca="false">Time!N$85</f>
        <v>0.934579439252336</v>
      </c>
      <c r="O99" s="214" t="n">
        <f aca="false">Time!O$85</f>
        <v>1</v>
      </c>
      <c r="P99" s="214" t="n">
        <f aca="false">Time!P$85</f>
        <v>1.07</v>
      </c>
      <c r="Q99" s="214" t="n">
        <f aca="false">Time!Q$85</f>
        <v>1.1449</v>
      </c>
      <c r="R99" s="214" t="n">
        <f aca="false">Time!R$85</f>
        <v>1.225043</v>
      </c>
      <c r="S99" s="214" t="n">
        <f aca="false">Time!S$85</f>
        <v>1.31079601</v>
      </c>
      <c r="T99" s="214" t="n">
        <f aca="false">Time!T$85</f>
        <v>1.4025517307</v>
      </c>
      <c r="U99" s="214" t="n">
        <f aca="false">Time!U$85</f>
        <v>1.500730351849</v>
      </c>
      <c r="V99" s="214" t="n">
        <f aca="false">Time!V$85</f>
        <v>1.60578147647843</v>
      </c>
      <c r="W99" s="214" t="n">
        <f aca="false">Time!W$85</f>
        <v>1.71818617983192</v>
      </c>
      <c r="X99" s="214" t="n">
        <f aca="false">Time!X$85</f>
        <v>1.83845921242015</v>
      </c>
      <c r="Y99" s="214" t="n">
        <f aca="false">Time!Y$85</f>
        <v>1.96715135728957</v>
      </c>
      <c r="Z99" s="214" t="n">
        <f aca="false">Time!Z$85</f>
        <v>2.10485195229984</v>
      </c>
      <c r="AA99" s="214" t="n">
        <f aca="false">Time!AA$85</f>
        <v>2.25219158896082</v>
      </c>
      <c r="AB99" s="214" t="n">
        <f aca="false">Time!AB$85</f>
        <v>2.40984500018808</v>
      </c>
      <c r="AC99" s="214" t="n">
        <f aca="false">Time!AC$85</f>
        <v>2.57853415020125</v>
      </c>
      <c r="AD99" s="214" t="n">
        <f aca="false">Time!AD$85</f>
        <v>2.75903154071533</v>
      </c>
      <c r="AE99" s="214" t="n">
        <f aca="false">Time!AE$85</f>
        <v>2.95216374856541</v>
      </c>
      <c r="AF99" s="214" t="n">
        <f aca="false">Time!AF$85</f>
        <v>3.15881521096499</v>
      </c>
      <c r="AG99" s="214" t="n">
        <f aca="false">Time!AG$85</f>
        <v>3.37993227573254</v>
      </c>
      <c r="AH99" s="214" t="n">
        <f aca="false">Time!AH$85</f>
        <v>3.61652753503381</v>
      </c>
      <c r="AI99" s="214" t="n">
        <f aca="false">Time!AI$85</f>
        <v>3.86968446248618</v>
      </c>
      <c r="AJ99" s="214" t="n">
        <f aca="false">Time!AJ$85</f>
        <v>4.14056237486021</v>
      </c>
      <c r="AK99" s="214" t="n">
        <f aca="false">Time!AK$85</f>
        <v>4.43040174110043</v>
      </c>
      <c r="AL99" s="214" t="n">
        <f aca="false">Time!AL$85</f>
        <v>4.74052986297746</v>
      </c>
      <c r="AM99" s="214" t="n">
        <f aca="false">Time!AM$85</f>
        <v>5.07236695338588</v>
      </c>
      <c r="AN99" s="214" t="n">
        <f aca="false">Time!AN$85</f>
        <v>5.42743264012289</v>
      </c>
      <c r="AO99" s="214" t="n">
        <f aca="false">Time!AO$85</f>
        <v>5.80735292493149</v>
      </c>
      <c r="AP99" s="214" t="n">
        <f aca="false">Time!AP$85</f>
        <v>6.2138676296767</v>
      </c>
      <c r="AQ99" s="214" t="n">
        <f aca="false">Time!AQ$85</f>
        <v>6.64883836375407</v>
      </c>
      <c r="AR99" s="214" t="n">
        <f aca="false">Time!AR$85</f>
        <v>7.11425704921685</v>
      </c>
      <c r="AS99" s="214" t="n">
        <f aca="false">Time!AS$85</f>
        <v>7.61225504266203</v>
      </c>
      <c r="AT99" s="214" t="n">
        <f aca="false">Time!AT$85</f>
        <v>8.14511289564837</v>
      </c>
      <c r="AU99" s="214" t="n">
        <f aca="false">Time!AU$85</f>
        <v>8.71527079834376</v>
      </c>
      <c r="AV99" s="214" t="n">
        <f aca="false">Time!AV$85</f>
        <v>9.32533975422782</v>
      </c>
      <c r="AW99" s="214" t="n">
        <f aca="false">Time!AW$85</f>
        <v>9.97811353702377</v>
      </c>
      <c r="AX99" s="214" t="n">
        <f aca="false">Time!AX$85</f>
        <v>10.6765814846154</v>
      </c>
      <c r="AY99" s="214" t="n">
        <f aca="false">Time!AY$85</f>
        <v>11.4239421885385</v>
      </c>
      <c r="AZ99" s="214" t="n">
        <f aca="false">Time!AZ$85</f>
        <v>12.2236181417362</v>
      </c>
      <c r="BA99" s="214" t="n">
        <f aca="false">Time!BA$85</f>
        <v>13.0792714116577</v>
      </c>
      <c r="BB99" s="214" t="n">
        <f aca="false">Time!BB$85</f>
        <v>13.9948204104738</v>
      </c>
      <c r="BC99" s="214" t="n">
        <f aca="false">Time!BC$85</f>
        <v>14.974457839207</v>
      </c>
      <c r="BD99" s="214" t="n">
        <f aca="false">Time!BD$85</f>
        <v>16.0226698879514</v>
      </c>
      <c r="BE99" s="214" t="n">
        <f aca="false">Time!BE$85</f>
        <v>17.144256780108</v>
      </c>
      <c r="BF99" s="214" t="n">
        <f aca="false">Time!BF$85</f>
        <v>18.3443547547156</v>
      </c>
      <c r="BG99" s="214" t="n">
        <f aca="false">Time!BG$85</f>
        <v>19.6284595875457</v>
      </c>
      <c r="BH99" s="214" t="n">
        <f aca="false">Time!BH$85</f>
        <v>21.0024517586739</v>
      </c>
      <c r="BI99" s="214" t="n">
        <f aca="false">Time!BI$85</f>
        <v>22.4726233817811</v>
      </c>
      <c r="BJ99" s="214" t="n">
        <f aca="false">Time!BJ$85</f>
        <v>24.0457070185057</v>
      </c>
      <c r="BK99" s="214" t="n">
        <f aca="false">Time!BK$85</f>
        <v>25.7289065098011</v>
      </c>
      <c r="BL99" s="214" t="n">
        <f aca="false">Time!BL$85</f>
        <v>27.5299299654872</v>
      </c>
      <c r="BM99" s="214" t="n">
        <f aca="false">Time!BM$85</f>
        <v>29.4570250630713</v>
      </c>
      <c r="BN99" s="214" t="n">
        <f aca="false">Time!BN$85</f>
        <v>31.5190168174863</v>
      </c>
      <c r="BO99" s="214" t="n">
        <f aca="false">Time!BO$85</f>
        <v>33.7253479947104</v>
      </c>
      <c r="BP99" s="214" t="n">
        <f aca="false">Time!BP$85</f>
        <v>36.0861223543401</v>
      </c>
      <c r="BQ99" s="214" t="n">
        <f aca="false">Time!BQ$85</f>
        <v>38.6121509191439</v>
      </c>
      <c r="BR99" s="214" t="n">
        <f aca="false">Time!BR$85</f>
        <v>41.315001483484</v>
      </c>
      <c r="BS99" s="214" t="n">
        <f aca="false">Time!BS$85</f>
        <v>44.2070515873279</v>
      </c>
      <c r="BT99" s="214" t="n">
        <f aca="false">Time!BT$85</f>
        <v>47.3015451984408</v>
      </c>
      <c r="BU99" s="214" t="n">
        <f aca="false">Time!BU$85</f>
        <v>50.6126533623317</v>
      </c>
      <c r="BV99" s="214" t="n">
        <f aca="false">Time!BV$85</f>
        <v>54.1555390976949</v>
      </c>
      <c r="BW99" s="214" t="n">
        <f aca="false">Time!BW$85</f>
        <v>57.9464268345335</v>
      </c>
      <c r="BX99" s="214" t="n">
        <f aca="false">Time!BX$85</f>
        <v>62.0026767129509</v>
      </c>
      <c r="BY99" s="214" t="n">
        <f aca="false">Time!BY$85</f>
        <v>66.3428640828574</v>
      </c>
      <c r="BZ99" s="214" t="n">
        <f aca="false">Time!BZ$85</f>
        <v>70.9868645686575</v>
      </c>
      <c r="CA99" s="214" t="n">
        <f aca="false">Time!CA$85</f>
        <v>75.9559450884635</v>
      </c>
      <c r="CB99" s="214" t="n">
        <f aca="false">Time!CB$85</f>
        <v>81.2728612446559</v>
      </c>
      <c r="CC99" s="214" t="n">
        <f aca="false">Time!CC$85</f>
        <v>86.9619615317818</v>
      </c>
      <c r="CD99" s="214" t="n">
        <f aca="false">Time!CD$85</f>
        <v>93.0492988390066</v>
      </c>
      <c r="CE99" s="214" t="n">
        <f aca="false">Time!CE$85</f>
        <v>99.562749757737</v>
      </c>
      <c r="CF99" s="214" t="n">
        <f aca="false">Time!CF$85</f>
        <v>106.532142240779</v>
      </c>
      <c r="CG99" s="214" t="n">
        <f aca="false">Time!CG$85</f>
        <v>113.989392197633</v>
      </c>
      <c r="CH99" s="214" t="n">
        <f aca="false">Time!CH$85</f>
        <v>121.968649651467</v>
      </c>
      <c r="CI99" s="214" t="n">
        <f aca="false">Time!CI$85</f>
        <v>130.50645512707</v>
      </c>
      <c r="CJ99" s="214" t="n">
        <f aca="false">Time!CJ$85</f>
        <v>139.641906985965</v>
      </c>
      <c r="CK99" s="214" t="n">
        <f aca="false">Time!CK$85</f>
        <v>149.416840474983</v>
      </c>
      <c r="CL99" s="214" t="n">
        <f aca="false">Time!CL$85</f>
        <v>159.876019308231</v>
      </c>
      <c r="CM99" s="214" t="n">
        <f aca="false">Time!CM$85</f>
        <v>171.067340659808</v>
      </c>
      <c r="CN99" s="214" t="n">
        <f aca="false">Time!CN$85</f>
        <v>183.042054505994</v>
      </c>
      <c r="CO99" s="214" t="n">
        <f aca="false">Time!CO$85</f>
        <v>195.854998321414</v>
      </c>
      <c r="CP99" s="214" t="n">
        <f aca="false">Time!CP$85</f>
        <v>209.564848203913</v>
      </c>
      <c r="CQ99" s="214" t="n">
        <f aca="false">Time!CQ$85</f>
        <v>224.234387578187</v>
      </c>
      <c r="CR99" s="214" t="n">
        <f aca="false">Time!CR$85</f>
        <v>239.93079470866</v>
      </c>
      <c r="CS99" s="214" t="n">
        <f aca="false">Time!CS$85</f>
        <v>256.725950338266</v>
      </c>
      <c r="CT99" s="214" t="n">
        <f aca="false">Time!CT$85</f>
        <v>274.696766861944</v>
      </c>
      <c r="CU99" s="214" t="n">
        <f aca="false">Time!CU$85</f>
        <v>293.92554054228</v>
      </c>
      <c r="CV99" s="214" t="n">
        <f aca="false">Time!CV$85</f>
        <v>314.50032838024</v>
      </c>
      <c r="CW99" s="214" t="n">
        <f aca="false">Time!CW$85</f>
        <v>336.515351366857</v>
      </c>
      <c r="CX99" s="214" t="n">
        <f aca="false">Time!CX$85</f>
        <v>360.071425962537</v>
      </c>
      <c r="CY99" s="214" t="n">
        <f aca="false">Time!CY$85</f>
        <v>385.276425779915</v>
      </c>
      <c r="CZ99" s="214" t="n">
        <f aca="false">Time!CZ$85</f>
        <v>412.245775584509</v>
      </c>
      <c r="DA99" s="214" t="n">
        <f aca="false">Time!DA$85</f>
        <v>441.102979875424</v>
      </c>
      <c r="DB99" s="214" t="n">
        <f aca="false">Time!DB$85</f>
        <v>471.980188466704</v>
      </c>
      <c r="DC99" s="214" t="n">
        <f aca="false">Time!DC$85</f>
        <v>505.018801659373</v>
      </c>
      <c r="DD99" s="214" t="n">
        <f aca="false">Time!DD$85</f>
        <v>540.370117775529</v>
      </c>
      <c r="DE99" s="214" t="n">
        <f aca="false">Time!DE$85</f>
        <v>578.196026019816</v>
      </c>
      <c r="DF99" s="214" t="n">
        <f aca="false">Time!DF$85</f>
        <v>618.669747841204</v>
      </c>
      <c r="DG99" s="214" t="n">
        <f aca="false">Time!DG$85</f>
        <v>661.976630190088</v>
      </c>
      <c r="DH99" s="214" t="n">
        <f aca="false">Time!DH$85</f>
        <v>708.314994303394</v>
      </c>
      <c r="DI99" s="214" t="n">
        <f aca="false">Time!DI$85</f>
        <v>757.897043904632</v>
      </c>
      <c r="DJ99" s="214" t="n">
        <f aca="false">Time!DJ$85</f>
        <v>810.949836977956</v>
      </c>
      <c r="DK99" s="214" t="n">
        <f aca="false">Time!DK$85</f>
        <v>867.716325566413</v>
      </c>
    </row>
    <row r="100" customFormat="false" ht="15" hidden="false" customHeight="true" outlineLevel="0" collapsed="false">
      <c r="E100" s="202" t="s">
        <v>300</v>
      </c>
      <c r="F100" s="202"/>
      <c r="G100" s="202" t="s">
        <v>209</v>
      </c>
      <c r="H100" s="202" t="n">
        <f aca="false">SUM(J100:DK100)</f>
        <v>38767.7037658834</v>
      </c>
      <c r="I100" s="202"/>
      <c r="J100" s="202" t="n">
        <f aca="false">J98 / J99</f>
        <v>0</v>
      </c>
      <c r="K100" s="202" t="n">
        <f aca="false">K98 / K99</f>
        <v>0</v>
      </c>
      <c r="L100" s="202" t="n">
        <f aca="false">L98 / L99</f>
        <v>0</v>
      </c>
      <c r="M100" s="202" t="n">
        <f aca="false">M98 / M99</f>
        <v>0</v>
      </c>
      <c r="N100" s="202" t="n">
        <f aca="false">N98 / N99</f>
        <v>0</v>
      </c>
      <c r="O100" s="202" t="n">
        <f aca="false">O98 / O99</f>
        <v>0</v>
      </c>
      <c r="P100" s="202" t="n">
        <f aca="false">P98 / P99</f>
        <v>0</v>
      </c>
      <c r="Q100" s="202" t="n">
        <f aca="false">Q98 / Q99</f>
        <v>0</v>
      </c>
      <c r="R100" s="202" t="n">
        <f aca="false">R98 / R99</f>
        <v>0</v>
      </c>
      <c r="S100" s="202" t="n">
        <f aca="false">S98 / S99</f>
        <v>0</v>
      </c>
      <c r="T100" s="202" t="n">
        <f aca="false">T98 / T99</f>
        <v>2945.39930410988</v>
      </c>
      <c r="U100" s="202" t="n">
        <f aca="false">U98 / U99</f>
        <v>2809.09747965876</v>
      </c>
      <c r="V100" s="202" t="n">
        <f aca="false">V98 / V99</f>
        <v>2686.9560941489</v>
      </c>
      <c r="W100" s="202" t="n">
        <f aca="false">W98 / W99</f>
        <v>2576.85105907296</v>
      </c>
      <c r="X100" s="202" t="n">
        <f aca="false">X98 / X99</f>
        <v>2474.55138137368</v>
      </c>
      <c r="Y100" s="202" t="n">
        <f aca="false">Y98 / Y99</f>
        <v>2378.84954190694</v>
      </c>
      <c r="Z100" s="202" t="n">
        <f aca="false">Z98 / Z99</f>
        <v>2252.50621972237</v>
      </c>
      <c r="AA100" s="202" t="n">
        <f aca="false">AA98 / AA99</f>
        <v>2133.85282179454</v>
      </c>
      <c r="AB100" s="202" t="n">
        <f aca="false">AB98 / AB99</f>
        <v>2022.93170701944</v>
      </c>
      <c r="AC100" s="202" t="n">
        <f aca="false">AC98 / AC99</f>
        <v>1918.60408202456</v>
      </c>
      <c r="AD100" s="202" t="n">
        <f aca="false">AD98 / AD99</f>
        <v>1820.79791108332</v>
      </c>
      <c r="AE100" s="202" t="n">
        <f aca="false">AE98 / AE99</f>
        <v>1728.06423161598</v>
      </c>
      <c r="AF100" s="202" t="n">
        <f aca="false">AF98 / AF99</f>
        <v>1640.43241893134</v>
      </c>
      <c r="AG100" s="202" t="n">
        <f aca="false">AG98 / AG99</f>
        <v>1557.41716717645</v>
      </c>
      <c r="AH100" s="202" t="n">
        <f aca="false">AH98 / AH99</f>
        <v>1478.29603369529</v>
      </c>
      <c r="AI100" s="202" t="n">
        <f aca="false">AI98 / AI99</f>
        <v>1403.22051582732</v>
      </c>
      <c r="AJ100" s="202" t="n">
        <f aca="false">AJ98 / AJ99</f>
        <v>1331.97557307551</v>
      </c>
      <c r="AK100" s="202" t="n">
        <f aca="false">AK98 / AK99</f>
        <v>1264.76263961563</v>
      </c>
      <c r="AL100" s="202" t="n">
        <f aca="false">AL98 / AL99</f>
        <v>1201.40310852457</v>
      </c>
      <c r="AM100" s="202" t="n">
        <f aca="false">AM98 / AM99</f>
        <v>1141.73447550593</v>
      </c>
      <c r="AN100" s="202" t="n">
        <f aca="false">AN98 / AN99</f>
        <v>0</v>
      </c>
      <c r="AO100" s="202" t="n">
        <f aca="false">AO98 / AO99</f>
        <v>0</v>
      </c>
      <c r="AP100" s="202" t="n">
        <f aca="false">AP98 / AP99</f>
        <v>0</v>
      </c>
      <c r="AQ100" s="202" t="n">
        <f aca="false">AQ98 / AQ99</f>
        <v>0</v>
      </c>
      <c r="AR100" s="202" t="n">
        <f aca="false">AR98 / AR99</f>
        <v>0</v>
      </c>
      <c r="AS100" s="202" t="n">
        <f aca="false">AS98 / AS99</f>
        <v>0</v>
      </c>
      <c r="AT100" s="202" t="n">
        <f aca="false">AT98 / AT99</f>
        <v>0</v>
      </c>
      <c r="AU100" s="202" t="n">
        <f aca="false">AU98 / AU99</f>
        <v>0</v>
      </c>
      <c r="AV100" s="202" t="n">
        <f aca="false">AV98 / AV99</f>
        <v>0</v>
      </c>
      <c r="AW100" s="202" t="n">
        <f aca="false">AW98 / AW99</f>
        <v>0</v>
      </c>
      <c r="AX100" s="202" t="n">
        <f aca="false">AX98 / AX99</f>
        <v>0</v>
      </c>
      <c r="AY100" s="202" t="n">
        <f aca="false">AY98 / AY99</f>
        <v>0</v>
      </c>
      <c r="AZ100" s="202" t="n">
        <f aca="false">AZ98 / AZ99</f>
        <v>0</v>
      </c>
      <c r="BA100" s="202" t="n">
        <f aca="false">BA98 / BA99</f>
        <v>0</v>
      </c>
      <c r="BB100" s="202" t="n">
        <f aca="false">BB98 / BB99</f>
        <v>0</v>
      </c>
      <c r="BC100" s="202" t="n">
        <f aca="false">BC98 / BC99</f>
        <v>0</v>
      </c>
      <c r="BD100" s="202" t="n">
        <f aca="false">BD98 / BD99</f>
        <v>0</v>
      </c>
      <c r="BE100" s="202" t="n">
        <f aca="false">BE98 / BE99</f>
        <v>0</v>
      </c>
      <c r="BF100" s="202" t="n">
        <f aca="false">BF98 / BF99</f>
        <v>0</v>
      </c>
      <c r="BG100" s="202" t="n">
        <f aca="false">BG98 / BG99</f>
        <v>0</v>
      </c>
      <c r="BH100" s="202" t="n">
        <f aca="false">BH98 / BH99</f>
        <v>0</v>
      </c>
      <c r="BI100" s="202" t="n">
        <f aca="false">BI98 / BI99</f>
        <v>0</v>
      </c>
      <c r="BJ100" s="202" t="n">
        <f aca="false">BJ98 / BJ99</f>
        <v>0</v>
      </c>
      <c r="BK100" s="202" t="n">
        <f aca="false">BK98 / BK99</f>
        <v>0</v>
      </c>
      <c r="BL100" s="202" t="n">
        <f aca="false">BL98 / BL99</f>
        <v>0</v>
      </c>
      <c r="BM100" s="202" t="n">
        <f aca="false">BM98 / BM99</f>
        <v>0</v>
      </c>
      <c r="BN100" s="202" t="n">
        <f aca="false">BN98 / BN99</f>
        <v>0</v>
      </c>
      <c r="BO100" s="202" t="n">
        <f aca="false">BO98 / BO99</f>
        <v>0</v>
      </c>
      <c r="BP100" s="202" t="n">
        <f aca="false">BP98 / BP99</f>
        <v>0</v>
      </c>
      <c r="BQ100" s="202" t="n">
        <f aca="false">BQ98 / BQ99</f>
        <v>0</v>
      </c>
      <c r="BR100" s="202" t="n">
        <f aca="false">BR98 / BR99</f>
        <v>0</v>
      </c>
      <c r="BS100" s="202" t="n">
        <f aca="false">BS98 / BS99</f>
        <v>0</v>
      </c>
      <c r="BT100" s="202" t="n">
        <f aca="false">BT98 / BT99</f>
        <v>0</v>
      </c>
      <c r="BU100" s="202" t="n">
        <f aca="false">BU98 / BU99</f>
        <v>0</v>
      </c>
      <c r="BV100" s="202" t="n">
        <f aca="false">BV98 / BV99</f>
        <v>0</v>
      </c>
      <c r="BW100" s="202" t="n">
        <f aca="false">BW98 / BW99</f>
        <v>0</v>
      </c>
      <c r="BX100" s="202" t="n">
        <f aca="false">BX98 / BX99</f>
        <v>0</v>
      </c>
      <c r="BY100" s="202" t="n">
        <f aca="false">BY98 / BY99</f>
        <v>0</v>
      </c>
      <c r="BZ100" s="202" t="n">
        <f aca="false">BZ98 / BZ99</f>
        <v>0</v>
      </c>
      <c r="CA100" s="202" t="n">
        <f aca="false">CA98 / CA99</f>
        <v>0</v>
      </c>
      <c r="CB100" s="202" t="n">
        <f aca="false">CB98 / CB99</f>
        <v>0</v>
      </c>
      <c r="CC100" s="202" t="n">
        <f aca="false">CC98 / CC99</f>
        <v>0</v>
      </c>
      <c r="CD100" s="202" t="n">
        <f aca="false">CD98 / CD99</f>
        <v>0</v>
      </c>
      <c r="CE100" s="202" t="n">
        <f aca="false">CE98 / CE99</f>
        <v>0</v>
      </c>
      <c r="CF100" s="202" t="n">
        <f aca="false">CF98 / CF99</f>
        <v>0</v>
      </c>
      <c r="CG100" s="202" t="n">
        <f aca="false">CG98 / CG99</f>
        <v>0</v>
      </c>
      <c r="CH100" s="202" t="n">
        <f aca="false">CH98 / CH99</f>
        <v>0</v>
      </c>
      <c r="CI100" s="202" t="n">
        <f aca="false">CI98 / CI99</f>
        <v>0</v>
      </c>
      <c r="CJ100" s="202" t="n">
        <f aca="false">CJ98 / CJ99</f>
        <v>0</v>
      </c>
      <c r="CK100" s="202" t="n">
        <f aca="false">CK98 / CK99</f>
        <v>0</v>
      </c>
      <c r="CL100" s="202" t="n">
        <f aca="false">CL98 / CL99</f>
        <v>0</v>
      </c>
      <c r="CM100" s="202" t="n">
        <f aca="false">CM98 / CM99</f>
        <v>0</v>
      </c>
      <c r="CN100" s="202" t="n">
        <f aca="false">CN98 / CN99</f>
        <v>0</v>
      </c>
      <c r="CO100" s="202" t="n">
        <f aca="false">CO98 / CO99</f>
        <v>0</v>
      </c>
      <c r="CP100" s="202" t="n">
        <f aca="false">CP98 / CP99</f>
        <v>0</v>
      </c>
      <c r="CQ100" s="202" t="n">
        <f aca="false">CQ98 / CQ99</f>
        <v>0</v>
      </c>
      <c r="CR100" s="202" t="n">
        <f aca="false">CR98 / CR99</f>
        <v>0</v>
      </c>
      <c r="CS100" s="202" t="n">
        <f aca="false">CS98 / CS99</f>
        <v>0</v>
      </c>
      <c r="CT100" s="202" t="n">
        <f aca="false">CT98 / CT99</f>
        <v>0</v>
      </c>
      <c r="CU100" s="202" t="n">
        <f aca="false">CU98 / CU99</f>
        <v>0</v>
      </c>
      <c r="CV100" s="202" t="n">
        <f aca="false">CV98 / CV99</f>
        <v>0</v>
      </c>
      <c r="CW100" s="202" t="n">
        <f aca="false">CW98 / CW99</f>
        <v>0</v>
      </c>
      <c r="CX100" s="202" t="n">
        <f aca="false">CX98 / CX99</f>
        <v>0</v>
      </c>
      <c r="CY100" s="202" t="n">
        <f aca="false">CY98 / CY99</f>
        <v>0</v>
      </c>
      <c r="CZ100" s="202" t="n">
        <f aca="false">CZ98 / CZ99</f>
        <v>0</v>
      </c>
      <c r="DA100" s="202" t="n">
        <f aca="false">DA98 / DA99</f>
        <v>0</v>
      </c>
      <c r="DB100" s="202" t="n">
        <f aca="false">DB98 / DB99</f>
        <v>0</v>
      </c>
      <c r="DC100" s="202" t="n">
        <f aca="false">DC98 / DC99</f>
        <v>0</v>
      </c>
      <c r="DD100" s="202" t="n">
        <f aca="false">DD98 / DD99</f>
        <v>0</v>
      </c>
      <c r="DE100" s="202" t="n">
        <f aca="false">DE98 / DE99</f>
        <v>0</v>
      </c>
      <c r="DF100" s="202" t="n">
        <f aca="false">DF98 / DF99</f>
        <v>0</v>
      </c>
      <c r="DG100" s="202" t="n">
        <f aca="false">DG98 / DG99</f>
        <v>0</v>
      </c>
      <c r="DH100" s="202" t="n">
        <f aca="false">DH98 / DH99</f>
        <v>0</v>
      </c>
      <c r="DI100" s="202" t="n">
        <f aca="false">DI98 / DI99</f>
        <v>0</v>
      </c>
      <c r="DJ100" s="202" t="n">
        <f aca="false">DJ98 / DJ99</f>
        <v>0</v>
      </c>
      <c r="DK100" s="202" t="n">
        <f aca="false">DK98 / DK99</f>
        <v>0</v>
      </c>
    </row>
    <row r="102" customFormat="false" ht="15" hidden="false" customHeight="true" outlineLevel="0" collapsed="false">
      <c r="B102" s="53" t="s">
        <v>301</v>
      </c>
    </row>
    <row r="103" customFormat="false" ht="15" hidden="false" customHeight="true" outlineLevel="0" collapsed="false">
      <c r="E103" s="172" t="str">
        <f aca="false">InpC!E$118</f>
        <v>Grams per metric ton</v>
      </c>
      <c r="F103" s="172" t="n">
        <f aca="false">InpC!F$118</f>
        <v>1000000</v>
      </c>
      <c r="G103" s="172" t="str">
        <f aca="false">InpC!G$118</f>
        <v>gram / metric ton</v>
      </c>
    </row>
    <row r="104" customFormat="false" ht="15" hidden="false" customHeight="true" outlineLevel="0" collapsed="false">
      <c r="E104" s="172" t="str">
        <f aca="false">InpC!E$78</f>
        <v>Truck speed during idle (assumed)</v>
      </c>
      <c r="F104" s="172" t="n">
        <f aca="false">InpC!F$78</f>
        <v>5</v>
      </c>
      <c r="G104" s="172" t="str">
        <f aca="false">InpC!G$78</f>
        <v>miles / hour</v>
      </c>
    </row>
    <row r="105" customFormat="false" ht="15" hidden="false" customHeight="true" outlineLevel="0" collapsed="false">
      <c r="E105" s="214" t="str">
        <f aca="false">InpV!E$42</f>
        <v>SOx emission rate - Truck</v>
      </c>
      <c r="F105" s="214" t="n">
        <f aca="false">InpV!F$42</f>
        <v>0</v>
      </c>
      <c r="G105" s="214" t="str">
        <f aca="false">InpV!G$42</f>
        <v>gram / mile</v>
      </c>
      <c r="H105" s="214" t="str">
        <f aca="false">InpV!H$42</f>
        <v>EMFAC 2021</v>
      </c>
      <c r="I105" s="214" t="n">
        <f aca="false">InpV!I$42</f>
        <v>0</v>
      </c>
      <c r="J105" s="214" t="n">
        <f aca="false">InpV!J$42</f>
        <v>0</v>
      </c>
      <c r="K105" s="214" t="n">
        <f aca="false">InpV!K$42</f>
        <v>0</v>
      </c>
      <c r="L105" s="214" t="n">
        <f aca="false">InpV!L$42</f>
        <v>0</v>
      </c>
      <c r="M105" s="214" t="n">
        <f aca="false">InpV!M$42</f>
        <v>0</v>
      </c>
      <c r="N105" s="214" t="n">
        <f aca="false">InpV!N$42</f>
        <v>0.0139525541261968</v>
      </c>
      <c r="O105" s="214" t="n">
        <f aca="false">InpV!O$42</f>
        <v>0.0139393536969348</v>
      </c>
      <c r="P105" s="214" t="n">
        <f aca="false">InpV!P$42</f>
        <v>0.0138424823655683</v>
      </c>
      <c r="Q105" s="214" t="n">
        <f aca="false">InpV!Q$42</f>
        <v>0.0137409310770428</v>
      </c>
      <c r="R105" s="214" t="n">
        <f aca="false">InpV!R$42</f>
        <v>0.0135734264810688</v>
      </c>
      <c r="S105" s="214" t="n">
        <f aca="false">InpV!S$42</f>
        <v>0.0133783245802203</v>
      </c>
      <c r="T105" s="214" t="n">
        <f aca="false">InpV!T$42</f>
        <v>0.0131657772809641</v>
      </c>
      <c r="U105" s="214" t="n">
        <f aca="false">InpV!U$42</f>
        <v>0.0129343408792079</v>
      </c>
      <c r="V105" s="214" t="n">
        <f aca="false">InpV!V$42</f>
        <v>0.0126585274396763</v>
      </c>
      <c r="W105" s="214" t="n">
        <f aca="false">InpV!W$42</f>
        <v>0.0123754321823371</v>
      </c>
      <c r="X105" s="214" t="n">
        <f aca="false">InpV!X$42</f>
        <v>0.0121051047844289</v>
      </c>
      <c r="Y105" s="214" t="n">
        <f aca="false">InpV!Y$42</f>
        <v>0.0118560552669291</v>
      </c>
      <c r="Z105" s="214" t="n">
        <f aca="false">InpV!Z$42</f>
        <v>0.0116339796654265</v>
      </c>
      <c r="AA105" s="214" t="n">
        <f aca="false">InpV!AA$42</f>
        <v>0.0114428698204371</v>
      </c>
      <c r="AB105" s="214" t="n">
        <f aca="false">InpV!AB$42</f>
        <v>0.0112820911204207</v>
      </c>
      <c r="AC105" s="214" t="n">
        <f aca="false">InpV!AC$42</f>
        <v>0.0111496455199388</v>
      </c>
      <c r="AD105" s="214" t="n">
        <f aca="false">InpV!AD$42</f>
        <v>0.0110448102759284</v>
      </c>
      <c r="AE105" s="214" t="n">
        <f aca="false">InpV!AE$42</f>
        <v>0.0109640718192524</v>
      </c>
      <c r="AF105" s="214" t="n">
        <f aca="false">InpV!AF$42</f>
        <v>0.0109038012618261</v>
      </c>
      <c r="AG105" s="214" t="n">
        <f aca="false">InpV!AG$42</f>
        <v>0.0108600890026546</v>
      </c>
      <c r="AH105" s="214" t="n">
        <f aca="false">InpV!AH$42</f>
        <v>0.010827535517507</v>
      </c>
      <c r="AI105" s="214" t="n">
        <f aca="false">InpV!AI$42</f>
        <v>0.0108037806036766</v>
      </c>
      <c r="AJ105" s="214" t="n">
        <f aca="false">InpV!AJ$42</f>
        <v>0.0107864941263277</v>
      </c>
      <c r="AK105" s="214" t="n">
        <f aca="false">InpV!AK$42</f>
        <v>0.0107739394676055</v>
      </c>
      <c r="AL105" s="214" t="n">
        <f aca="false">InpV!AL$42</f>
        <v>0.0107648348770944</v>
      </c>
      <c r="AM105" s="214" t="n">
        <f aca="false">InpV!AM$42</f>
        <v>0.0107582582843163</v>
      </c>
      <c r="AN105" s="214" t="n">
        <f aca="false">InpV!AN$42</f>
        <v>0.0107535281551862</v>
      </c>
      <c r="AO105" s="214" t="n">
        <f aca="false">InpV!AO$42</f>
        <v>0.0107501266188584</v>
      </c>
      <c r="AP105" s="214" t="n">
        <f aca="false">InpV!AP$42</f>
        <v>0.0107476791747031</v>
      </c>
      <c r="AQ105" s="214" t="n">
        <f aca="false">InpV!AQ$42</f>
        <v>0.0107459207411299</v>
      </c>
      <c r="AR105" s="214" t="n">
        <f aca="false">InpV!AR$42</f>
        <v>0.0107446670172988</v>
      </c>
      <c r="AS105" s="214" t="n">
        <f aca="false">InpV!AS$42</f>
        <v>0.0107437768881829</v>
      </c>
      <c r="AT105" s="214" t="n">
        <f aca="false">InpV!AT$42</f>
        <v>0.0107437768881829</v>
      </c>
      <c r="AU105" s="214" t="n">
        <f aca="false">InpV!AU$42</f>
        <v>0.0107437768881829</v>
      </c>
      <c r="AV105" s="214" t="n">
        <f aca="false">InpV!AV$42</f>
        <v>0.0107437768881829</v>
      </c>
      <c r="AW105" s="214" t="n">
        <f aca="false">InpV!AW$42</f>
        <v>0.0107437768881829</v>
      </c>
      <c r="AX105" s="214" t="n">
        <f aca="false">InpV!AX$42</f>
        <v>0.0107437768881829</v>
      </c>
      <c r="AY105" s="214" t="n">
        <f aca="false">InpV!AY$42</f>
        <v>0.0107437768881829</v>
      </c>
      <c r="AZ105" s="214" t="n">
        <f aca="false">InpV!AZ$42</f>
        <v>0.0107437768881829</v>
      </c>
      <c r="BA105" s="214" t="n">
        <f aca="false">InpV!BA$42</f>
        <v>0.0107437768881829</v>
      </c>
      <c r="BB105" s="214" t="n">
        <f aca="false">InpV!BB$42</f>
        <v>0.0107437768881829</v>
      </c>
      <c r="BC105" s="214" t="n">
        <f aca="false">InpV!BC$42</f>
        <v>0.0107437768881829</v>
      </c>
      <c r="BD105" s="214" t="n">
        <f aca="false">InpV!BD$42</f>
        <v>0.0107437768881829</v>
      </c>
      <c r="BE105" s="214" t="n">
        <f aca="false">InpV!BE$42</f>
        <v>0.0107437768881829</v>
      </c>
      <c r="BF105" s="214" t="n">
        <f aca="false">InpV!BF$42</f>
        <v>0.0107437768881829</v>
      </c>
      <c r="BG105" s="214" t="n">
        <f aca="false">InpV!BG$42</f>
        <v>0.0107437768881829</v>
      </c>
      <c r="BH105" s="214" t="n">
        <f aca="false">InpV!BH$42</f>
        <v>0.0107437768881829</v>
      </c>
      <c r="BI105" s="214" t="n">
        <f aca="false">InpV!BI$42</f>
        <v>0.0107437768881829</v>
      </c>
      <c r="BJ105" s="214" t="n">
        <f aca="false">InpV!BJ$42</f>
        <v>0.0107437768881829</v>
      </c>
      <c r="BK105" s="214" t="n">
        <f aca="false">InpV!BK$42</f>
        <v>0.0107437768881829</v>
      </c>
      <c r="BL105" s="214" t="n">
        <f aca="false">InpV!BL$42</f>
        <v>0.0107437768881829</v>
      </c>
      <c r="BM105" s="214" t="n">
        <f aca="false">InpV!BM$42</f>
        <v>0.0107437768881829</v>
      </c>
      <c r="BN105" s="214" t="n">
        <f aca="false">InpV!BN$42</f>
        <v>0.0107437768881829</v>
      </c>
      <c r="BO105" s="214" t="n">
        <f aca="false">InpV!BO$42</f>
        <v>0.0107437768881829</v>
      </c>
      <c r="BP105" s="214" t="n">
        <f aca="false">InpV!BP$42</f>
        <v>0.0107437768881829</v>
      </c>
      <c r="BQ105" s="214" t="n">
        <f aca="false">InpV!BQ$42</f>
        <v>0.0107437768881829</v>
      </c>
      <c r="BR105" s="214" t="n">
        <f aca="false">InpV!BR$42</f>
        <v>0.0107437768881829</v>
      </c>
      <c r="BS105" s="214" t="n">
        <f aca="false">InpV!BS$42</f>
        <v>0.0107437768881829</v>
      </c>
      <c r="BT105" s="214" t="n">
        <f aca="false">InpV!BT$42</f>
        <v>0.0107437768881829</v>
      </c>
      <c r="BU105" s="214" t="n">
        <f aca="false">InpV!BU$42</f>
        <v>0.0107437768881829</v>
      </c>
      <c r="BV105" s="214" t="n">
        <f aca="false">InpV!BV$42</f>
        <v>0.0107437768881829</v>
      </c>
      <c r="BW105" s="214" t="n">
        <f aca="false">InpV!BW$42</f>
        <v>0.0107437768881829</v>
      </c>
      <c r="BX105" s="214" t="n">
        <f aca="false">InpV!BX$42</f>
        <v>0.0107437768881829</v>
      </c>
      <c r="BY105" s="214" t="n">
        <f aca="false">InpV!BY$42</f>
        <v>0.0107437768881829</v>
      </c>
      <c r="BZ105" s="214" t="n">
        <f aca="false">InpV!BZ$42</f>
        <v>0.0107437768881829</v>
      </c>
      <c r="CA105" s="214" t="n">
        <f aca="false">InpV!CA$42</f>
        <v>0.0107437768881829</v>
      </c>
      <c r="CB105" s="214" t="n">
        <f aca="false">InpV!CB$42</f>
        <v>0.0107437768881829</v>
      </c>
      <c r="CC105" s="214" t="n">
        <f aca="false">InpV!CC$42</f>
        <v>0.0107437768881829</v>
      </c>
      <c r="CD105" s="214" t="n">
        <f aca="false">InpV!CD$42</f>
        <v>0.0107437768881829</v>
      </c>
      <c r="CE105" s="214" t="n">
        <f aca="false">InpV!CE$42</f>
        <v>0.0107437768881829</v>
      </c>
      <c r="CF105" s="214" t="n">
        <f aca="false">InpV!CF$42</f>
        <v>0.0107437768881829</v>
      </c>
      <c r="CG105" s="214" t="n">
        <f aca="false">InpV!CG$42</f>
        <v>0.0107437768881829</v>
      </c>
      <c r="CH105" s="214" t="n">
        <f aca="false">InpV!CH$42</f>
        <v>0.0107437768881829</v>
      </c>
      <c r="CI105" s="214" t="n">
        <f aca="false">InpV!CI$42</f>
        <v>0.0107437768881829</v>
      </c>
      <c r="CJ105" s="214" t="n">
        <f aca="false">InpV!CJ$42</f>
        <v>0.0107437768881829</v>
      </c>
      <c r="CK105" s="214" t="n">
        <f aca="false">InpV!CK$42</f>
        <v>0.0107437768881829</v>
      </c>
      <c r="CL105" s="214" t="n">
        <f aca="false">InpV!CL$42</f>
        <v>0.0107437768881829</v>
      </c>
      <c r="CM105" s="214" t="n">
        <f aca="false">InpV!CM$42</f>
        <v>0.0107437768881829</v>
      </c>
      <c r="CN105" s="214" t="n">
        <f aca="false">InpV!CN$42</f>
        <v>0.0107437768881829</v>
      </c>
      <c r="CO105" s="214" t="n">
        <f aca="false">InpV!CO$42</f>
        <v>0.0107437768881829</v>
      </c>
      <c r="CP105" s="214" t="n">
        <f aca="false">InpV!CP$42</f>
        <v>0.0107437768881829</v>
      </c>
      <c r="CQ105" s="214" t="n">
        <f aca="false">InpV!CQ$42</f>
        <v>0.0107437768881829</v>
      </c>
      <c r="CR105" s="214" t="n">
        <f aca="false">InpV!CR$42</f>
        <v>0.0107437768881829</v>
      </c>
      <c r="CS105" s="214" t="n">
        <f aca="false">InpV!CS$42</f>
        <v>0.0107437768881829</v>
      </c>
      <c r="CT105" s="214" t="n">
        <f aca="false">InpV!CT$42</f>
        <v>0.0107437768881829</v>
      </c>
      <c r="CU105" s="214" t="n">
        <f aca="false">InpV!CU$42</f>
        <v>0.0107437768881829</v>
      </c>
      <c r="CV105" s="214" t="n">
        <f aca="false">InpV!CV$42</f>
        <v>0.0107437768881829</v>
      </c>
      <c r="CW105" s="214" t="n">
        <f aca="false">InpV!CW$42</f>
        <v>0.0107437768881829</v>
      </c>
      <c r="CX105" s="214" t="n">
        <f aca="false">InpV!CX$42</f>
        <v>0.0107437768881829</v>
      </c>
      <c r="CY105" s="214" t="n">
        <f aca="false">InpV!CY$42</f>
        <v>0.0107437768881829</v>
      </c>
      <c r="CZ105" s="214" t="n">
        <f aca="false">InpV!CZ$42</f>
        <v>0.0107437768881829</v>
      </c>
      <c r="DA105" s="214" t="n">
        <f aca="false">InpV!DA$42</f>
        <v>0.0107437768881829</v>
      </c>
      <c r="DB105" s="214" t="n">
        <f aca="false">InpV!DB$42</f>
        <v>0.0107437768881829</v>
      </c>
      <c r="DC105" s="214" t="n">
        <f aca="false">InpV!DC$42</f>
        <v>0.0107437768881829</v>
      </c>
      <c r="DD105" s="214" t="n">
        <f aca="false">InpV!DD$42</f>
        <v>0.0107437768881829</v>
      </c>
      <c r="DE105" s="214" t="n">
        <f aca="false">InpV!DE$42</f>
        <v>0.0107437768881829</v>
      </c>
      <c r="DF105" s="214" t="n">
        <f aca="false">InpV!DF$42</f>
        <v>0.0107437768881829</v>
      </c>
      <c r="DG105" s="214" t="n">
        <f aca="false">InpV!DG$42</f>
        <v>0.0107437768881829</v>
      </c>
      <c r="DH105" s="214" t="n">
        <f aca="false">InpV!DH$42</f>
        <v>0.0107437768881829</v>
      </c>
      <c r="DI105" s="214" t="n">
        <f aca="false">InpV!DI$42</f>
        <v>0.0107437768881829</v>
      </c>
      <c r="DJ105" s="214" t="n">
        <f aca="false">InpV!DJ$42</f>
        <v>0.0107437768881829</v>
      </c>
      <c r="DK105" s="214" t="n">
        <f aca="false">InpV!DK$42</f>
        <v>0.0107437768881829</v>
      </c>
    </row>
    <row r="106" customFormat="false" ht="15" hidden="false" customHeight="true" outlineLevel="0" collapsed="false">
      <c r="E106" s="172" t="str">
        <f aca="false">Volume!E$48</f>
        <v>Average savings in truck waiting time at terminal</v>
      </c>
      <c r="F106" s="172" t="n">
        <f aca="false">Volume!F$48</f>
        <v>0</v>
      </c>
      <c r="G106" s="172" t="str">
        <f aca="false">Volume!G$48</f>
        <v>hours</v>
      </c>
      <c r="H106" s="172" t="n">
        <f aca="false">Volume!H$48</f>
        <v>1186284.2161519</v>
      </c>
      <c r="I106" s="172" t="n">
        <f aca="false">Volume!I$48</f>
        <v>0</v>
      </c>
      <c r="J106" s="172" t="n">
        <f aca="false">Volume!J$48</f>
        <v>0</v>
      </c>
      <c r="K106" s="172" t="n">
        <f aca="false">Volume!K$48</f>
        <v>0</v>
      </c>
      <c r="L106" s="172" t="n">
        <f aca="false">Volume!L$48</f>
        <v>0</v>
      </c>
      <c r="M106" s="172" t="n">
        <f aca="false">Volume!M$48</f>
        <v>0</v>
      </c>
      <c r="N106" s="172" t="n">
        <f aca="false">Volume!N$48</f>
        <v>0</v>
      </c>
      <c r="O106" s="172" t="n">
        <f aca="false">Volume!O$48</f>
        <v>0</v>
      </c>
      <c r="P106" s="172" t="n">
        <f aca="false">Volume!P$48</f>
        <v>0</v>
      </c>
      <c r="Q106" s="172" t="n">
        <f aca="false">Volume!Q$48</f>
        <v>23864.0412365833</v>
      </c>
      <c r="R106" s="172" t="n">
        <f aca="false">Volume!R$48</f>
        <v>43532.2070909103</v>
      </c>
      <c r="S106" s="172" t="n">
        <f aca="false">Volume!S$48</f>
        <v>44315.7868185467</v>
      </c>
      <c r="T106" s="172" t="n">
        <f aca="false">Volume!T$48</f>
        <v>45113.4709812805</v>
      </c>
      <c r="U106" s="172" t="n">
        <f aca="false">Volume!U$48</f>
        <v>45925.5134589436</v>
      </c>
      <c r="V106" s="172" t="n">
        <f aca="false">Volume!V$48</f>
        <v>46752.1727012046</v>
      </c>
      <c r="W106" s="172" t="n">
        <f aca="false">Volume!W$48</f>
        <v>47593.7118098262</v>
      </c>
      <c r="X106" s="172" t="n">
        <f aca="false">Volume!X$48</f>
        <v>48450.3986224031</v>
      </c>
      <c r="Y106" s="172" t="n">
        <f aca="false">Volume!Y$48</f>
        <v>49322.5057976064</v>
      </c>
      <c r="Z106" s="172" t="n">
        <f aca="false">Volume!Z$48</f>
        <v>50210.3109019633</v>
      </c>
      <c r="AA106" s="172" t="n">
        <f aca="false">Volume!AA$48</f>
        <v>51114.0964981986</v>
      </c>
      <c r="AB106" s="172" t="n">
        <f aca="false">Volume!AB$48</f>
        <v>52034.1502351662</v>
      </c>
      <c r="AC106" s="172" t="n">
        <f aca="false">Volume!AC$48</f>
        <v>52970.7649393992</v>
      </c>
      <c r="AD106" s="172" t="n">
        <f aca="false">Volume!AD$48</f>
        <v>53924.2387083084</v>
      </c>
      <c r="AE106" s="172" t="n">
        <f aca="false">Volume!AE$48</f>
        <v>54894.8750050579</v>
      </c>
      <c r="AF106" s="172" t="n">
        <f aca="false">Volume!AF$48</f>
        <v>55882.982755149</v>
      </c>
      <c r="AG106" s="172" t="n">
        <f aca="false">Volume!AG$48</f>
        <v>56888.8764447416</v>
      </c>
      <c r="AH106" s="172" t="n">
        <f aca="false">Volume!AH$48</f>
        <v>57912.876220747</v>
      </c>
      <c r="AI106" s="172" t="n">
        <f aca="false">Volume!AI$48</f>
        <v>58955.3079927204</v>
      </c>
      <c r="AJ106" s="172" t="n">
        <f aca="false">Volume!AJ$48</f>
        <v>60016.5035365894</v>
      </c>
      <c r="AK106" s="172" t="n">
        <f aca="false">Volume!AK$48</f>
        <v>61096.800600248</v>
      </c>
      <c r="AL106" s="172" t="n">
        <f aca="false">Volume!AL$48</f>
        <v>62196.5430110525</v>
      </c>
      <c r="AM106" s="172" t="n">
        <f aca="false">Volume!AM$48</f>
        <v>63316.0807852514</v>
      </c>
      <c r="AN106" s="172" t="n">
        <f aca="false">Volume!AN$48</f>
        <v>0</v>
      </c>
      <c r="AO106" s="172" t="n">
        <f aca="false">Volume!AO$48</f>
        <v>0</v>
      </c>
      <c r="AP106" s="172" t="n">
        <f aca="false">Volume!AP$48</f>
        <v>0</v>
      </c>
      <c r="AQ106" s="172" t="n">
        <f aca="false">Volume!AQ$48</f>
        <v>0</v>
      </c>
      <c r="AR106" s="172" t="n">
        <f aca="false">Volume!AR$48</f>
        <v>0</v>
      </c>
      <c r="AS106" s="172" t="n">
        <f aca="false">Volume!AS$48</f>
        <v>0</v>
      </c>
      <c r="AT106" s="172" t="n">
        <f aca="false">Volume!AT$48</f>
        <v>0</v>
      </c>
      <c r="AU106" s="172" t="n">
        <f aca="false">Volume!AU$48</f>
        <v>0</v>
      </c>
      <c r="AV106" s="172" t="n">
        <f aca="false">Volume!AV$48</f>
        <v>0</v>
      </c>
      <c r="AW106" s="172" t="n">
        <f aca="false">Volume!AW$48</f>
        <v>0</v>
      </c>
      <c r="AX106" s="172" t="n">
        <f aca="false">Volume!AX$48</f>
        <v>0</v>
      </c>
      <c r="AY106" s="172" t="n">
        <f aca="false">Volume!AY$48</f>
        <v>0</v>
      </c>
      <c r="AZ106" s="172" t="n">
        <f aca="false">Volume!AZ$48</f>
        <v>0</v>
      </c>
      <c r="BA106" s="172" t="n">
        <f aca="false">Volume!BA$48</f>
        <v>0</v>
      </c>
      <c r="BB106" s="172" t="n">
        <f aca="false">Volume!BB$48</f>
        <v>0</v>
      </c>
      <c r="BC106" s="172" t="n">
        <f aca="false">Volume!BC$48</f>
        <v>0</v>
      </c>
      <c r="BD106" s="172" t="n">
        <f aca="false">Volume!BD$48</f>
        <v>0</v>
      </c>
      <c r="BE106" s="172" t="n">
        <f aca="false">Volume!BE$48</f>
        <v>0</v>
      </c>
      <c r="BF106" s="172" t="n">
        <f aca="false">Volume!BF$48</f>
        <v>0</v>
      </c>
      <c r="BG106" s="172" t="n">
        <f aca="false">Volume!BG$48</f>
        <v>0</v>
      </c>
      <c r="BH106" s="172" t="n">
        <f aca="false">Volume!BH$48</f>
        <v>0</v>
      </c>
      <c r="BI106" s="172" t="n">
        <f aca="false">Volume!BI$48</f>
        <v>0</v>
      </c>
      <c r="BJ106" s="172" t="n">
        <f aca="false">Volume!BJ$48</f>
        <v>0</v>
      </c>
      <c r="BK106" s="172" t="n">
        <f aca="false">Volume!BK$48</f>
        <v>0</v>
      </c>
      <c r="BL106" s="172" t="n">
        <f aca="false">Volume!BL$48</f>
        <v>0</v>
      </c>
      <c r="BM106" s="172" t="n">
        <f aca="false">Volume!BM$48</f>
        <v>0</v>
      </c>
      <c r="BN106" s="172" t="n">
        <f aca="false">Volume!BN$48</f>
        <v>0</v>
      </c>
      <c r="BO106" s="172" t="n">
        <f aca="false">Volume!BO$48</f>
        <v>0</v>
      </c>
      <c r="BP106" s="172" t="n">
        <f aca="false">Volume!BP$48</f>
        <v>0</v>
      </c>
      <c r="BQ106" s="172" t="n">
        <f aca="false">Volume!BQ$48</f>
        <v>0</v>
      </c>
      <c r="BR106" s="172" t="n">
        <f aca="false">Volume!BR$48</f>
        <v>0</v>
      </c>
      <c r="BS106" s="172" t="n">
        <f aca="false">Volume!BS$48</f>
        <v>0</v>
      </c>
      <c r="BT106" s="172" t="n">
        <f aca="false">Volume!BT$48</f>
        <v>0</v>
      </c>
      <c r="BU106" s="172" t="n">
        <f aca="false">Volume!BU$48</f>
        <v>0</v>
      </c>
      <c r="BV106" s="172" t="n">
        <f aca="false">Volume!BV$48</f>
        <v>0</v>
      </c>
      <c r="BW106" s="172" t="n">
        <f aca="false">Volume!BW$48</f>
        <v>0</v>
      </c>
      <c r="BX106" s="172" t="n">
        <f aca="false">Volume!BX$48</f>
        <v>0</v>
      </c>
      <c r="BY106" s="172" t="n">
        <f aca="false">Volume!BY$48</f>
        <v>0</v>
      </c>
      <c r="BZ106" s="172" t="n">
        <f aca="false">Volume!BZ$48</f>
        <v>0</v>
      </c>
      <c r="CA106" s="172" t="n">
        <f aca="false">Volume!CA$48</f>
        <v>0</v>
      </c>
      <c r="CB106" s="172" t="n">
        <f aca="false">Volume!CB$48</f>
        <v>0</v>
      </c>
      <c r="CC106" s="172" t="n">
        <f aca="false">Volume!CC$48</f>
        <v>0</v>
      </c>
      <c r="CD106" s="172" t="n">
        <f aca="false">Volume!CD$48</f>
        <v>0</v>
      </c>
      <c r="CE106" s="172" t="n">
        <f aca="false">Volume!CE$48</f>
        <v>0</v>
      </c>
      <c r="CF106" s="172" t="n">
        <f aca="false">Volume!CF$48</f>
        <v>0</v>
      </c>
      <c r="CG106" s="172" t="n">
        <f aca="false">Volume!CG$48</f>
        <v>0</v>
      </c>
      <c r="CH106" s="172" t="n">
        <f aca="false">Volume!CH$48</f>
        <v>0</v>
      </c>
      <c r="CI106" s="172" t="n">
        <f aca="false">Volume!CI$48</f>
        <v>0</v>
      </c>
      <c r="CJ106" s="172" t="n">
        <f aca="false">Volume!CJ$48</f>
        <v>0</v>
      </c>
      <c r="CK106" s="172" t="n">
        <f aca="false">Volume!CK$48</f>
        <v>0</v>
      </c>
      <c r="CL106" s="172" t="n">
        <f aca="false">Volume!CL$48</f>
        <v>0</v>
      </c>
      <c r="CM106" s="172" t="n">
        <f aca="false">Volume!CM$48</f>
        <v>0</v>
      </c>
      <c r="CN106" s="172" t="n">
        <f aca="false">Volume!CN$48</f>
        <v>0</v>
      </c>
      <c r="CO106" s="172" t="n">
        <f aca="false">Volume!CO$48</f>
        <v>0</v>
      </c>
      <c r="CP106" s="172" t="n">
        <f aca="false">Volume!CP$48</f>
        <v>0</v>
      </c>
      <c r="CQ106" s="172" t="n">
        <f aca="false">Volume!CQ$48</f>
        <v>0</v>
      </c>
      <c r="CR106" s="172" t="n">
        <f aca="false">Volume!CR$48</f>
        <v>0</v>
      </c>
      <c r="CS106" s="172" t="n">
        <f aca="false">Volume!CS$48</f>
        <v>0</v>
      </c>
      <c r="CT106" s="172" t="n">
        <f aca="false">Volume!CT$48</f>
        <v>0</v>
      </c>
      <c r="CU106" s="172" t="n">
        <f aca="false">Volume!CU$48</f>
        <v>0</v>
      </c>
      <c r="CV106" s="172" t="n">
        <f aca="false">Volume!CV$48</f>
        <v>0</v>
      </c>
      <c r="CW106" s="172" t="n">
        <f aca="false">Volume!CW$48</f>
        <v>0</v>
      </c>
      <c r="CX106" s="172" t="n">
        <f aca="false">Volume!CX$48</f>
        <v>0</v>
      </c>
      <c r="CY106" s="172" t="n">
        <f aca="false">Volume!CY$48</f>
        <v>0</v>
      </c>
      <c r="CZ106" s="172" t="n">
        <f aca="false">Volume!CZ$48</f>
        <v>0</v>
      </c>
      <c r="DA106" s="172" t="n">
        <f aca="false">Volume!DA$48</f>
        <v>0</v>
      </c>
      <c r="DB106" s="172" t="n">
        <f aca="false">Volume!DB$48</f>
        <v>0</v>
      </c>
      <c r="DC106" s="172" t="n">
        <f aca="false">Volume!DC$48</f>
        <v>0</v>
      </c>
      <c r="DD106" s="172" t="n">
        <f aca="false">Volume!DD$48</f>
        <v>0</v>
      </c>
      <c r="DE106" s="172" t="n">
        <f aca="false">Volume!DE$48</f>
        <v>0</v>
      </c>
      <c r="DF106" s="172" t="n">
        <f aca="false">Volume!DF$48</f>
        <v>0</v>
      </c>
      <c r="DG106" s="172" t="n">
        <f aca="false">Volume!DG$48</f>
        <v>0</v>
      </c>
      <c r="DH106" s="172" t="n">
        <f aca="false">Volume!DH$48</f>
        <v>0</v>
      </c>
      <c r="DI106" s="172" t="n">
        <f aca="false">Volume!DI$48</f>
        <v>0</v>
      </c>
      <c r="DJ106" s="172" t="n">
        <f aca="false">Volume!DJ$48</f>
        <v>0</v>
      </c>
      <c r="DK106" s="172" t="n">
        <f aca="false">Volume!DK$48</f>
        <v>0</v>
      </c>
    </row>
    <row r="107" customFormat="false" ht="15" hidden="false" customHeight="true" outlineLevel="0" collapsed="false">
      <c r="E107" s="172" t="str">
        <f aca="false">Time!E$67</f>
        <v>Operating period flag</v>
      </c>
      <c r="F107" s="172" t="n">
        <f aca="false">Time!F$67</f>
        <v>0</v>
      </c>
      <c r="G107" s="172" t="str">
        <f aca="false">Time!G$67</f>
        <v>flag</v>
      </c>
      <c r="H107" s="172" t="n">
        <f aca="false">Time!H$67</f>
        <v>20</v>
      </c>
      <c r="I107" s="172" t="n">
        <f aca="false">Time!I$67</f>
        <v>0</v>
      </c>
      <c r="J107" s="172" t="n">
        <f aca="false">Time!J$67</f>
        <v>0</v>
      </c>
      <c r="K107" s="172" t="n">
        <f aca="false">Time!K$67</f>
        <v>0</v>
      </c>
      <c r="L107" s="172" t="n">
        <f aca="false">Time!L$67</f>
        <v>0</v>
      </c>
      <c r="M107" s="172" t="n">
        <f aca="false">Time!M$67</f>
        <v>0</v>
      </c>
      <c r="N107" s="172" t="n">
        <f aca="false">Time!N$67</f>
        <v>0</v>
      </c>
      <c r="O107" s="172" t="n">
        <f aca="false">Time!O$67</f>
        <v>0</v>
      </c>
      <c r="P107" s="172" t="n">
        <f aca="false">Time!P$67</f>
        <v>0</v>
      </c>
      <c r="Q107" s="172" t="n">
        <f aca="false">Time!Q$67</f>
        <v>0</v>
      </c>
      <c r="R107" s="172" t="n">
        <f aca="false">Time!R$67</f>
        <v>0</v>
      </c>
      <c r="S107" s="172" t="n">
        <f aca="false">Time!S$67</f>
        <v>0</v>
      </c>
      <c r="T107" s="172" t="n">
        <f aca="false">Time!T$67</f>
        <v>1</v>
      </c>
      <c r="U107" s="172" t="n">
        <f aca="false">Time!U$67</f>
        <v>1</v>
      </c>
      <c r="V107" s="172" t="n">
        <f aca="false">Time!V$67</f>
        <v>1</v>
      </c>
      <c r="W107" s="172" t="n">
        <f aca="false">Time!W$67</f>
        <v>1</v>
      </c>
      <c r="X107" s="172" t="n">
        <f aca="false">Time!X$67</f>
        <v>1</v>
      </c>
      <c r="Y107" s="172" t="n">
        <f aca="false">Time!Y$67</f>
        <v>1</v>
      </c>
      <c r="Z107" s="172" t="n">
        <f aca="false">Time!Z$67</f>
        <v>1</v>
      </c>
      <c r="AA107" s="172" t="n">
        <f aca="false">Time!AA$67</f>
        <v>1</v>
      </c>
      <c r="AB107" s="172" t="n">
        <f aca="false">Time!AB$67</f>
        <v>1</v>
      </c>
      <c r="AC107" s="172" t="n">
        <f aca="false">Time!AC$67</f>
        <v>1</v>
      </c>
      <c r="AD107" s="172" t="n">
        <f aca="false">Time!AD$67</f>
        <v>1</v>
      </c>
      <c r="AE107" s="172" t="n">
        <f aca="false">Time!AE$67</f>
        <v>1</v>
      </c>
      <c r="AF107" s="172" t="n">
        <f aca="false">Time!AF$67</f>
        <v>1</v>
      </c>
      <c r="AG107" s="172" t="n">
        <f aca="false">Time!AG$67</f>
        <v>1</v>
      </c>
      <c r="AH107" s="172" t="n">
        <f aca="false">Time!AH$67</f>
        <v>1</v>
      </c>
      <c r="AI107" s="172" t="n">
        <f aca="false">Time!AI$67</f>
        <v>1</v>
      </c>
      <c r="AJ107" s="172" t="n">
        <f aca="false">Time!AJ$67</f>
        <v>1</v>
      </c>
      <c r="AK107" s="172" t="n">
        <f aca="false">Time!AK$67</f>
        <v>1</v>
      </c>
      <c r="AL107" s="172" t="n">
        <f aca="false">Time!AL$67</f>
        <v>1</v>
      </c>
      <c r="AM107" s="172" t="n">
        <f aca="false">Time!AM$67</f>
        <v>1</v>
      </c>
      <c r="AN107" s="172" t="n">
        <f aca="false">Time!AN$67</f>
        <v>0</v>
      </c>
      <c r="AO107" s="172" t="n">
        <f aca="false">Time!AO$67</f>
        <v>0</v>
      </c>
      <c r="AP107" s="172" t="n">
        <f aca="false">Time!AP$67</f>
        <v>0</v>
      </c>
      <c r="AQ107" s="172" t="n">
        <f aca="false">Time!AQ$67</f>
        <v>0</v>
      </c>
      <c r="AR107" s="172" t="n">
        <f aca="false">Time!AR$67</f>
        <v>0</v>
      </c>
      <c r="AS107" s="172" t="n">
        <f aca="false">Time!AS$67</f>
        <v>0</v>
      </c>
      <c r="AT107" s="172" t="n">
        <f aca="false">Time!AT$67</f>
        <v>0</v>
      </c>
      <c r="AU107" s="172" t="n">
        <f aca="false">Time!AU$67</f>
        <v>0</v>
      </c>
      <c r="AV107" s="172" t="n">
        <f aca="false">Time!AV$67</f>
        <v>0</v>
      </c>
      <c r="AW107" s="172" t="n">
        <f aca="false">Time!AW$67</f>
        <v>0</v>
      </c>
      <c r="AX107" s="172" t="n">
        <f aca="false">Time!AX$67</f>
        <v>0</v>
      </c>
      <c r="AY107" s="172" t="n">
        <f aca="false">Time!AY$67</f>
        <v>0</v>
      </c>
      <c r="AZ107" s="172" t="n">
        <f aca="false">Time!AZ$67</f>
        <v>0</v>
      </c>
      <c r="BA107" s="172" t="n">
        <f aca="false">Time!BA$67</f>
        <v>0</v>
      </c>
      <c r="BB107" s="172" t="n">
        <f aca="false">Time!BB$67</f>
        <v>0</v>
      </c>
      <c r="BC107" s="172" t="n">
        <f aca="false">Time!BC$67</f>
        <v>0</v>
      </c>
      <c r="BD107" s="172" t="n">
        <f aca="false">Time!BD$67</f>
        <v>0</v>
      </c>
      <c r="BE107" s="172" t="n">
        <f aca="false">Time!BE$67</f>
        <v>0</v>
      </c>
      <c r="BF107" s="172" t="n">
        <f aca="false">Time!BF$67</f>
        <v>0</v>
      </c>
      <c r="BG107" s="172" t="n">
        <f aca="false">Time!BG$67</f>
        <v>0</v>
      </c>
      <c r="BH107" s="172" t="n">
        <f aca="false">Time!BH$67</f>
        <v>0</v>
      </c>
      <c r="BI107" s="172" t="n">
        <f aca="false">Time!BI$67</f>
        <v>0</v>
      </c>
      <c r="BJ107" s="172" t="n">
        <f aca="false">Time!BJ$67</f>
        <v>0</v>
      </c>
      <c r="BK107" s="172" t="n">
        <f aca="false">Time!BK$67</f>
        <v>0</v>
      </c>
      <c r="BL107" s="172" t="n">
        <f aca="false">Time!BL$67</f>
        <v>0</v>
      </c>
      <c r="BM107" s="172" t="n">
        <f aca="false">Time!BM$67</f>
        <v>0</v>
      </c>
      <c r="BN107" s="172" t="n">
        <f aca="false">Time!BN$67</f>
        <v>0</v>
      </c>
      <c r="BO107" s="172" t="n">
        <f aca="false">Time!BO$67</f>
        <v>0</v>
      </c>
      <c r="BP107" s="172" t="n">
        <f aca="false">Time!BP$67</f>
        <v>0</v>
      </c>
      <c r="BQ107" s="172" t="n">
        <f aca="false">Time!BQ$67</f>
        <v>0</v>
      </c>
      <c r="BR107" s="172" t="n">
        <f aca="false">Time!BR$67</f>
        <v>0</v>
      </c>
      <c r="BS107" s="172" t="n">
        <f aca="false">Time!BS$67</f>
        <v>0</v>
      </c>
      <c r="BT107" s="172" t="n">
        <f aca="false">Time!BT$67</f>
        <v>0</v>
      </c>
      <c r="BU107" s="172" t="n">
        <f aca="false">Time!BU$67</f>
        <v>0</v>
      </c>
      <c r="BV107" s="172" t="n">
        <f aca="false">Time!BV$67</f>
        <v>0</v>
      </c>
      <c r="BW107" s="172" t="n">
        <f aca="false">Time!BW$67</f>
        <v>0</v>
      </c>
      <c r="BX107" s="172" t="n">
        <f aca="false">Time!BX$67</f>
        <v>0</v>
      </c>
      <c r="BY107" s="172" t="n">
        <f aca="false">Time!BY$67</f>
        <v>0</v>
      </c>
      <c r="BZ107" s="172" t="n">
        <f aca="false">Time!BZ$67</f>
        <v>0</v>
      </c>
      <c r="CA107" s="172" t="n">
        <f aca="false">Time!CA$67</f>
        <v>0</v>
      </c>
      <c r="CB107" s="172" t="n">
        <f aca="false">Time!CB$67</f>
        <v>0</v>
      </c>
      <c r="CC107" s="172" t="n">
        <f aca="false">Time!CC$67</f>
        <v>0</v>
      </c>
      <c r="CD107" s="172" t="n">
        <f aca="false">Time!CD$67</f>
        <v>0</v>
      </c>
      <c r="CE107" s="172" t="n">
        <f aca="false">Time!CE$67</f>
        <v>0</v>
      </c>
      <c r="CF107" s="172" t="n">
        <f aca="false">Time!CF$67</f>
        <v>0</v>
      </c>
      <c r="CG107" s="172" t="n">
        <f aca="false">Time!CG$67</f>
        <v>0</v>
      </c>
      <c r="CH107" s="172" t="n">
        <f aca="false">Time!CH$67</f>
        <v>0</v>
      </c>
      <c r="CI107" s="172" t="n">
        <f aca="false">Time!CI$67</f>
        <v>0</v>
      </c>
      <c r="CJ107" s="172" t="n">
        <f aca="false">Time!CJ$67</f>
        <v>0</v>
      </c>
      <c r="CK107" s="172" t="n">
        <f aca="false">Time!CK$67</f>
        <v>0</v>
      </c>
      <c r="CL107" s="172" t="n">
        <f aca="false">Time!CL$67</f>
        <v>0</v>
      </c>
      <c r="CM107" s="172" t="n">
        <f aca="false">Time!CM$67</f>
        <v>0</v>
      </c>
      <c r="CN107" s="172" t="n">
        <f aca="false">Time!CN$67</f>
        <v>0</v>
      </c>
      <c r="CO107" s="172" t="n">
        <f aca="false">Time!CO$67</f>
        <v>0</v>
      </c>
      <c r="CP107" s="172" t="n">
        <f aca="false">Time!CP$67</f>
        <v>0</v>
      </c>
      <c r="CQ107" s="172" t="n">
        <f aca="false">Time!CQ$67</f>
        <v>0</v>
      </c>
      <c r="CR107" s="172" t="n">
        <f aca="false">Time!CR$67</f>
        <v>0</v>
      </c>
      <c r="CS107" s="172" t="n">
        <f aca="false">Time!CS$67</f>
        <v>0</v>
      </c>
      <c r="CT107" s="172" t="n">
        <f aca="false">Time!CT$67</f>
        <v>0</v>
      </c>
      <c r="CU107" s="172" t="n">
        <f aca="false">Time!CU$67</f>
        <v>0</v>
      </c>
      <c r="CV107" s="172" t="n">
        <f aca="false">Time!CV$67</f>
        <v>0</v>
      </c>
      <c r="CW107" s="172" t="n">
        <f aca="false">Time!CW$67</f>
        <v>0</v>
      </c>
      <c r="CX107" s="172" t="n">
        <f aca="false">Time!CX$67</f>
        <v>0</v>
      </c>
      <c r="CY107" s="172" t="n">
        <f aca="false">Time!CY$67</f>
        <v>0</v>
      </c>
      <c r="CZ107" s="172" t="n">
        <f aca="false">Time!CZ$67</f>
        <v>0</v>
      </c>
      <c r="DA107" s="172" t="n">
        <f aca="false">Time!DA$67</f>
        <v>0</v>
      </c>
      <c r="DB107" s="172" t="n">
        <f aca="false">Time!DB$67</f>
        <v>0</v>
      </c>
      <c r="DC107" s="172" t="n">
        <f aca="false">Time!DC$67</f>
        <v>0</v>
      </c>
      <c r="DD107" s="172" t="n">
        <f aca="false">Time!DD$67</f>
        <v>0</v>
      </c>
      <c r="DE107" s="172" t="n">
        <f aca="false">Time!DE$67</f>
        <v>0</v>
      </c>
      <c r="DF107" s="172" t="n">
        <f aca="false">Time!DF$67</f>
        <v>0</v>
      </c>
      <c r="DG107" s="172" t="n">
        <f aca="false">Time!DG$67</f>
        <v>0</v>
      </c>
      <c r="DH107" s="172" t="n">
        <f aca="false">Time!DH$67</f>
        <v>0</v>
      </c>
      <c r="DI107" s="172" t="n">
        <f aca="false">Time!DI$67</f>
        <v>0</v>
      </c>
      <c r="DJ107" s="172" t="n">
        <f aca="false">Time!DJ$67</f>
        <v>0</v>
      </c>
      <c r="DK107" s="172" t="n">
        <f aca="false">Time!DK$67</f>
        <v>0</v>
      </c>
    </row>
    <row r="108" customFormat="false" ht="15" hidden="false" customHeight="true" outlineLevel="0" collapsed="false">
      <c r="E108" s="55" t="s">
        <v>302</v>
      </c>
      <c r="G108" s="55" t="s">
        <v>290</v>
      </c>
      <c r="H108" s="223" t="n">
        <f aca="false">SUM(J108:DK108)</f>
        <v>0.061158358386502</v>
      </c>
      <c r="J108" s="55" t="n">
        <f aca="false">J105 * $F104 * J106 / $F103 * J107</f>
        <v>0</v>
      </c>
      <c r="K108" s="55" t="n">
        <f aca="false">K105 * $F104 * K106 / $F103 * K107</f>
        <v>0</v>
      </c>
      <c r="L108" s="55" t="n">
        <f aca="false">L105 * $F104 * L106 / $F103 * L107</f>
        <v>0</v>
      </c>
      <c r="M108" s="55" t="n">
        <f aca="false">M105 * $F104 * M106 / $F103 * M107</f>
        <v>0</v>
      </c>
      <c r="N108" s="55" t="n">
        <f aca="false">N105 * $F104 * N106 / $F103 * N107</f>
        <v>0</v>
      </c>
      <c r="O108" s="55" t="n">
        <f aca="false">O105 * $F104 * O106 / $F103 * O107</f>
        <v>0</v>
      </c>
      <c r="P108" s="55" t="n">
        <f aca="false">P105 * $F104 * P106 / $F103 * P107</f>
        <v>0</v>
      </c>
      <c r="Q108" s="55" t="n">
        <f aca="false">Q105 * $F104 * Q106 / $F103 * Q107</f>
        <v>0</v>
      </c>
      <c r="R108" s="55" t="n">
        <f aca="false">R105 * $F104 * R106 / $F103 * R107</f>
        <v>0</v>
      </c>
      <c r="S108" s="55" t="n">
        <f aca="false">S105 * $F104 * S106 / $F103 * S107</f>
        <v>0</v>
      </c>
      <c r="T108" s="55" t="n">
        <f aca="false">T105 * $F104 * T106 / $F103 * T107</f>
        <v>0.00296976955655388</v>
      </c>
      <c r="U108" s="55" t="n">
        <f aca="false">U105 * $F104 * U106 / $F103 * U107</f>
        <v>0.00297008123065313</v>
      </c>
      <c r="V108" s="55" t="n">
        <f aca="false">V105 * $F104 * V106 / $F103 * V107</f>
        <v>0.00295906830501342</v>
      </c>
      <c r="W108" s="55" t="n">
        <f aca="false">W105 * $F104 * W106 / $F103 * W107</f>
        <v>0.002944963764041</v>
      </c>
      <c r="X108" s="55" t="n">
        <f aca="false">X105 * $F104 * X106 / $F103 * X107</f>
        <v>0.0029324857608577</v>
      </c>
      <c r="Y108" s="55" t="n">
        <f aca="false">Y105 * $F104 * Y106 / $F103 * Y107</f>
        <v>0.00292385177319926</v>
      </c>
      <c r="Z108" s="55" t="n">
        <f aca="false">Z105 * $F104 * Z106 / $F103 * Z107</f>
        <v>0.00292072868014092</v>
      </c>
      <c r="AA108" s="55" t="n">
        <f aca="false">AA105 * $F104 * AA106 / $F103 * AA107</f>
        <v>0.00292445976109073</v>
      </c>
      <c r="AB108" s="55" t="n">
        <f aca="false">AB105 * $F104 * AB106 / $F103 * AB107</f>
        <v>0.00293527012163403</v>
      </c>
      <c r="AC108" s="55" t="n">
        <f aca="false">AC105 * $F104 * AC106 / $F103 * AC107</f>
        <v>0.00295302625997152</v>
      </c>
      <c r="AD108" s="55" t="n">
        <f aca="false">AD105 * $F104 * AD106 / $F103 * AD107</f>
        <v>0.0029779149290357</v>
      </c>
      <c r="AE108" s="55" t="n">
        <f aca="false">AE105 * $F104 * AE106 / $F103 * AE107</f>
        <v>0.00300935676032169</v>
      </c>
      <c r="AF108" s="55" t="n">
        <f aca="false">AF105 * $F104 * AF106 / $F103 * AF107</f>
        <v>0.003046684689401</v>
      </c>
      <c r="AG108" s="55" t="n">
        <f aca="false">AG105 * $F104 * AG106 / $F103 * AG107</f>
        <v>0.00308909130725457</v>
      </c>
      <c r="AH108" s="55" t="n">
        <f aca="false">AH105 * $F104 * AH106 / $F103 * AH107</f>
        <v>0.00313526862100562</v>
      </c>
      <c r="AI108" s="55" t="n">
        <f aca="false">AI105 * $F104 * AI106 / $F103 * AI107</f>
        <v>0.00318470106487767</v>
      </c>
      <c r="AJ108" s="55" t="n">
        <f aca="false">AJ105 * $F104 * AJ106 / $F103 * AJ107</f>
        <v>0.00323683831440074</v>
      </c>
      <c r="AK108" s="55" t="n">
        <f aca="false">AK105 * $F104 * AK106 / $F103 * AK107</f>
        <v>0.00329126615665718</v>
      </c>
      <c r="AL108" s="55" t="n">
        <f aca="false">AL105 * $F104 * AL106 / $F103 * AL107</f>
        <v>0.0033476775772004</v>
      </c>
      <c r="AM108" s="55" t="n">
        <f aca="false">AM105 * $F104 * AM106 / $F103 * AM107</f>
        <v>0.00340585375319186</v>
      </c>
      <c r="AN108" s="55" t="n">
        <f aca="false">AN105 * $F104 * AN106 / $F103 * AN107</f>
        <v>0</v>
      </c>
      <c r="AO108" s="55" t="n">
        <f aca="false">AO105 * $F104 * AO106 / $F103 * AO107</f>
        <v>0</v>
      </c>
      <c r="AP108" s="55" t="n">
        <f aca="false">AP105 * $F104 * AP106 / $F103 * AP107</f>
        <v>0</v>
      </c>
      <c r="AQ108" s="55" t="n">
        <f aca="false">AQ105 * $F104 * AQ106 / $F103 * AQ107</f>
        <v>0</v>
      </c>
      <c r="AR108" s="55" t="n">
        <f aca="false">AR105 * $F104 * AR106 / $F103 * AR107</f>
        <v>0</v>
      </c>
      <c r="AS108" s="55" t="n">
        <f aca="false">AS105 * $F104 * AS106 / $F103 * AS107</f>
        <v>0</v>
      </c>
      <c r="AT108" s="55" t="n">
        <f aca="false">AT105 * $F104 * AT106 / $F103 * AT107</f>
        <v>0</v>
      </c>
      <c r="AU108" s="55" t="n">
        <f aca="false">AU105 * $F104 * AU106 / $F103 * AU107</f>
        <v>0</v>
      </c>
      <c r="AV108" s="55" t="n">
        <f aca="false">AV105 * $F104 * AV106 / $F103 * AV107</f>
        <v>0</v>
      </c>
      <c r="AW108" s="55" t="n">
        <f aca="false">AW105 * $F104 * AW106 / $F103 * AW107</f>
        <v>0</v>
      </c>
      <c r="AX108" s="55" t="n">
        <f aca="false">AX105 * $F104 * AX106 / $F103 * AX107</f>
        <v>0</v>
      </c>
      <c r="AY108" s="55" t="n">
        <f aca="false">AY105 * $F104 * AY106 / $F103 * AY107</f>
        <v>0</v>
      </c>
      <c r="AZ108" s="55" t="n">
        <f aca="false">AZ105 * $F104 * AZ106 / $F103 * AZ107</f>
        <v>0</v>
      </c>
      <c r="BA108" s="55" t="n">
        <f aca="false">BA105 * $F104 * BA106 / $F103 * BA107</f>
        <v>0</v>
      </c>
      <c r="BB108" s="55" t="n">
        <f aca="false">BB105 * $F104 * BB106 / $F103 * BB107</f>
        <v>0</v>
      </c>
      <c r="BC108" s="55" t="n">
        <f aca="false">BC105 * $F104 * BC106 / $F103 * BC107</f>
        <v>0</v>
      </c>
      <c r="BD108" s="55" t="n">
        <f aca="false">BD105 * $F104 * BD106 / $F103 * BD107</f>
        <v>0</v>
      </c>
      <c r="BE108" s="55" t="n">
        <f aca="false">BE105 * $F104 * BE106 / $F103 * BE107</f>
        <v>0</v>
      </c>
      <c r="BF108" s="55" t="n">
        <f aca="false">BF105 * $F104 * BF106 / $F103 * BF107</f>
        <v>0</v>
      </c>
      <c r="BG108" s="55" t="n">
        <f aca="false">BG105 * $F104 * BG106 / $F103 * BG107</f>
        <v>0</v>
      </c>
      <c r="BH108" s="55" t="n">
        <f aca="false">BH105 * $F104 * BH106 / $F103 * BH107</f>
        <v>0</v>
      </c>
      <c r="BI108" s="55" t="n">
        <f aca="false">BI105 * $F104 * BI106 / $F103 * BI107</f>
        <v>0</v>
      </c>
      <c r="BJ108" s="55" t="n">
        <f aca="false">BJ105 * $F104 * BJ106 / $F103 * BJ107</f>
        <v>0</v>
      </c>
      <c r="BK108" s="55" t="n">
        <f aca="false">BK105 * $F104 * BK106 / $F103 * BK107</f>
        <v>0</v>
      </c>
      <c r="BL108" s="55" t="n">
        <f aca="false">BL105 * $F104 * BL106 / $F103 * BL107</f>
        <v>0</v>
      </c>
      <c r="BM108" s="55" t="n">
        <f aca="false">BM105 * $F104 * BM106 / $F103 * BM107</f>
        <v>0</v>
      </c>
      <c r="BN108" s="55" t="n">
        <f aca="false">BN105 * $F104 * BN106 / $F103 * BN107</f>
        <v>0</v>
      </c>
      <c r="BO108" s="55" t="n">
        <f aca="false">BO105 * $F104 * BO106 / $F103 * BO107</f>
        <v>0</v>
      </c>
      <c r="BP108" s="55" t="n">
        <f aca="false">BP105 * $F104 * BP106 / $F103 * BP107</f>
        <v>0</v>
      </c>
      <c r="BQ108" s="55" t="n">
        <f aca="false">BQ105 * $F104 * BQ106 / $F103 * BQ107</f>
        <v>0</v>
      </c>
      <c r="BR108" s="55" t="n">
        <f aca="false">BR105 * $F104 * BR106 / $F103 * BR107</f>
        <v>0</v>
      </c>
      <c r="BS108" s="55" t="n">
        <f aca="false">BS105 * $F104 * BS106 / $F103 * BS107</f>
        <v>0</v>
      </c>
      <c r="BT108" s="55" t="n">
        <f aca="false">BT105 * $F104 * BT106 / $F103 * BT107</f>
        <v>0</v>
      </c>
      <c r="BU108" s="55" t="n">
        <f aca="false">BU105 * $F104 * BU106 / $F103 * BU107</f>
        <v>0</v>
      </c>
      <c r="BV108" s="55" t="n">
        <f aca="false">BV105 * $F104 * BV106 / $F103 * BV107</f>
        <v>0</v>
      </c>
      <c r="BW108" s="55" t="n">
        <f aca="false">BW105 * $F104 * BW106 / $F103 * BW107</f>
        <v>0</v>
      </c>
      <c r="BX108" s="55" t="n">
        <f aca="false">BX105 * $F104 * BX106 / $F103 * BX107</f>
        <v>0</v>
      </c>
      <c r="BY108" s="55" t="n">
        <f aca="false">BY105 * $F104 * BY106 / $F103 * BY107</f>
        <v>0</v>
      </c>
      <c r="BZ108" s="55" t="n">
        <f aca="false">BZ105 * $F104 * BZ106 / $F103 * BZ107</f>
        <v>0</v>
      </c>
      <c r="CA108" s="55" t="n">
        <f aca="false">CA105 * $F104 * CA106 / $F103 * CA107</f>
        <v>0</v>
      </c>
      <c r="CB108" s="55" t="n">
        <f aca="false">CB105 * $F104 * CB106 / $F103 * CB107</f>
        <v>0</v>
      </c>
      <c r="CC108" s="55" t="n">
        <f aca="false">CC105 * $F104 * CC106 / $F103 * CC107</f>
        <v>0</v>
      </c>
      <c r="CD108" s="55" t="n">
        <f aca="false">CD105 * $F104 * CD106 / $F103 * CD107</f>
        <v>0</v>
      </c>
      <c r="CE108" s="55" t="n">
        <f aca="false">CE105 * $F104 * CE106 / $F103 * CE107</f>
        <v>0</v>
      </c>
      <c r="CF108" s="55" t="n">
        <f aca="false">CF105 * $F104 * CF106 / $F103 * CF107</f>
        <v>0</v>
      </c>
      <c r="CG108" s="55" t="n">
        <f aca="false">CG105 * $F104 * CG106 / $F103 * CG107</f>
        <v>0</v>
      </c>
      <c r="CH108" s="55" t="n">
        <f aca="false">CH105 * $F104 * CH106 / $F103 * CH107</f>
        <v>0</v>
      </c>
      <c r="CI108" s="55" t="n">
        <f aca="false">CI105 * $F104 * CI106 / $F103 * CI107</f>
        <v>0</v>
      </c>
      <c r="CJ108" s="55" t="n">
        <f aca="false">CJ105 * $F104 * CJ106 / $F103 * CJ107</f>
        <v>0</v>
      </c>
      <c r="CK108" s="55" t="n">
        <f aca="false">CK105 * $F104 * CK106 / $F103 * CK107</f>
        <v>0</v>
      </c>
      <c r="CL108" s="55" t="n">
        <f aca="false">CL105 * $F104 * CL106 / $F103 * CL107</f>
        <v>0</v>
      </c>
      <c r="CM108" s="55" t="n">
        <f aca="false">CM105 * $F104 * CM106 / $F103 * CM107</f>
        <v>0</v>
      </c>
      <c r="CN108" s="55" t="n">
        <f aca="false">CN105 * $F104 * CN106 / $F103 * CN107</f>
        <v>0</v>
      </c>
      <c r="CO108" s="55" t="n">
        <f aca="false">CO105 * $F104 * CO106 / $F103 * CO107</f>
        <v>0</v>
      </c>
      <c r="CP108" s="55" t="n">
        <f aca="false">CP105 * $F104 * CP106 / $F103 * CP107</f>
        <v>0</v>
      </c>
      <c r="CQ108" s="55" t="n">
        <f aca="false">CQ105 * $F104 * CQ106 / $F103 * CQ107</f>
        <v>0</v>
      </c>
      <c r="CR108" s="55" t="n">
        <f aca="false">CR105 * $F104 * CR106 / $F103 * CR107</f>
        <v>0</v>
      </c>
      <c r="CS108" s="55" t="n">
        <f aca="false">CS105 * $F104 * CS106 / $F103 * CS107</f>
        <v>0</v>
      </c>
      <c r="CT108" s="55" t="n">
        <f aca="false">CT105 * $F104 * CT106 / $F103 * CT107</f>
        <v>0</v>
      </c>
      <c r="CU108" s="55" t="n">
        <f aca="false">CU105 * $F104 * CU106 / $F103 * CU107</f>
        <v>0</v>
      </c>
      <c r="CV108" s="55" t="n">
        <f aca="false">CV105 * $F104 * CV106 / $F103 * CV107</f>
        <v>0</v>
      </c>
      <c r="CW108" s="55" t="n">
        <f aca="false">CW105 * $F104 * CW106 / $F103 * CW107</f>
        <v>0</v>
      </c>
      <c r="CX108" s="55" t="n">
        <f aca="false">CX105 * $F104 * CX106 / $F103 * CX107</f>
        <v>0</v>
      </c>
      <c r="CY108" s="55" t="n">
        <f aca="false">CY105 * $F104 * CY106 / $F103 * CY107</f>
        <v>0</v>
      </c>
      <c r="CZ108" s="55" t="n">
        <f aca="false">CZ105 * $F104 * CZ106 / $F103 * CZ107</f>
        <v>0</v>
      </c>
      <c r="DA108" s="55" t="n">
        <f aca="false">DA105 * $F104 * DA106 / $F103 * DA107</f>
        <v>0</v>
      </c>
      <c r="DB108" s="55" t="n">
        <f aca="false">DB105 * $F104 * DB106 / $F103 * DB107</f>
        <v>0</v>
      </c>
      <c r="DC108" s="55" t="n">
        <f aca="false">DC105 * $F104 * DC106 / $F103 * DC107</f>
        <v>0</v>
      </c>
      <c r="DD108" s="55" t="n">
        <f aca="false">DD105 * $F104 * DD106 / $F103 * DD107</f>
        <v>0</v>
      </c>
      <c r="DE108" s="55" t="n">
        <f aca="false">DE105 * $F104 * DE106 / $F103 * DE107</f>
        <v>0</v>
      </c>
      <c r="DF108" s="55" t="n">
        <f aca="false">DF105 * $F104 * DF106 / $F103 * DF107</f>
        <v>0</v>
      </c>
      <c r="DG108" s="55" t="n">
        <f aca="false">DG105 * $F104 * DG106 / $F103 * DG107</f>
        <v>0</v>
      </c>
      <c r="DH108" s="55" t="n">
        <f aca="false">DH105 * $F104 * DH106 / $F103 * DH107</f>
        <v>0</v>
      </c>
      <c r="DI108" s="55" t="n">
        <f aca="false">DI105 * $F104 * DI106 / $F103 * DI107</f>
        <v>0</v>
      </c>
      <c r="DJ108" s="55" t="n">
        <f aca="false">DJ105 * $F104 * DJ106 / $F103 * DJ107</f>
        <v>0</v>
      </c>
      <c r="DK108" s="55" t="n">
        <f aca="false">DK105 * $F104 * DK106 / $F103 * DK107</f>
        <v>0</v>
      </c>
    </row>
    <row r="110" customFormat="false" ht="15" hidden="false" customHeight="true" outlineLevel="0" collapsed="false">
      <c r="E110" s="55" t="str">
        <f aca="false">E108</f>
        <v>Reduction in SOx emissions - Truck - Build</v>
      </c>
      <c r="F110" s="55" t="n">
        <f aca="false">F108</f>
        <v>0</v>
      </c>
      <c r="G110" s="55" t="str">
        <f aca="false">G108</f>
        <v>metric tons</v>
      </c>
      <c r="H110" s="55" t="n">
        <f aca="false">H108</f>
        <v>0.061158358386502</v>
      </c>
      <c r="I110" s="55" t="n">
        <f aca="false">I108</f>
        <v>0</v>
      </c>
      <c r="J110" s="55" t="n">
        <f aca="false">J108</f>
        <v>0</v>
      </c>
      <c r="K110" s="55" t="n">
        <f aca="false">K108</f>
        <v>0</v>
      </c>
      <c r="L110" s="55" t="n">
        <f aca="false">L108</f>
        <v>0</v>
      </c>
      <c r="M110" s="55" t="n">
        <f aca="false">M108</f>
        <v>0</v>
      </c>
      <c r="N110" s="55" t="n">
        <f aca="false">N108</f>
        <v>0</v>
      </c>
      <c r="O110" s="55" t="n">
        <f aca="false">O108</f>
        <v>0</v>
      </c>
      <c r="P110" s="55" t="n">
        <f aca="false">P108</f>
        <v>0</v>
      </c>
      <c r="Q110" s="55" t="n">
        <f aca="false">Q108</f>
        <v>0</v>
      </c>
      <c r="R110" s="55" t="n">
        <f aca="false">R108</f>
        <v>0</v>
      </c>
      <c r="S110" s="55" t="n">
        <f aca="false">S108</f>
        <v>0</v>
      </c>
      <c r="T110" s="55" t="n">
        <f aca="false">T108</f>
        <v>0.00296976955655388</v>
      </c>
      <c r="U110" s="55" t="n">
        <f aca="false">U108</f>
        <v>0.00297008123065313</v>
      </c>
      <c r="V110" s="55" t="n">
        <f aca="false">V108</f>
        <v>0.00295906830501342</v>
      </c>
      <c r="W110" s="55" t="n">
        <f aca="false">W108</f>
        <v>0.002944963764041</v>
      </c>
      <c r="X110" s="55" t="n">
        <f aca="false">X108</f>
        <v>0.0029324857608577</v>
      </c>
      <c r="Y110" s="55" t="n">
        <f aca="false">Y108</f>
        <v>0.00292385177319926</v>
      </c>
      <c r="Z110" s="55" t="n">
        <f aca="false">Z108</f>
        <v>0.00292072868014092</v>
      </c>
      <c r="AA110" s="55" t="n">
        <f aca="false">AA108</f>
        <v>0.00292445976109073</v>
      </c>
      <c r="AB110" s="55" t="n">
        <f aca="false">AB108</f>
        <v>0.00293527012163403</v>
      </c>
      <c r="AC110" s="55" t="n">
        <f aca="false">AC108</f>
        <v>0.00295302625997152</v>
      </c>
      <c r="AD110" s="55" t="n">
        <f aca="false">AD108</f>
        <v>0.0029779149290357</v>
      </c>
      <c r="AE110" s="55" t="n">
        <f aca="false">AE108</f>
        <v>0.00300935676032169</v>
      </c>
      <c r="AF110" s="55" t="n">
        <f aca="false">AF108</f>
        <v>0.003046684689401</v>
      </c>
      <c r="AG110" s="55" t="n">
        <f aca="false">AG108</f>
        <v>0.00308909130725457</v>
      </c>
      <c r="AH110" s="55" t="n">
        <f aca="false">AH108</f>
        <v>0.00313526862100562</v>
      </c>
      <c r="AI110" s="55" t="n">
        <f aca="false">AI108</f>
        <v>0.00318470106487767</v>
      </c>
      <c r="AJ110" s="55" t="n">
        <f aca="false">AJ108</f>
        <v>0.00323683831440074</v>
      </c>
      <c r="AK110" s="55" t="n">
        <f aca="false">AK108</f>
        <v>0.00329126615665718</v>
      </c>
      <c r="AL110" s="55" t="n">
        <f aca="false">AL108</f>
        <v>0.0033476775772004</v>
      </c>
      <c r="AM110" s="55" t="n">
        <f aca="false">AM108</f>
        <v>0.00340585375319186</v>
      </c>
      <c r="AN110" s="55" t="n">
        <f aca="false">AN108</f>
        <v>0</v>
      </c>
      <c r="AO110" s="55" t="n">
        <f aca="false">AO108</f>
        <v>0</v>
      </c>
      <c r="AP110" s="55" t="n">
        <f aca="false">AP108</f>
        <v>0</v>
      </c>
      <c r="AQ110" s="55" t="n">
        <f aca="false">AQ108</f>
        <v>0</v>
      </c>
      <c r="AR110" s="55" t="n">
        <f aca="false">AR108</f>
        <v>0</v>
      </c>
      <c r="AS110" s="55" t="n">
        <f aca="false">AS108</f>
        <v>0</v>
      </c>
      <c r="AT110" s="55" t="n">
        <f aca="false">AT108</f>
        <v>0</v>
      </c>
      <c r="AU110" s="55" t="n">
        <f aca="false">AU108</f>
        <v>0</v>
      </c>
      <c r="AV110" s="55" t="n">
        <f aca="false">AV108</f>
        <v>0</v>
      </c>
      <c r="AW110" s="55" t="n">
        <f aca="false">AW108</f>
        <v>0</v>
      </c>
      <c r="AX110" s="55" t="n">
        <f aca="false">AX108</f>
        <v>0</v>
      </c>
      <c r="AY110" s="55" t="n">
        <f aca="false">AY108</f>
        <v>0</v>
      </c>
      <c r="AZ110" s="55" t="n">
        <f aca="false">AZ108</f>
        <v>0</v>
      </c>
      <c r="BA110" s="55" t="n">
        <f aca="false">BA108</f>
        <v>0</v>
      </c>
      <c r="BB110" s="55" t="n">
        <f aca="false">BB108</f>
        <v>0</v>
      </c>
      <c r="BC110" s="55" t="n">
        <f aca="false">BC108</f>
        <v>0</v>
      </c>
      <c r="BD110" s="55" t="n">
        <f aca="false">BD108</f>
        <v>0</v>
      </c>
      <c r="BE110" s="55" t="n">
        <f aca="false">BE108</f>
        <v>0</v>
      </c>
      <c r="BF110" s="55" t="n">
        <f aca="false">BF108</f>
        <v>0</v>
      </c>
      <c r="BG110" s="55" t="n">
        <f aca="false">BG108</f>
        <v>0</v>
      </c>
      <c r="BH110" s="55" t="n">
        <f aca="false">BH108</f>
        <v>0</v>
      </c>
      <c r="BI110" s="55" t="n">
        <f aca="false">BI108</f>
        <v>0</v>
      </c>
      <c r="BJ110" s="55" t="n">
        <f aca="false">BJ108</f>
        <v>0</v>
      </c>
      <c r="BK110" s="55" t="n">
        <f aca="false">BK108</f>
        <v>0</v>
      </c>
      <c r="BL110" s="55" t="n">
        <f aca="false">BL108</f>
        <v>0</v>
      </c>
      <c r="BM110" s="55" t="n">
        <f aca="false">BM108</f>
        <v>0</v>
      </c>
      <c r="BN110" s="55" t="n">
        <f aca="false">BN108</f>
        <v>0</v>
      </c>
      <c r="BO110" s="55" t="n">
        <f aca="false">BO108</f>
        <v>0</v>
      </c>
      <c r="BP110" s="55" t="n">
        <f aca="false">BP108</f>
        <v>0</v>
      </c>
      <c r="BQ110" s="55" t="n">
        <f aca="false">BQ108</f>
        <v>0</v>
      </c>
      <c r="BR110" s="55" t="n">
        <f aca="false">BR108</f>
        <v>0</v>
      </c>
      <c r="BS110" s="55" t="n">
        <f aca="false">BS108</f>
        <v>0</v>
      </c>
      <c r="BT110" s="55" t="n">
        <f aca="false">BT108</f>
        <v>0</v>
      </c>
      <c r="BU110" s="55" t="n">
        <f aca="false">BU108</f>
        <v>0</v>
      </c>
      <c r="BV110" s="55" t="n">
        <f aca="false">BV108</f>
        <v>0</v>
      </c>
      <c r="BW110" s="55" t="n">
        <f aca="false">BW108</f>
        <v>0</v>
      </c>
      <c r="BX110" s="55" t="n">
        <f aca="false">BX108</f>
        <v>0</v>
      </c>
      <c r="BY110" s="55" t="n">
        <f aca="false">BY108</f>
        <v>0</v>
      </c>
      <c r="BZ110" s="55" t="n">
        <f aca="false">BZ108</f>
        <v>0</v>
      </c>
      <c r="CA110" s="55" t="n">
        <f aca="false">CA108</f>
        <v>0</v>
      </c>
      <c r="CB110" s="55" t="n">
        <f aca="false">CB108</f>
        <v>0</v>
      </c>
      <c r="CC110" s="55" t="n">
        <f aca="false">CC108</f>
        <v>0</v>
      </c>
      <c r="CD110" s="55" t="n">
        <f aca="false">CD108</f>
        <v>0</v>
      </c>
      <c r="CE110" s="55" t="n">
        <f aca="false">CE108</f>
        <v>0</v>
      </c>
      <c r="CF110" s="55" t="n">
        <f aca="false">CF108</f>
        <v>0</v>
      </c>
      <c r="CG110" s="55" t="n">
        <f aca="false">CG108</f>
        <v>0</v>
      </c>
      <c r="CH110" s="55" t="n">
        <f aca="false">CH108</f>
        <v>0</v>
      </c>
      <c r="CI110" s="55" t="n">
        <f aca="false">CI108</f>
        <v>0</v>
      </c>
      <c r="CJ110" s="55" t="n">
        <f aca="false">CJ108</f>
        <v>0</v>
      </c>
      <c r="CK110" s="55" t="n">
        <f aca="false">CK108</f>
        <v>0</v>
      </c>
      <c r="CL110" s="55" t="n">
        <f aca="false">CL108</f>
        <v>0</v>
      </c>
      <c r="CM110" s="55" t="n">
        <f aca="false">CM108</f>
        <v>0</v>
      </c>
      <c r="CN110" s="55" t="n">
        <f aca="false">CN108</f>
        <v>0</v>
      </c>
      <c r="CO110" s="55" t="n">
        <f aca="false">CO108</f>
        <v>0</v>
      </c>
      <c r="CP110" s="55" t="n">
        <f aca="false">CP108</f>
        <v>0</v>
      </c>
      <c r="CQ110" s="55" t="n">
        <f aca="false">CQ108</f>
        <v>0</v>
      </c>
      <c r="CR110" s="55" t="n">
        <f aca="false">CR108</f>
        <v>0</v>
      </c>
      <c r="CS110" s="55" t="n">
        <f aca="false">CS108</f>
        <v>0</v>
      </c>
      <c r="CT110" s="55" t="n">
        <f aca="false">CT108</f>
        <v>0</v>
      </c>
      <c r="CU110" s="55" t="n">
        <f aca="false">CU108</f>
        <v>0</v>
      </c>
      <c r="CV110" s="55" t="n">
        <f aca="false">CV108</f>
        <v>0</v>
      </c>
      <c r="CW110" s="55" t="n">
        <f aca="false">CW108</f>
        <v>0</v>
      </c>
      <c r="CX110" s="55" t="n">
        <f aca="false">CX108</f>
        <v>0</v>
      </c>
      <c r="CY110" s="55" t="n">
        <f aca="false">CY108</f>
        <v>0</v>
      </c>
      <c r="CZ110" s="55" t="n">
        <f aca="false">CZ108</f>
        <v>0</v>
      </c>
      <c r="DA110" s="55" t="n">
        <f aca="false">DA108</f>
        <v>0</v>
      </c>
      <c r="DB110" s="55" t="n">
        <f aca="false">DB108</f>
        <v>0</v>
      </c>
      <c r="DC110" s="55" t="n">
        <f aca="false">DC108</f>
        <v>0</v>
      </c>
      <c r="DD110" s="55" t="n">
        <f aca="false">DD108</f>
        <v>0</v>
      </c>
      <c r="DE110" s="55" t="n">
        <f aca="false">DE108</f>
        <v>0</v>
      </c>
      <c r="DF110" s="55" t="n">
        <f aca="false">DF108</f>
        <v>0</v>
      </c>
      <c r="DG110" s="55" t="n">
        <f aca="false">DG108</f>
        <v>0</v>
      </c>
      <c r="DH110" s="55" t="n">
        <f aca="false">DH108</f>
        <v>0</v>
      </c>
      <c r="DI110" s="55" t="n">
        <f aca="false">DI108</f>
        <v>0</v>
      </c>
      <c r="DJ110" s="55" t="n">
        <f aca="false">DJ108</f>
        <v>0</v>
      </c>
      <c r="DK110" s="55" t="n">
        <f aca="false">DK108</f>
        <v>0</v>
      </c>
    </row>
    <row r="111" customFormat="false" ht="15" hidden="false" customHeight="true" outlineLevel="0" collapsed="false">
      <c r="E111" s="172" t="str">
        <f aca="false">InpV!E$37</f>
        <v>Damage costs for emissions - SOx - 2020 US$</v>
      </c>
      <c r="F111" s="172" t="n">
        <f aca="false">InpV!F$37</f>
        <v>0</v>
      </c>
      <c r="G111" s="172" t="str">
        <f aca="false">InpV!G$37</f>
        <v>US$ / metric ton</v>
      </c>
      <c r="H111" s="172" t="str">
        <f aca="false">InpV!H$37</f>
        <v>Benefit Cost Analysis Guidance 2022 (Revised).pdf (transportation.gov)</v>
      </c>
      <c r="I111" s="172" t="n">
        <f aca="false">InpV!I$37</f>
        <v>0</v>
      </c>
      <c r="J111" s="172" t="n">
        <f aca="false">InpV!J$37</f>
        <v>0</v>
      </c>
      <c r="K111" s="172" t="n">
        <f aca="false">InpV!K$37</f>
        <v>0</v>
      </c>
      <c r="L111" s="172" t="n">
        <f aca="false">InpV!L$37</f>
        <v>0</v>
      </c>
      <c r="M111" s="172" t="n">
        <f aca="false">InpV!M$37</f>
        <v>0</v>
      </c>
      <c r="N111" s="172" t="n">
        <f aca="false">InpV!N$37</f>
        <v>0</v>
      </c>
      <c r="O111" s="172" t="n">
        <f aca="false">InpV!O$37</f>
        <v>0</v>
      </c>
      <c r="P111" s="172" t="n">
        <f aca="false">InpV!P$37</f>
        <v>41500</v>
      </c>
      <c r="Q111" s="172" t="n">
        <f aca="false">InpV!Q$37</f>
        <v>42300</v>
      </c>
      <c r="R111" s="172" t="n">
        <f aca="false">InpV!R$37</f>
        <v>43100</v>
      </c>
      <c r="S111" s="172" t="n">
        <f aca="false">InpV!S$37</f>
        <v>44000</v>
      </c>
      <c r="T111" s="172" t="n">
        <f aca="false">InpV!T$37</f>
        <v>44900</v>
      </c>
      <c r="U111" s="172" t="n">
        <f aca="false">InpV!U$37</f>
        <v>45700</v>
      </c>
      <c r="V111" s="172" t="n">
        <f aca="false">InpV!V$37</f>
        <v>46500</v>
      </c>
      <c r="W111" s="172" t="n">
        <f aca="false">InpV!W$37</f>
        <v>47300</v>
      </c>
      <c r="X111" s="172" t="n">
        <f aca="false">InpV!X$37</f>
        <v>48200</v>
      </c>
      <c r="Y111" s="172" t="n">
        <f aca="false">InpV!Y$37</f>
        <v>49100</v>
      </c>
      <c r="Z111" s="172" t="n">
        <f aca="false">InpV!Z$37</f>
        <v>49100</v>
      </c>
      <c r="AA111" s="172" t="n">
        <f aca="false">InpV!AA$37</f>
        <v>49100</v>
      </c>
      <c r="AB111" s="172" t="n">
        <f aca="false">InpV!AB$37</f>
        <v>49100</v>
      </c>
      <c r="AC111" s="172" t="n">
        <f aca="false">InpV!AC$37</f>
        <v>49100</v>
      </c>
      <c r="AD111" s="172" t="n">
        <f aca="false">InpV!AD$37</f>
        <v>49100</v>
      </c>
      <c r="AE111" s="172" t="n">
        <f aca="false">InpV!AE$37</f>
        <v>49100</v>
      </c>
      <c r="AF111" s="172" t="n">
        <f aca="false">InpV!AF$37</f>
        <v>49100</v>
      </c>
      <c r="AG111" s="172" t="n">
        <f aca="false">InpV!AG$37</f>
        <v>49100</v>
      </c>
      <c r="AH111" s="172" t="n">
        <f aca="false">InpV!AH$37</f>
        <v>49100</v>
      </c>
      <c r="AI111" s="172" t="n">
        <f aca="false">InpV!AI$37</f>
        <v>49100</v>
      </c>
      <c r="AJ111" s="172" t="n">
        <f aca="false">InpV!AJ$37</f>
        <v>49100</v>
      </c>
      <c r="AK111" s="172" t="n">
        <f aca="false">InpV!AK$37</f>
        <v>49100</v>
      </c>
      <c r="AL111" s="172" t="n">
        <f aca="false">InpV!AL$37</f>
        <v>49100</v>
      </c>
      <c r="AM111" s="172" t="n">
        <f aca="false">InpV!AM$37</f>
        <v>49100</v>
      </c>
      <c r="AN111" s="172" t="n">
        <f aca="false">InpV!AN$37</f>
        <v>49100</v>
      </c>
      <c r="AO111" s="172" t="n">
        <f aca="false">InpV!AO$37</f>
        <v>49100</v>
      </c>
      <c r="AP111" s="172" t="n">
        <f aca="false">InpV!AP$37</f>
        <v>49100</v>
      </c>
      <c r="AQ111" s="172" t="n">
        <f aca="false">InpV!AQ$37</f>
        <v>49100</v>
      </c>
      <c r="AR111" s="172" t="n">
        <f aca="false">InpV!AR$37</f>
        <v>49100</v>
      </c>
      <c r="AS111" s="172" t="n">
        <f aca="false">InpV!AS$37</f>
        <v>49100</v>
      </c>
      <c r="AT111" s="172" t="n">
        <f aca="false">InpV!AT$37</f>
        <v>49100</v>
      </c>
      <c r="AU111" s="172" t="n">
        <f aca="false">InpV!AU$37</f>
        <v>49100</v>
      </c>
      <c r="AV111" s="172" t="n">
        <f aca="false">InpV!AV$37</f>
        <v>49100</v>
      </c>
      <c r="AW111" s="172" t="n">
        <f aca="false">InpV!AW$37</f>
        <v>49100</v>
      </c>
      <c r="AX111" s="172" t="n">
        <f aca="false">InpV!AX$37</f>
        <v>49100</v>
      </c>
      <c r="AY111" s="172" t="n">
        <f aca="false">InpV!AY$37</f>
        <v>49100</v>
      </c>
      <c r="AZ111" s="172" t="n">
        <f aca="false">InpV!AZ$37</f>
        <v>49100</v>
      </c>
      <c r="BA111" s="172" t="n">
        <f aca="false">InpV!BA$37</f>
        <v>49100</v>
      </c>
      <c r="BB111" s="172" t="n">
        <f aca="false">InpV!BB$37</f>
        <v>49100</v>
      </c>
      <c r="BC111" s="172" t="n">
        <f aca="false">InpV!BC$37</f>
        <v>49100</v>
      </c>
      <c r="BD111" s="172" t="n">
        <f aca="false">InpV!BD$37</f>
        <v>49100</v>
      </c>
      <c r="BE111" s="172" t="n">
        <f aca="false">InpV!BE$37</f>
        <v>49100</v>
      </c>
      <c r="BF111" s="172" t="n">
        <f aca="false">InpV!BF$37</f>
        <v>49100</v>
      </c>
      <c r="BG111" s="172" t="n">
        <f aca="false">InpV!BG$37</f>
        <v>49100</v>
      </c>
      <c r="BH111" s="172" t="n">
        <f aca="false">InpV!BH$37</f>
        <v>49100</v>
      </c>
      <c r="BI111" s="172" t="n">
        <f aca="false">InpV!BI$37</f>
        <v>49100</v>
      </c>
      <c r="BJ111" s="172" t="n">
        <f aca="false">InpV!BJ$37</f>
        <v>49100</v>
      </c>
      <c r="BK111" s="172" t="n">
        <f aca="false">InpV!BK$37</f>
        <v>49100</v>
      </c>
      <c r="BL111" s="172" t="n">
        <f aca="false">InpV!BL$37</f>
        <v>49100</v>
      </c>
      <c r="BM111" s="172" t="n">
        <f aca="false">InpV!BM$37</f>
        <v>49100</v>
      </c>
      <c r="BN111" s="172" t="n">
        <f aca="false">InpV!BN$37</f>
        <v>49100</v>
      </c>
      <c r="BO111" s="172" t="n">
        <f aca="false">InpV!BO$37</f>
        <v>49100</v>
      </c>
      <c r="BP111" s="172" t="n">
        <f aca="false">InpV!BP$37</f>
        <v>49100</v>
      </c>
      <c r="BQ111" s="172" t="n">
        <f aca="false">InpV!BQ$37</f>
        <v>49100</v>
      </c>
      <c r="BR111" s="172" t="n">
        <f aca="false">InpV!BR$37</f>
        <v>49100</v>
      </c>
      <c r="BS111" s="172" t="n">
        <f aca="false">InpV!BS$37</f>
        <v>49100</v>
      </c>
      <c r="BT111" s="172" t="n">
        <f aca="false">InpV!BT$37</f>
        <v>49100</v>
      </c>
      <c r="BU111" s="172" t="n">
        <f aca="false">InpV!BU$37</f>
        <v>49100</v>
      </c>
      <c r="BV111" s="172" t="n">
        <f aca="false">InpV!BV$37</f>
        <v>49100</v>
      </c>
      <c r="BW111" s="172" t="n">
        <f aca="false">InpV!BW$37</f>
        <v>49100</v>
      </c>
      <c r="BX111" s="172" t="n">
        <f aca="false">InpV!BX$37</f>
        <v>49100</v>
      </c>
      <c r="BY111" s="172" t="n">
        <f aca="false">InpV!BY$37</f>
        <v>49100</v>
      </c>
      <c r="BZ111" s="172" t="n">
        <f aca="false">InpV!BZ$37</f>
        <v>49100</v>
      </c>
      <c r="CA111" s="172" t="n">
        <f aca="false">InpV!CA$37</f>
        <v>49100</v>
      </c>
      <c r="CB111" s="172" t="n">
        <f aca="false">InpV!CB$37</f>
        <v>49100</v>
      </c>
      <c r="CC111" s="172" t="n">
        <f aca="false">InpV!CC$37</f>
        <v>49100</v>
      </c>
      <c r="CD111" s="172" t="n">
        <f aca="false">InpV!CD$37</f>
        <v>49100</v>
      </c>
      <c r="CE111" s="172" t="n">
        <f aca="false">InpV!CE$37</f>
        <v>49100</v>
      </c>
      <c r="CF111" s="172" t="n">
        <f aca="false">InpV!CF$37</f>
        <v>49100</v>
      </c>
      <c r="CG111" s="172" t="n">
        <f aca="false">InpV!CG$37</f>
        <v>49100</v>
      </c>
      <c r="CH111" s="172" t="n">
        <f aca="false">InpV!CH$37</f>
        <v>49100</v>
      </c>
      <c r="CI111" s="172" t="n">
        <f aca="false">InpV!CI$37</f>
        <v>49100</v>
      </c>
      <c r="CJ111" s="172" t="n">
        <f aca="false">InpV!CJ$37</f>
        <v>49100</v>
      </c>
      <c r="CK111" s="172" t="n">
        <f aca="false">InpV!CK$37</f>
        <v>49100</v>
      </c>
      <c r="CL111" s="172" t="n">
        <f aca="false">InpV!CL$37</f>
        <v>49100</v>
      </c>
      <c r="CM111" s="172" t="n">
        <f aca="false">InpV!CM$37</f>
        <v>49100</v>
      </c>
      <c r="CN111" s="172" t="n">
        <f aca="false">InpV!CN$37</f>
        <v>49100</v>
      </c>
      <c r="CO111" s="172" t="n">
        <f aca="false">InpV!CO$37</f>
        <v>49100</v>
      </c>
      <c r="CP111" s="172" t="n">
        <f aca="false">InpV!CP$37</f>
        <v>49100</v>
      </c>
      <c r="CQ111" s="172" t="n">
        <f aca="false">InpV!CQ$37</f>
        <v>49100</v>
      </c>
      <c r="CR111" s="172" t="n">
        <f aca="false">InpV!CR$37</f>
        <v>49100</v>
      </c>
      <c r="CS111" s="172" t="n">
        <f aca="false">InpV!CS$37</f>
        <v>49100</v>
      </c>
      <c r="CT111" s="172" t="n">
        <f aca="false">InpV!CT$37</f>
        <v>49100</v>
      </c>
      <c r="CU111" s="172" t="n">
        <f aca="false">InpV!CU$37</f>
        <v>49100</v>
      </c>
      <c r="CV111" s="172" t="n">
        <f aca="false">InpV!CV$37</f>
        <v>49100</v>
      </c>
      <c r="CW111" s="172" t="n">
        <f aca="false">InpV!CW$37</f>
        <v>49100</v>
      </c>
      <c r="CX111" s="172" t="n">
        <f aca="false">InpV!CX$37</f>
        <v>49100</v>
      </c>
      <c r="CY111" s="172" t="n">
        <f aca="false">InpV!CY$37</f>
        <v>49100</v>
      </c>
      <c r="CZ111" s="172" t="n">
        <f aca="false">InpV!CZ$37</f>
        <v>49100</v>
      </c>
      <c r="DA111" s="172" t="n">
        <f aca="false">InpV!DA$37</f>
        <v>49100</v>
      </c>
      <c r="DB111" s="172" t="n">
        <f aca="false">InpV!DB$37</f>
        <v>49100</v>
      </c>
      <c r="DC111" s="172" t="n">
        <f aca="false">InpV!DC$37</f>
        <v>49100</v>
      </c>
      <c r="DD111" s="172" t="n">
        <f aca="false">InpV!DD$37</f>
        <v>49100</v>
      </c>
      <c r="DE111" s="172" t="n">
        <f aca="false">InpV!DE$37</f>
        <v>49100</v>
      </c>
      <c r="DF111" s="172" t="n">
        <f aca="false">InpV!DF$37</f>
        <v>49100</v>
      </c>
      <c r="DG111" s="172" t="n">
        <f aca="false">InpV!DG$37</f>
        <v>49100</v>
      </c>
      <c r="DH111" s="172" t="n">
        <f aca="false">InpV!DH$37</f>
        <v>49100</v>
      </c>
      <c r="DI111" s="172" t="n">
        <f aca="false">InpV!DI$37</f>
        <v>49100</v>
      </c>
      <c r="DJ111" s="172" t="n">
        <f aca="false">InpV!DJ$37</f>
        <v>49100</v>
      </c>
      <c r="DK111" s="172" t="n">
        <f aca="false">InpV!DK$37</f>
        <v>49100</v>
      </c>
    </row>
    <row r="112" customFormat="false" ht="15" hidden="false" customHeight="true" outlineLevel="0" collapsed="false">
      <c r="E112" s="55" t="s">
        <v>303</v>
      </c>
      <c r="G112" s="55" t="s">
        <v>209</v>
      </c>
      <c r="H112" s="55" t="n">
        <f aca="false">SUM(J112:DK112)</f>
        <v>2964.67033890242</v>
      </c>
      <c r="J112" s="55" t="n">
        <f aca="false">J110 * J111</f>
        <v>0</v>
      </c>
      <c r="K112" s="55" t="n">
        <f aca="false">K110 * K111</f>
        <v>0</v>
      </c>
      <c r="L112" s="55" t="n">
        <f aca="false">L110 * L111</f>
        <v>0</v>
      </c>
      <c r="M112" s="55" t="n">
        <f aca="false">M110 * M111</f>
        <v>0</v>
      </c>
      <c r="N112" s="55" t="n">
        <f aca="false">N110 * N111</f>
        <v>0</v>
      </c>
      <c r="O112" s="55" t="n">
        <f aca="false">O110 * O111</f>
        <v>0</v>
      </c>
      <c r="P112" s="55" t="n">
        <f aca="false">P110 * P111</f>
        <v>0</v>
      </c>
      <c r="Q112" s="55" t="n">
        <f aca="false">Q110 * Q111</f>
        <v>0</v>
      </c>
      <c r="R112" s="55" t="n">
        <f aca="false">R110 * R111</f>
        <v>0</v>
      </c>
      <c r="S112" s="55" t="n">
        <f aca="false">S110 * S111</f>
        <v>0</v>
      </c>
      <c r="T112" s="55" t="n">
        <f aca="false">T110 * T111</f>
        <v>133.342653089269</v>
      </c>
      <c r="U112" s="55" t="n">
        <f aca="false">U110 * U111</f>
        <v>135.732712240848</v>
      </c>
      <c r="V112" s="55" t="n">
        <f aca="false">V110 * V111</f>
        <v>137.596676183124</v>
      </c>
      <c r="W112" s="55" t="n">
        <f aca="false">W110 * W111</f>
        <v>139.296786039139</v>
      </c>
      <c r="X112" s="55" t="n">
        <f aca="false">X110 * X111</f>
        <v>141.345813673341</v>
      </c>
      <c r="Y112" s="55" t="n">
        <f aca="false">Y110 * Y111</f>
        <v>143.561122064084</v>
      </c>
      <c r="Z112" s="55" t="n">
        <f aca="false">Z110 * Z111</f>
        <v>143.407778194919</v>
      </c>
      <c r="AA112" s="55" t="n">
        <f aca="false">AA110 * AA111</f>
        <v>143.590974269555</v>
      </c>
      <c r="AB112" s="55" t="n">
        <f aca="false">AB110 * AB111</f>
        <v>144.121762972231</v>
      </c>
      <c r="AC112" s="55" t="n">
        <f aca="false">AC110 * AC111</f>
        <v>144.993589364601</v>
      </c>
      <c r="AD112" s="55" t="n">
        <f aca="false">AD110 * AD111</f>
        <v>146.215623015653</v>
      </c>
      <c r="AE112" s="55" t="n">
        <f aca="false">AE110 * AE111</f>
        <v>147.759416931795</v>
      </c>
      <c r="AF112" s="55" t="n">
        <f aca="false">AF110 * AF111</f>
        <v>149.592218249589</v>
      </c>
      <c r="AG112" s="55" t="n">
        <f aca="false">AG110 * AG111</f>
        <v>151.6743831862</v>
      </c>
      <c r="AH112" s="55" t="n">
        <f aca="false">AH110 * AH111</f>
        <v>153.941689291376</v>
      </c>
      <c r="AI112" s="55" t="n">
        <f aca="false">AI110 * AI111</f>
        <v>156.368822285493</v>
      </c>
      <c r="AJ112" s="55" t="n">
        <f aca="false">AJ110 * AJ111</f>
        <v>158.928761237076</v>
      </c>
      <c r="AK112" s="55" t="n">
        <f aca="false">AK110 * AK111</f>
        <v>161.601168291867</v>
      </c>
      <c r="AL112" s="55" t="n">
        <f aca="false">AL110 * AL111</f>
        <v>164.37096904054</v>
      </c>
      <c r="AM112" s="55" t="n">
        <f aca="false">AM110 * AM111</f>
        <v>167.22741928172</v>
      </c>
      <c r="AN112" s="55" t="n">
        <f aca="false">AN110 * AN111</f>
        <v>0</v>
      </c>
      <c r="AO112" s="55" t="n">
        <f aca="false">AO110 * AO111</f>
        <v>0</v>
      </c>
      <c r="AP112" s="55" t="n">
        <f aca="false">AP110 * AP111</f>
        <v>0</v>
      </c>
      <c r="AQ112" s="55" t="n">
        <f aca="false">AQ110 * AQ111</f>
        <v>0</v>
      </c>
      <c r="AR112" s="55" t="n">
        <f aca="false">AR110 * AR111</f>
        <v>0</v>
      </c>
      <c r="AS112" s="55" t="n">
        <f aca="false">AS110 * AS111</f>
        <v>0</v>
      </c>
      <c r="AT112" s="55" t="n">
        <f aca="false">AT110 * AT111</f>
        <v>0</v>
      </c>
      <c r="AU112" s="55" t="n">
        <f aca="false">AU110 * AU111</f>
        <v>0</v>
      </c>
      <c r="AV112" s="55" t="n">
        <f aca="false">AV110 * AV111</f>
        <v>0</v>
      </c>
      <c r="AW112" s="55" t="n">
        <f aca="false">AW110 * AW111</f>
        <v>0</v>
      </c>
      <c r="AX112" s="55" t="n">
        <f aca="false">AX110 * AX111</f>
        <v>0</v>
      </c>
      <c r="AY112" s="55" t="n">
        <f aca="false">AY110 * AY111</f>
        <v>0</v>
      </c>
      <c r="AZ112" s="55" t="n">
        <f aca="false">AZ110 * AZ111</f>
        <v>0</v>
      </c>
      <c r="BA112" s="55" t="n">
        <f aca="false">BA110 * BA111</f>
        <v>0</v>
      </c>
      <c r="BB112" s="55" t="n">
        <f aca="false">BB110 * BB111</f>
        <v>0</v>
      </c>
      <c r="BC112" s="55" t="n">
        <f aca="false">BC110 * BC111</f>
        <v>0</v>
      </c>
      <c r="BD112" s="55" t="n">
        <f aca="false">BD110 * BD111</f>
        <v>0</v>
      </c>
      <c r="BE112" s="55" t="n">
        <f aca="false">BE110 * BE111</f>
        <v>0</v>
      </c>
      <c r="BF112" s="55" t="n">
        <f aca="false">BF110 * BF111</f>
        <v>0</v>
      </c>
      <c r="BG112" s="55" t="n">
        <f aca="false">BG110 * BG111</f>
        <v>0</v>
      </c>
      <c r="BH112" s="55" t="n">
        <f aca="false">BH110 * BH111</f>
        <v>0</v>
      </c>
      <c r="BI112" s="55" t="n">
        <f aca="false">BI110 * BI111</f>
        <v>0</v>
      </c>
      <c r="BJ112" s="55" t="n">
        <f aca="false">BJ110 * BJ111</f>
        <v>0</v>
      </c>
      <c r="BK112" s="55" t="n">
        <f aca="false">BK110 * BK111</f>
        <v>0</v>
      </c>
      <c r="BL112" s="55" t="n">
        <f aca="false">BL110 * BL111</f>
        <v>0</v>
      </c>
      <c r="BM112" s="55" t="n">
        <f aca="false">BM110 * BM111</f>
        <v>0</v>
      </c>
      <c r="BN112" s="55" t="n">
        <f aca="false">BN110 * BN111</f>
        <v>0</v>
      </c>
      <c r="BO112" s="55" t="n">
        <f aca="false">BO110 * BO111</f>
        <v>0</v>
      </c>
      <c r="BP112" s="55" t="n">
        <f aca="false">BP110 * BP111</f>
        <v>0</v>
      </c>
      <c r="BQ112" s="55" t="n">
        <f aca="false">BQ110 * BQ111</f>
        <v>0</v>
      </c>
      <c r="BR112" s="55" t="n">
        <f aca="false">BR110 * BR111</f>
        <v>0</v>
      </c>
      <c r="BS112" s="55" t="n">
        <f aca="false">BS110 * BS111</f>
        <v>0</v>
      </c>
      <c r="BT112" s="55" t="n">
        <f aca="false">BT110 * BT111</f>
        <v>0</v>
      </c>
      <c r="BU112" s="55" t="n">
        <f aca="false">BU110 * BU111</f>
        <v>0</v>
      </c>
      <c r="BV112" s="55" t="n">
        <f aca="false">BV110 * BV111</f>
        <v>0</v>
      </c>
      <c r="BW112" s="55" t="n">
        <f aca="false">BW110 * BW111</f>
        <v>0</v>
      </c>
      <c r="BX112" s="55" t="n">
        <f aca="false">BX110 * BX111</f>
        <v>0</v>
      </c>
      <c r="BY112" s="55" t="n">
        <f aca="false">BY110 * BY111</f>
        <v>0</v>
      </c>
      <c r="BZ112" s="55" t="n">
        <f aca="false">BZ110 * BZ111</f>
        <v>0</v>
      </c>
      <c r="CA112" s="55" t="n">
        <f aca="false">CA110 * CA111</f>
        <v>0</v>
      </c>
      <c r="CB112" s="55" t="n">
        <f aca="false">CB110 * CB111</f>
        <v>0</v>
      </c>
      <c r="CC112" s="55" t="n">
        <f aca="false">CC110 * CC111</f>
        <v>0</v>
      </c>
      <c r="CD112" s="55" t="n">
        <f aca="false">CD110 * CD111</f>
        <v>0</v>
      </c>
      <c r="CE112" s="55" t="n">
        <f aca="false">CE110 * CE111</f>
        <v>0</v>
      </c>
      <c r="CF112" s="55" t="n">
        <f aca="false">CF110 * CF111</f>
        <v>0</v>
      </c>
      <c r="CG112" s="55" t="n">
        <f aca="false">CG110 * CG111</f>
        <v>0</v>
      </c>
      <c r="CH112" s="55" t="n">
        <f aca="false">CH110 * CH111</f>
        <v>0</v>
      </c>
      <c r="CI112" s="55" t="n">
        <f aca="false">CI110 * CI111</f>
        <v>0</v>
      </c>
      <c r="CJ112" s="55" t="n">
        <f aca="false">CJ110 * CJ111</f>
        <v>0</v>
      </c>
      <c r="CK112" s="55" t="n">
        <f aca="false">CK110 * CK111</f>
        <v>0</v>
      </c>
      <c r="CL112" s="55" t="n">
        <f aca="false">CL110 * CL111</f>
        <v>0</v>
      </c>
      <c r="CM112" s="55" t="n">
        <f aca="false">CM110 * CM111</f>
        <v>0</v>
      </c>
      <c r="CN112" s="55" t="n">
        <f aca="false">CN110 * CN111</f>
        <v>0</v>
      </c>
      <c r="CO112" s="55" t="n">
        <f aca="false">CO110 * CO111</f>
        <v>0</v>
      </c>
      <c r="CP112" s="55" t="n">
        <f aca="false">CP110 * CP111</f>
        <v>0</v>
      </c>
      <c r="CQ112" s="55" t="n">
        <f aca="false">CQ110 * CQ111</f>
        <v>0</v>
      </c>
      <c r="CR112" s="55" t="n">
        <f aca="false">CR110 * CR111</f>
        <v>0</v>
      </c>
      <c r="CS112" s="55" t="n">
        <f aca="false">CS110 * CS111</f>
        <v>0</v>
      </c>
      <c r="CT112" s="55" t="n">
        <f aca="false">CT110 * CT111</f>
        <v>0</v>
      </c>
      <c r="CU112" s="55" t="n">
        <f aca="false">CU110 * CU111</f>
        <v>0</v>
      </c>
      <c r="CV112" s="55" t="n">
        <f aca="false">CV110 * CV111</f>
        <v>0</v>
      </c>
      <c r="CW112" s="55" t="n">
        <f aca="false">CW110 * CW111</f>
        <v>0</v>
      </c>
      <c r="CX112" s="55" t="n">
        <f aca="false">CX110 * CX111</f>
        <v>0</v>
      </c>
      <c r="CY112" s="55" t="n">
        <f aca="false">CY110 * CY111</f>
        <v>0</v>
      </c>
      <c r="CZ112" s="55" t="n">
        <f aca="false">CZ110 * CZ111</f>
        <v>0</v>
      </c>
      <c r="DA112" s="55" t="n">
        <f aca="false">DA110 * DA111</f>
        <v>0</v>
      </c>
      <c r="DB112" s="55" t="n">
        <f aca="false">DB110 * DB111</f>
        <v>0</v>
      </c>
      <c r="DC112" s="55" t="n">
        <f aca="false">DC110 * DC111</f>
        <v>0</v>
      </c>
      <c r="DD112" s="55" t="n">
        <f aca="false">DD110 * DD111</f>
        <v>0</v>
      </c>
      <c r="DE112" s="55" t="n">
        <f aca="false">DE110 * DE111</f>
        <v>0</v>
      </c>
      <c r="DF112" s="55" t="n">
        <f aca="false">DF110 * DF111</f>
        <v>0</v>
      </c>
      <c r="DG112" s="55" t="n">
        <f aca="false">DG110 * DG111</f>
        <v>0</v>
      </c>
      <c r="DH112" s="55" t="n">
        <f aca="false">DH110 * DH111</f>
        <v>0</v>
      </c>
      <c r="DI112" s="55" t="n">
        <f aca="false">DI110 * DI111</f>
        <v>0</v>
      </c>
      <c r="DJ112" s="55" t="n">
        <f aca="false">DJ110 * DJ111</f>
        <v>0</v>
      </c>
      <c r="DK112" s="55" t="n">
        <f aca="false">DK110 * DK111</f>
        <v>0</v>
      </c>
    </row>
    <row r="114" customFormat="false" ht="15" hidden="false" customHeight="true" outlineLevel="0" collapsed="false">
      <c r="E114" s="55" t="str">
        <f aca="false">E112</f>
        <v>Reduction in SOx emission costs - Truck - Build</v>
      </c>
      <c r="F114" s="55" t="n">
        <f aca="false">F112</f>
        <v>0</v>
      </c>
      <c r="G114" s="55" t="str">
        <f aca="false">G112</f>
        <v>US$</v>
      </c>
      <c r="H114" s="55" t="n">
        <f aca="false">H112</f>
        <v>2964.67033890242</v>
      </c>
      <c r="I114" s="55" t="n">
        <f aca="false">I112</f>
        <v>0</v>
      </c>
      <c r="J114" s="55" t="n">
        <f aca="false">J112</f>
        <v>0</v>
      </c>
      <c r="K114" s="55" t="n">
        <f aca="false">K112</f>
        <v>0</v>
      </c>
      <c r="L114" s="55" t="n">
        <f aca="false">L112</f>
        <v>0</v>
      </c>
      <c r="M114" s="55" t="n">
        <f aca="false">M112</f>
        <v>0</v>
      </c>
      <c r="N114" s="55" t="n">
        <f aca="false">N112</f>
        <v>0</v>
      </c>
      <c r="O114" s="55" t="n">
        <f aca="false">O112</f>
        <v>0</v>
      </c>
      <c r="P114" s="55" t="n">
        <f aca="false">P112</f>
        <v>0</v>
      </c>
      <c r="Q114" s="55" t="n">
        <f aca="false">Q112</f>
        <v>0</v>
      </c>
      <c r="R114" s="55" t="n">
        <f aca="false">R112</f>
        <v>0</v>
      </c>
      <c r="S114" s="55" t="n">
        <f aca="false">S112</f>
        <v>0</v>
      </c>
      <c r="T114" s="55" t="n">
        <f aca="false">T112</f>
        <v>133.342653089269</v>
      </c>
      <c r="U114" s="55" t="n">
        <f aca="false">U112</f>
        <v>135.732712240848</v>
      </c>
      <c r="V114" s="55" t="n">
        <f aca="false">V112</f>
        <v>137.596676183124</v>
      </c>
      <c r="W114" s="55" t="n">
        <f aca="false">W112</f>
        <v>139.296786039139</v>
      </c>
      <c r="X114" s="55" t="n">
        <f aca="false">X112</f>
        <v>141.345813673341</v>
      </c>
      <c r="Y114" s="55" t="n">
        <f aca="false">Y112</f>
        <v>143.561122064084</v>
      </c>
      <c r="Z114" s="55" t="n">
        <f aca="false">Z112</f>
        <v>143.407778194919</v>
      </c>
      <c r="AA114" s="55" t="n">
        <f aca="false">AA112</f>
        <v>143.590974269555</v>
      </c>
      <c r="AB114" s="55" t="n">
        <f aca="false">AB112</f>
        <v>144.121762972231</v>
      </c>
      <c r="AC114" s="55" t="n">
        <f aca="false">AC112</f>
        <v>144.993589364601</v>
      </c>
      <c r="AD114" s="55" t="n">
        <f aca="false">AD112</f>
        <v>146.215623015653</v>
      </c>
      <c r="AE114" s="55" t="n">
        <f aca="false">AE112</f>
        <v>147.759416931795</v>
      </c>
      <c r="AF114" s="55" t="n">
        <f aca="false">AF112</f>
        <v>149.592218249589</v>
      </c>
      <c r="AG114" s="55" t="n">
        <f aca="false">AG112</f>
        <v>151.6743831862</v>
      </c>
      <c r="AH114" s="55" t="n">
        <f aca="false">AH112</f>
        <v>153.941689291376</v>
      </c>
      <c r="AI114" s="55" t="n">
        <f aca="false">AI112</f>
        <v>156.368822285493</v>
      </c>
      <c r="AJ114" s="55" t="n">
        <f aca="false">AJ112</f>
        <v>158.928761237076</v>
      </c>
      <c r="AK114" s="55" t="n">
        <f aca="false">AK112</f>
        <v>161.601168291867</v>
      </c>
      <c r="AL114" s="55" t="n">
        <f aca="false">AL112</f>
        <v>164.37096904054</v>
      </c>
      <c r="AM114" s="55" t="n">
        <f aca="false">AM112</f>
        <v>167.22741928172</v>
      </c>
      <c r="AN114" s="55" t="n">
        <f aca="false">AN112</f>
        <v>0</v>
      </c>
      <c r="AO114" s="55" t="n">
        <f aca="false">AO112</f>
        <v>0</v>
      </c>
      <c r="AP114" s="55" t="n">
        <f aca="false">AP112</f>
        <v>0</v>
      </c>
      <c r="AQ114" s="55" t="n">
        <f aca="false">AQ112</f>
        <v>0</v>
      </c>
      <c r="AR114" s="55" t="n">
        <f aca="false">AR112</f>
        <v>0</v>
      </c>
      <c r="AS114" s="55" t="n">
        <f aca="false">AS112</f>
        <v>0</v>
      </c>
      <c r="AT114" s="55" t="n">
        <f aca="false">AT112</f>
        <v>0</v>
      </c>
      <c r="AU114" s="55" t="n">
        <f aca="false">AU112</f>
        <v>0</v>
      </c>
      <c r="AV114" s="55" t="n">
        <f aca="false">AV112</f>
        <v>0</v>
      </c>
      <c r="AW114" s="55" t="n">
        <f aca="false">AW112</f>
        <v>0</v>
      </c>
      <c r="AX114" s="55" t="n">
        <f aca="false">AX112</f>
        <v>0</v>
      </c>
      <c r="AY114" s="55" t="n">
        <f aca="false">AY112</f>
        <v>0</v>
      </c>
      <c r="AZ114" s="55" t="n">
        <f aca="false">AZ112</f>
        <v>0</v>
      </c>
      <c r="BA114" s="55" t="n">
        <f aca="false">BA112</f>
        <v>0</v>
      </c>
      <c r="BB114" s="55" t="n">
        <f aca="false">BB112</f>
        <v>0</v>
      </c>
      <c r="BC114" s="55" t="n">
        <f aca="false">BC112</f>
        <v>0</v>
      </c>
      <c r="BD114" s="55" t="n">
        <f aca="false">BD112</f>
        <v>0</v>
      </c>
      <c r="BE114" s="55" t="n">
        <f aca="false">BE112</f>
        <v>0</v>
      </c>
      <c r="BF114" s="55" t="n">
        <f aca="false">BF112</f>
        <v>0</v>
      </c>
      <c r="BG114" s="55" t="n">
        <f aca="false">BG112</f>
        <v>0</v>
      </c>
      <c r="BH114" s="55" t="n">
        <f aca="false">BH112</f>
        <v>0</v>
      </c>
      <c r="BI114" s="55" t="n">
        <f aca="false">BI112</f>
        <v>0</v>
      </c>
      <c r="BJ114" s="55" t="n">
        <f aca="false">BJ112</f>
        <v>0</v>
      </c>
      <c r="BK114" s="55" t="n">
        <f aca="false">BK112</f>
        <v>0</v>
      </c>
      <c r="BL114" s="55" t="n">
        <f aca="false">BL112</f>
        <v>0</v>
      </c>
      <c r="BM114" s="55" t="n">
        <f aca="false">BM112</f>
        <v>0</v>
      </c>
      <c r="BN114" s="55" t="n">
        <f aca="false">BN112</f>
        <v>0</v>
      </c>
      <c r="BO114" s="55" t="n">
        <f aca="false">BO112</f>
        <v>0</v>
      </c>
      <c r="BP114" s="55" t="n">
        <f aca="false">BP112</f>
        <v>0</v>
      </c>
      <c r="BQ114" s="55" t="n">
        <f aca="false">BQ112</f>
        <v>0</v>
      </c>
      <c r="BR114" s="55" t="n">
        <f aca="false">BR112</f>
        <v>0</v>
      </c>
      <c r="BS114" s="55" t="n">
        <f aca="false">BS112</f>
        <v>0</v>
      </c>
      <c r="BT114" s="55" t="n">
        <f aca="false">BT112</f>
        <v>0</v>
      </c>
      <c r="BU114" s="55" t="n">
        <f aca="false">BU112</f>
        <v>0</v>
      </c>
      <c r="BV114" s="55" t="n">
        <f aca="false">BV112</f>
        <v>0</v>
      </c>
      <c r="BW114" s="55" t="n">
        <f aca="false">BW112</f>
        <v>0</v>
      </c>
      <c r="BX114" s="55" t="n">
        <f aca="false">BX112</f>
        <v>0</v>
      </c>
      <c r="BY114" s="55" t="n">
        <f aca="false">BY112</f>
        <v>0</v>
      </c>
      <c r="BZ114" s="55" t="n">
        <f aca="false">BZ112</f>
        <v>0</v>
      </c>
      <c r="CA114" s="55" t="n">
        <f aca="false">CA112</f>
        <v>0</v>
      </c>
      <c r="CB114" s="55" t="n">
        <f aca="false">CB112</f>
        <v>0</v>
      </c>
      <c r="CC114" s="55" t="n">
        <f aca="false">CC112</f>
        <v>0</v>
      </c>
      <c r="CD114" s="55" t="n">
        <f aca="false">CD112</f>
        <v>0</v>
      </c>
      <c r="CE114" s="55" t="n">
        <f aca="false">CE112</f>
        <v>0</v>
      </c>
      <c r="CF114" s="55" t="n">
        <f aca="false">CF112</f>
        <v>0</v>
      </c>
      <c r="CG114" s="55" t="n">
        <f aca="false">CG112</f>
        <v>0</v>
      </c>
      <c r="CH114" s="55" t="n">
        <f aca="false">CH112</f>
        <v>0</v>
      </c>
      <c r="CI114" s="55" t="n">
        <f aca="false">CI112</f>
        <v>0</v>
      </c>
      <c r="CJ114" s="55" t="n">
        <f aca="false">CJ112</f>
        <v>0</v>
      </c>
      <c r="CK114" s="55" t="n">
        <f aca="false">CK112</f>
        <v>0</v>
      </c>
      <c r="CL114" s="55" t="n">
        <f aca="false">CL112</f>
        <v>0</v>
      </c>
      <c r="CM114" s="55" t="n">
        <f aca="false">CM112</f>
        <v>0</v>
      </c>
      <c r="CN114" s="55" t="n">
        <f aca="false">CN112</f>
        <v>0</v>
      </c>
      <c r="CO114" s="55" t="n">
        <f aca="false">CO112</f>
        <v>0</v>
      </c>
      <c r="CP114" s="55" t="n">
        <f aca="false">CP112</f>
        <v>0</v>
      </c>
      <c r="CQ114" s="55" t="n">
        <f aca="false">CQ112</f>
        <v>0</v>
      </c>
      <c r="CR114" s="55" t="n">
        <f aca="false">CR112</f>
        <v>0</v>
      </c>
      <c r="CS114" s="55" t="n">
        <f aca="false">CS112</f>
        <v>0</v>
      </c>
      <c r="CT114" s="55" t="n">
        <f aca="false">CT112</f>
        <v>0</v>
      </c>
      <c r="CU114" s="55" t="n">
        <f aca="false">CU112</f>
        <v>0</v>
      </c>
      <c r="CV114" s="55" t="n">
        <f aca="false">CV112</f>
        <v>0</v>
      </c>
      <c r="CW114" s="55" t="n">
        <f aca="false">CW112</f>
        <v>0</v>
      </c>
      <c r="CX114" s="55" t="n">
        <f aca="false">CX112</f>
        <v>0</v>
      </c>
      <c r="CY114" s="55" t="n">
        <f aca="false">CY112</f>
        <v>0</v>
      </c>
      <c r="CZ114" s="55" t="n">
        <f aca="false">CZ112</f>
        <v>0</v>
      </c>
      <c r="DA114" s="55" t="n">
        <f aca="false">DA112</f>
        <v>0</v>
      </c>
      <c r="DB114" s="55" t="n">
        <f aca="false">DB112</f>
        <v>0</v>
      </c>
      <c r="DC114" s="55" t="n">
        <f aca="false">DC112</f>
        <v>0</v>
      </c>
      <c r="DD114" s="55" t="n">
        <f aca="false">DD112</f>
        <v>0</v>
      </c>
      <c r="DE114" s="55" t="n">
        <f aca="false">DE112</f>
        <v>0</v>
      </c>
      <c r="DF114" s="55" t="n">
        <f aca="false">DF112</f>
        <v>0</v>
      </c>
      <c r="DG114" s="55" t="n">
        <f aca="false">DG112</f>
        <v>0</v>
      </c>
      <c r="DH114" s="55" t="n">
        <f aca="false">DH112</f>
        <v>0</v>
      </c>
      <c r="DI114" s="55" t="n">
        <f aca="false">DI112</f>
        <v>0</v>
      </c>
      <c r="DJ114" s="55" t="n">
        <f aca="false">DJ112</f>
        <v>0</v>
      </c>
      <c r="DK114" s="55" t="n">
        <f aca="false">DK112</f>
        <v>0</v>
      </c>
    </row>
    <row r="115" customFormat="false" ht="15" hidden="false" customHeight="true" outlineLevel="0" collapsed="false">
      <c r="E115" s="214" t="str">
        <f aca="false">Time!E$85</f>
        <v>Discount rate multiplier - 7 percent</v>
      </c>
      <c r="F115" s="214" t="n">
        <f aca="false">Time!F$85</f>
        <v>0</v>
      </c>
      <c r="G115" s="214" t="str">
        <f aca="false">Time!G$85</f>
        <v>factor</v>
      </c>
      <c r="H115" s="214" t="n">
        <f aca="false">Time!H$85</f>
        <v>0</v>
      </c>
      <c r="I115" s="214" t="n">
        <f aca="false">Time!I$85</f>
        <v>0</v>
      </c>
      <c r="J115" s="214" t="n">
        <f aca="false">Time!J$85</f>
        <v>0.712986179483668</v>
      </c>
      <c r="K115" s="214" t="n">
        <f aca="false">Time!K$85</f>
        <v>0.762895212047525</v>
      </c>
      <c r="L115" s="214" t="n">
        <f aca="false">Time!L$85</f>
        <v>0.816297876890852</v>
      </c>
      <c r="M115" s="214" t="n">
        <f aca="false">Time!M$85</f>
        <v>0.873438728273212</v>
      </c>
      <c r="N115" s="214" t="n">
        <f aca="false">Time!N$85</f>
        <v>0.934579439252336</v>
      </c>
      <c r="O115" s="214" t="n">
        <f aca="false">Time!O$85</f>
        <v>1</v>
      </c>
      <c r="P115" s="214" t="n">
        <f aca="false">Time!P$85</f>
        <v>1.07</v>
      </c>
      <c r="Q115" s="214" t="n">
        <f aca="false">Time!Q$85</f>
        <v>1.1449</v>
      </c>
      <c r="R115" s="214" t="n">
        <f aca="false">Time!R$85</f>
        <v>1.225043</v>
      </c>
      <c r="S115" s="214" t="n">
        <f aca="false">Time!S$85</f>
        <v>1.31079601</v>
      </c>
      <c r="T115" s="214" t="n">
        <f aca="false">Time!T$85</f>
        <v>1.4025517307</v>
      </c>
      <c r="U115" s="214" t="n">
        <f aca="false">Time!U$85</f>
        <v>1.500730351849</v>
      </c>
      <c r="V115" s="214" t="n">
        <f aca="false">Time!V$85</f>
        <v>1.60578147647843</v>
      </c>
      <c r="W115" s="214" t="n">
        <f aca="false">Time!W$85</f>
        <v>1.71818617983192</v>
      </c>
      <c r="X115" s="214" t="n">
        <f aca="false">Time!X$85</f>
        <v>1.83845921242015</v>
      </c>
      <c r="Y115" s="214" t="n">
        <f aca="false">Time!Y$85</f>
        <v>1.96715135728957</v>
      </c>
      <c r="Z115" s="214" t="n">
        <f aca="false">Time!Z$85</f>
        <v>2.10485195229984</v>
      </c>
      <c r="AA115" s="214" t="n">
        <f aca="false">Time!AA$85</f>
        <v>2.25219158896082</v>
      </c>
      <c r="AB115" s="214" t="n">
        <f aca="false">Time!AB$85</f>
        <v>2.40984500018808</v>
      </c>
      <c r="AC115" s="214" t="n">
        <f aca="false">Time!AC$85</f>
        <v>2.57853415020125</v>
      </c>
      <c r="AD115" s="214" t="n">
        <f aca="false">Time!AD$85</f>
        <v>2.75903154071533</v>
      </c>
      <c r="AE115" s="214" t="n">
        <f aca="false">Time!AE$85</f>
        <v>2.95216374856541</v>
      </c>
      <c r="AF115" s="214" t="n">
        <f aca="false">Time!AF$85</f>
        <v>3.15881521096499</v>
      </c>
      <c r="AG115" s="214" t="n">
        <f aca="false">Time!AG$85</f>
        <v>3.37993227573254</v>
      </c>
      <c r="AH115" s="214" t="n">
        <f aca="false">Time!AH$85</f>
        <v>3.61652753503381</v>
      </c>
      <c r="AI115" s="214" t="n">
        <f aca="false">Time!AI$85</f>
        <v>3.86968446248618</v>
      </c>
      <c r="AJ115" s="214" t="n">
        <f aca="false">Time!AJ$85</f>
        <v>4.14056237486021</v>
      </c>
      <c r="AK115" s="214" t="n">
        <f aca="false">Time!AK$85</f>
        <v>4.43040174110043</v>
      </c>
      <c r="AL115" s="214" t="n">
        <f aca="false">Time!AL$85</f>
        <v>4.74052986297746</v>
      </c>
      <c r="AM115" s="214" t="n">
        <f aca="false">Time!AM$85</f>
        <v>5.07236695338588</v>
      </c>
      <c r="AN115" s="214" t="n">
        <f aca="false">Time!AN$85</f>
        <v>5.42743264012289</v>
      </c>
      <c r="AO115" s="214" t="n">
        <f aca="false">Time!AO$85</f>
        <v>5.80735292493149</v>
      </c>
      <c r="AP115" s="214" t="n">
        <f aca="false">Time!AP$85</f>
        <v>6.2138676296767</v>
      </c>
      <c r="AQ115" s="214" t="n">
        <f aca="false">Time!AQ$85</f>
        <v>6.64883836375407</v>
      </c>
      <c r="AR115" s="214" t="n">
        <f aca="false">Time!AR$85</f>
        <v>7.11425704921685</v>
      </c>
      <c r="AS115" s="214" t="n">
        <f aca="false">Time!AS$85</f>
        <v>7.61225504266203</v>
      </c>
      <c r="AT115" s="214" t="n">
        <f aca="false">Time!AT$85</f>
        <v>8.14511289564837</v>
      </c>
      <c r="AU115" s="214" t="n">
        <f aca="false">Time!AU$85</f>
        <v>8.71527079834376</v>
      </c>
      <c r="AV115" s="214" t="n">
        <f aca="false">Time!AV$85</f>
        <v>9.32533975422782</v>
      </c>
      <c r="AW115" s="214" t="n">
        <f aca="false">Time!AW$85</f>
        <v>9.97811353702377</v>
      </c>
      <c r="AX115" s="214" t="n">
        <f aca="false">Time!AX$85</f>
        <v>10.6765814846154</v>
      </c>
      <c r="AY115" s="214" t="n">
        <f aca="false">Time!AY$85</f>
        <v>11.4239421885385</v>
      </c>
      <c r="AZ115" s="214" t="n">
        <f aca="false">Time!AZ$85</f>
        <v>12.2236181417362</v>
      </c>
      <c r="BA115" s="214" t="n">
        <f aca="false">Time!BA$85</f>
        <v>13.0792714116577</v>
      </c>
      <c r="BB115" s="214" t="n">
        <f aca="false">Time!BB$85</f>
        <v>13.9948204104738</v>
      </c>
      <c r="BC115" s="214" t="n">
        <f aca="false">Time!BC$85</f>
        <v>14.974457839207</v>
      </c>
      <c r="BD115" s="214" t="n">
        <f aca="false">Time!BD$85</f>
        <v>16.0226698879514</v>
      </c>
      <c r="BE115" s="214" t="n">
        <f aca="false">Time!BE$85</f>
        <v>17.144256780108</v>
      </c>
      <c r="BF115" s="214" t="n">
        <f aca="false">Time!BF$85</f>
        <v>18.3443547547156</v>
      </c>
      <c r="BG115" s="214" t="n">
        <f aca="false">Time!BG$85</f>
        <v>19.6284595875457</v>
      </c>
      <c r="BH115" s="214" t="n">
        <f aca="false">Time!BH$85</f>
        <v>21.0024517586739</v>
      </c>
      <c r="BI115" s="214" t="n">
        <f aca="false">Time!BI$85</f>
        <v>22.4726233817811</v>
      </c>
      <c r="BJ115" s="214" t="n">
        <f aca="false">Time!BJ$85</f>
        <v>24.0457070185057</v>
      </c>
      <c r="BK115" s="214" t="n">
        <f aca="false">Time!BK$85</f>
        <v>25.7289065098011</v>
      </c>
      <c r="BL115" s="214" t="n">
        <f aca="false">Time!BL$85</f>
        <v>27.5299299654872</v>
      </c>
      <c r="BM115" s="214" t="n">
        <f aca="false">Time!BM$85</f>
        <v>29.4570250630713</v>
      </c>
      <c r="BN115" s="214" t="n">
        <f aca="false">Time!BN$85</f>
        <v>31.5190168174863</v>
      </c>
      <c r="BO115" s="214" t="n">
        <f aca="false">Time!BO$85</f>
        <v>33.7253479947104</v>
      </c>
      <c r="BP115" s="214" t="n">
        <f aca="false">Time!BP$85</f>
        <v>36.0861223543401</v>
      </c>
      <c r="BQ115" s="214" t="n">
        <f aca="false">Time!BQ$85</f>
        <v>38.6121509191439</v>
      </c>
      <c r="BR115" s="214" t="n">
        <f aca="false">Time!BR$85</f>
        <v>41.315001483484</v>
      </c>
      <c r="BS115" s="214" t="n">
        <f aca="false">Time!BS$85</f>
        <v>44.2070515873279</v>
      </c>
      <c r="BT115" s="214" t="n">
        <f aca="false">Time!BT$85</f>
        <v>47.3015451984408</v>
      </c>
      <c r="BU115" s="214" t="n">
        <f aca="false">Time!BU$85</f>
        <v>50.6126533623317</v>
      </c>
      <c r="BV115" s="214" t="n">
        <f aca="false">Time!BV$85</f>
        <v>54.1555390976949</v>
      </c>
      <c r="BW115" s="214" t="n">
        <f aca="false">Time!BW$85</f>
        <v>57.9464268345335</v>
      </c>
      <c r="BX115" s="214" t="n">
        <f aca="false">Time!BX$85</f>
        <v>62.0026767129509</v>
      </c>
      <c r="BY115" s="214" t="n">
        <f aca="false">Time!BY$85</f>
        <v>66.3428640828574</v>
      </c>
      <c r="BZ115" s="214" t="n">
        <f aca="false">Time!BZ$85</f>
        <v>70.9868645686575</v>
      </c>
      <c r="CA115" s="214" t="n">
        <f aca="false">Time!CA$85</f>
        <v>75.9559450884635</v>
      </c>
      <c r="CB115" s="214" t="n">
        <f aca="false">Time!CB$85</f>
        <v>81.2728612446559</v>
      </c>
      <c r="CC115" s="214" t="n">
        <f aca="false">Time!CC$85</f>
        <v>86.9619615317818</v>
      </c>
      <c r="CD115" s="214" t="n">
        <f aca="false">Time!CD$85</f>
        <v>93.0492988390066</v>
      </c>
      <c r="CE115" s="214" t="n">
        <f aca="false">Time!CE$85</f>
        <v>99.562749757737</v>
      </c>
      <c r="CF115" s="214" t="n">
        <f aca="false">Time!CF$85</f>
        <v>106.532142240779</v>
      </c>
      <c r="CG115" s="214" t="n">
        <f aca="false">Time!CG$85</f>
        <v>113.989392197633</v>
      </c>
      <c r="CH115" s="214" t="n">
        <f aca="false">Time!CH$85</f>
        <v>121.968649651467</v>
      </c>
      <c r="CI115" s="214" t="n">
        <f aca="false">Time!CI$85</f>
        <v>130.50645512707</v>
      </c>
      <c r="CJ115" s="214" t="n">
        <f aca="false">Time!CJ$85</f>
        <v>139.641906985965</v>
      </c>
      <c r="CK115" s="214" t="n">
        <f aca="false">Time!CK$85</f>
        <v>149.416840474983</v>
      </c>
      <c r="CL115" s="214" t="n">
        <f aca="false">Time!CL$85</f>
        <v>159.876019308231</v>
      </c>
      <c r="CM115" s="214" t="n">
        <f aca="false">Time!CM$85</f>
        <v>171.067340659808</v>
      </c>
      <c r="CN115" s="214" t="n">
        <f aca="false">Time!CN$85</f>
        <v>183.042054505994</v>
      </c>
      <c r="CO115" s="214" t="n">
        <f aca="false">Time!CO$85</f>
        <v>195.854998321414</v>
      </c>
      <c r="CP115" s="214" t="n">
        <f aca="false">Time!CP$85</f>
        <v>209.564848203913</v>
      </c>
      <c r="CQ115" s="214" t="n">
        <f aca="false">Time!CQ$85</f>
        <v>224.234387578187</v>
      </c>
      <c r="CR115" s="214" t="n">
        <f aca="false">Time!CR$85</f>
        <v>239.93079470866</v>
      </c>
      <c r="CS115" s="214" t="n">
        <f aca="false">Time!CS$85</f>
        <v>256.725950338266</v>
      </c>
      <c r="CT115" s="214" t="n">
        <f aca="false">Time!CT$85</f>
        <v>274.696766861944</v>
      </c>
      <c r="CU115" s="214" t="n">
        <f aca="false">Time!CU$85</f>
        <v>293.92554054228</v>
      </c>
      <c r="CV115" s="214" t="n">
        <f aca="false">Time!CV$85</f>
        <v>314.50032838024</v>
      </c>
      <c r="CW115" s="214" t="n">
        <f aca="false">Time!CW$85</f>
        <v>336.515351366857</v>
      </c>
      <c r="CX115" s="214" t="n">
        <f aca="false">Time!CX$85</f>
        <v>360.071425962537</v>
      </c>
      <c r="CY115" s="214" t="n">
        <f aca="false">Time!CY$85</f>
        <v>385.276425779915</v>
      </c>
      <c r="CZ115" s="214" t="n">
        <f aca="false">Time!CZ$85</f>
        <v>412.245775584509</v>
      </c>
      <c r="DA115" s="214" t="n">
        <f aca="false">Time!DA$85</f>
        <v>441.102979875424</v>
      </c>
      <c r="DB115" s="214" t="n">
        <f aca="false">Time!DB$85</f>
        <v>471.980188466704</v>
      </c>
      <c r="DC115" s="214" t="n">
        <f aca="false">Time!DC$85</f>
        <v>505.018801659373</v>
      </c>
      <c r="DD115" s="214" t="n">
        <f aca="false">Time!DD$85</f>
        <v>540.370117775529</v>
      </c>
      <c r="DE115" s="214" t="n">
        <f aca="false">Time!DE$85</f>
        <v>578.196026019816</v>
      </c>
      <c r="DF115" s="214" t="n">
        <f aca="false">Time!DF$85</f>
        <v>618.669747841204</v>
      </c>
      <c r="DG115" s="214" t="n">
        <f aca="false">Time!DG$85</f>
        <v>661.976630190088</v>
      </c>
      <c r="DH115" s="214" t="n">
        <f aca="false">Time!DH$85</f>
        <v>708.314994303394</v>
      </c>
      <c r="DI115" s="214" t="n">
        <f aca="false">Time!DI$85</f>
        <v>757.897043904632</v>
      </c>
      <c r="DJ115" s="214" t="n">
        <f aca="false">Time!DJ$85</f>
        <v>810.949836977956</v>
      </c>
      <c r="DK115" s="214" t="n">
        <f aca="false">Time!DK$85</f>
        <v>867.716325566413</v>
      </c>
    </row>
    <row r="116" customFormat="false" ht="15" hidden="false" customHeight="true" outlineLevel="0" collapsed="false">
      <c r="E116" s="202" t="s">
        <v>304</v>
      </c>
      <c r="F116" s="202"/>
      <c r="G116" s="202" t="s">
        <v>209</v>
      </c>
      <c r="H116" s="202" t="n">
        <f aca="false">SUM(J116:DK116)</f>
        <v>1170.81680995088</v>
      </c>
      <c r="I116" s="202"/>
      <c r="J116" s="202" t="n">
        <f aca="false">J114 / J115</f>
        <v>0</v>
      </c>
      <c r="K116" s="202" t="n">
        <f aca="false">K114 / K115</f>
        <v>0</v>
      </c>
      <c r="L116" s="202" t="n">
        <f aca="false">L114 / L115</f>
        <v>0</v>
      </c>
      <c r="M116" s="202" t="n">
        <f aca="false">M114 / M115</f>
        <v>0</v>
      </c>
      <c r="N116" s="202" t="n">
        <f aca="false">N114 / N115</f>
        <v>0</v>
      </c>
      <c r="O116" s="202" t="n">
        <f aca="false">O114 / O115</f>
        <v>0</v>
      </c>
      <c r="P116" s="202" t="n">
        <f aca="false">P114 / P115</f>
        <v>0</v>
      </c>
      <c r="Q116" s="202" t="n">
        <f aca="false">Q114 / Q115</f>
        <v>0</v>
      </c>
      <c r="R116" s="202" t="n">
        <f aca="false">R114 / R115</f>
        <v>0</v>
      </c>
      <c r="S116" s="202" t="n">
        <f aca="false">S114 / S115</f>
        <v>0</v>
      </c>
      <c r="T116" s="202" t="n">
        <f aca="false">T114 / T115</f>
        <v>95.0714687883342</v>
      </c>
      <c r="U116" s="202" t="n">
        <f aca="false">U114 / U115</f>
        <v>90.4444373192135</v>
      </c>
      <c r="V116" s="202" t="n">
        <f aca="false">V114 / V115</f>
        <v>85.688294577218</v>
      </c>
      <c r="W116" s="202" t="n">
        <f aca="false">W114 / W115</f>
        <v>81.0719977114273</v>
      </c>
      <c r="X116" s="202" t="n">
        <f aca="false">X114 / X115</f>
        <v>76.882757429942</v>
      </c>
      <c r="Y116" s="202" t="n">
        <f aca="false">Y114 / Y115</f>
        <v>72.9791947793427</v>
      </c>
      <c r="Z116" s="202" t="n">
        <f aca="false">Z114 / Z115</f>
        <v>68.1320023663548</v>
      </c>
      <c r="AA116" s="202" t="n">
        <f aca="false">AA114 / AA115</f>
        <v>63.7561098147111</v>
      </c>
      <c r="AB116" s="202" t="n">
        <f aca="false">AB114 / AB115</f>
        <v>59.8054078004944</v>
      </c>
      <c r="AC116" s="202" t="n">
        <f aca="false">AC114 / AC115</f>
        <v>56.2310137925787</v>
      </c>
      <c r="AD116" s="202" t="n">
        <f aca="false">AD114 / AD115</f>
        <v>52.9952705715512</v>
      </c>
      <c r="AE116" s="202" t="n">
        <f aca="false">AE114 / AE115</f>
        <v>50.0512266650514</v>
      </c>
      <c r="AF116" s="202" t="n">
        <f aca="false">AF114 / AF115</f>
        <v>47.3570653105378</v>
      </c>
      <c r="AG116" s="202" t="n">
        <f aca="false">AG114 / AG115</f>
        <v>44.8749770151318</v>
      </c>
      <c r="AH116" s="202" t="n">
        <f aca="false">AH114 / AH115</f>
        <v>42.566159886831</v>
      </c>
      <c r="AI116" s="202" t="n">
        <f aca="false">AI114 / AI115</f>
        <v>40.4086751261963</v>
      </c>
      <c r="AJ116" s="202" t="n">
        <f aca="false">AJ114 / AJ115</f>
        <v>38.383375698438</v>
      </c>
      <c r="AK116" s="202" t="n">
        <f aca="false">AK114 / AK115</f>
        <v>36.4755111918426</v>
      </c>
      <c r="AL116" s="202" t="n">
        <f aca="false">AL114 / AL115</f>
        <v>34.6735436315342</v>
      </c>
      <c r="AM116" s="202" t="n">
        <f aca="false">AM114 / AM115</f>
        <v>32.9683204741513</v>
      </c>
      <c r="AN116" s="202" t="n">
        <f aca="false">AN114 / AN115</f>
        <v>0</v>
      </c>
      <c r="AO116" s="202" t="n">
        <f aca="false">AO114 / AO115</f>
        <v>0</v>
      </c>
      <c r="AP116" s="202" t="n">
        <f aca="false">AP114 / AP115</f>
        <v>0</v>
      </c>
      <c r="AQ116" s="202" t="n">
        <f aca="false">AQ114 / AQ115</f>
        <v>0</v>
      </c>
      <c r="AR116" s="202" t="n">
        <f aca="false">AR114 / AR115</f>
        <v>0</v>
      </c>
      <c r="AS116" s="202" t="n">
        <f aca="false">AS114 / AS115</f>
        <v>0</v>
      </c>
      <c r="AT116" s="202" t="n">
        <f aca="false">AT114 / AT115</f>
        <v>0</v>
      </c>
      <c r="AU116" s="202" t="n">
        <f aca="false">AU114 / AU115</f>
        <v>0</v>
      </c>
      <c r="AV116" s="202" t="n">
        <f aca="false">AV114 / AV115</f>
        <v>0</v>
      </c>
      <c r="AW116" s="202" t="n">
        <f aca="false">AW114 / AW115</f>
        <v>0</v>
      </c>
      <c r="AX116" s="202" t="n">
        <f aca="false">AX114 / AX115</f>
        <v>0</v>
      </c>
      <c r="AY116" s="202" t="n">
        <f aca="false">AY114 / AY115</f>
        <v>0</v>
      </c>
      <c r="AZ116" s="202" t="n">
        <f aca="false">AZ114 / AZ115</f>
        <v>0</v>
      </c>
      <c r="BA116" s="202" t="n">
        <f aca="false">BA114 / BA115</f>
        <v>0</v>
      </c>
      <c r="BB116" s="202" t="n">
        <f aca="false">BB114 / BB115</f>
        <v>0</v>
      </c>
      <c r="BC116" s="202" t="n">
        <f aca="false">BC114 / BC115</f>
        <v>0</v>
      </c>
      <c r="BD116" s="202" t="n">
        <f aca="false">BD114 / BD115</f>
        <v>0</v>
      </c>
      <c r="BE116" s="202" t="n">
        <f aca="false">BE114 / BE115</f>
        <v>0</v>
      </c>
      <c r="BF116" s="202" t="n">
        <f aca="false">BF114 / BF115</f>
        <v>0</v>
      </c>
      <c r="BG116" s="202" t="n">
        <f aca="false">BG114 / BG115</f>
        <v>0</v>
      </c>
      <c r="BH116" s="202" t="n">
        <f aca="false">BH114 / BH115</f>
        <v>0</v>
      </c>
      <c r="BI116" s="202" t="n">
        <f aca="false">BI114 / BI115</f>
        <v>0</v>
      </c>
      <c r="BJ116" s="202" t="n">
        <f aca="false">BJ114 / BJ115</f>
        <v>0</v>
      </c>
      <c r="BK116" s="202" t="n">
        <f aca="false">BK114 / BK115</f>
        <v>0</v>
      </c>
      <c r="BL116" s="202" t="n">
        <f aca="false">BL114 / BL115</f>
        <v>0</v>
      </c>
      <c r="BM116" s="202" t="n">
        <f aca="false">BM114 / BM115</f>
        <v>0</v>
      </c>
      <c r="BN116" s="202" t="n">
        <f aca="false">BN114 / BN115</f>
        <v>0</v>
      </c>
      <c r="BO116" s="202" t="n">
        <f aca="false">BO114 / BO115</f>
        <v>0</v>
      </c>
      <c r="BP116" s="202" t="n">
        <f aca="false">BP114 / BP115</f>
        <v>0</v>
      </c>
      <c r="BQ116" s="202" t="n">
        <f aca="false">BQ114 / BQ115</f>
        <v>0</v>
      </c>
      <c r="BR116" s="202" t="n">
        <f aca="false">BR114 / BR115</f>
        <v>0</v>
      </c>
      <c r="BS116" s="202" t="n">
        <f aca="false">BS114 / BS115</f>
        <v>0</v>
      </c>
      <c r="BT116" s="202" t="n">
        <f aca="false">BT114 / BT115</f>
        <v>0</v>
      </c>
      <c r="BU116" s="202" t="n">
        <f aca="false">BU114 / BU115</f>
        <v>0</v>
      </c>
      <c r="BV116" s="202" t="n">
        <f aca="false">BV114 / BV115</f>
        <v>0</v>
      </c>
      <c r="BW116" s="202" t="n">
        <f aca="false">BW114 / BW115</f>
        <v>0</v>
      </c>
      <c r="BX116" s="202" t="n">
        <f aca="false">BX114 / BX115</f>
        <v>0</v>
      </c>
      <c r="BY116" s="202" t="n">
        <f aca="false">BY114 / BY115</f>
        <v>0</v>
      </c>
      <c r="BZ116" s="202" t="n">
        <f aca="false">BZ114 / BZ115</f>
        <v>0</v>
      </c>
      <c r="CA116" s="202" t="n">
        <f aca="false">CA114 / CA115</f>
        <v>0</v>
      </c>
      <c r="CB116" s="202" t="n">
        <f aca="false">CB114 / CB115</f>
        <v>0</v>
      </c>
      <c r="CC116" s="202" t="n">
        <f aca="false">CC114 / CC115</f>
        <v>0</v>
      </c>
      <c r="CD116" s="202" t="n">
        <f aca="false">CD114 / CD115</f>
        <v>0</v>
      </c>
      <c r="CE116" s="202" t="n">
        <f aca="false">CE114 / CE115</f>
        <v>0</v>
      </c>
      <c r="CF116" s="202" t="n">
        <f aca="false">CF114 / CF115</f>
        <v>0</v>
      </c>
      <c r="CG116" s="202" t="n">
        <f aca="false">CG114 / CG115</f>
        <v>0</v>
      </c>
      <c r="CH116" s="202" t="n">
        <f aca="false">CH114 / CH115</f>
        <v>0</v>
      </c>
      <c r="CI116" s="202" t="n">
        <f aca="false">CI114 / CI115</f>
        <v>0</v>
      </c>
      <c r="CJ116" s="202" t="n">
        <f aca="false">CJ114 / CJ115</f>
        <v>0</v>
      </c>
      <c r="CK116" s="202" t="n">
        <f aca="false">CK114 / CK115</f>
        <v>0</v>
      </c>
      <c r="CL116" s="202" t="n">
        <f aca="false">CL114 / CL115</f>
        <v>0</v>
      </c>
      <c r="CM116" s="202" t="n">
        <f aca="false">CM114 / CM115</f>
        <v>0</v>
      </c>
      <c r="CN116" s="202" t="n">
        <f aca="false">CN114 / CN115</f>
        <v>0</v>
      </c>
      <c r="CO116" s="202" t="n">
        <f aca="false">CO114 / CO115</f>
        <v>0</v>
      </c>
      <c r="CP116" s="202" t="n">
        <f aca="false">CP114 / CP115</f>
        <v>0</v>
      </c>
      <c r="CQ116" s="202" t="n">
        <f aca="false">CQ114 / CQ115</f>
        <v>0</v>
      </c>
      <c r="CR116" s="202" t="n">
        <f aca="false">CR114 / CR115</f>
        <v>0</v>
      </c>
      <c r="CS116" s="202" t="n">
        <f aca="false">CS114 / CS115</f>
        <v>0</v>
      </c>
      <c r="CT116" s="202" t="n">
        <f aca="false">CT114 / CT115</f>
        <v>0</v>
      </c>
      <c r="CU116" s="202" t="n">
        <f aca="false">CU114 / CU115</f>
        <v>0</v>
      </c>
      <c r="CV116" s="202" t="n">
        <f aca="false">CV114 / CV115</f>
        <v>0</v>
      </c>
      <c r="CW116" s="202" t="n">
        <f aca="false">CW114 / CW115</f>
        <v>0</v>
      </c>
      <c r="CX116" s="202" t="n">
        <f aca="false">CX114 / CX115</f>
        <v>0</v>
      </c>
      <c r="CY116" s="202" t="n">
        <f aca="false">CY114 / CY115</f>
        <v>0</v>
      </c>
      <c r="CZ116" s="202" t="n">
        <f aca="false">CZ114 / CZ115</f>
        <v>0</v>
      </c>
      <c r="DA116" s="202" t="n">
        <f aca="false">DA114 / DA115</f>
        <v>0</v>
      </c>
      <c r="DB116" s="202" t="n">
        <f aca="false">DB114 / DB115</f>
        <v>0</v>
      </c>
      <c r="DC116" s="202" t="n">
        <f aca="false">DC114 / DC115</f>
        <v>0</v>
      </c>
      <c r="DD116" s="202" t="n">
        <f aca="false">DD114 / DD115</f>
        <v>0</v>
      </c>
      <c r="DE116" s="202" t="n">
        <f aca="false">DE114 / DE115</f>
        <v>0</v>
      </c>
      <c r="DF116" s="202" t="n">
        <f aca="false">DF114 / DF115</f>
        <v>0</v>
      </c>
      <c r="DG116" s="202" t="n">
        <f aca="false">DG114 / DG115</f>
        <v>0</v>
      </c>
      <c r="DH116" s="202" t="n">
        <f aca="false">DH114 / DH115</f>
        <v>0</v>
      </c>
      <c r="DI116" s="202" t="n">
        <f aca="false">DI114 / DI115</f>
        <v>0</v>
      </c>
      <c r="DJ116" s="202" t="n">
        <f aca="false">DJ114 / DJ115</f>
        <v>0</v>
      </c>
      <c r="DK116" s="202" t="n">
        <f aca="false">DK114 / DK115</f>
        <v>0</v>
      </c>
    </row>
    <row r="118" customFormat="false" ht="15" hidden="false" customHeight="true" outlineLevel="0" collapsed="false">
      <c r="B118" s="53" t="s">
        <v>1</v>
      </c>
    </row>
    <row r="119" customFormat="false" ht="15" hidden="false" customHeight="true" outlineLevel="0" collapsed="false">
      <c r="E119" s="55" t="str">
        <f aca="false">E68</f>
        <v>Reduction in carbon dioxide emission costs - Truck - Build - 3 percent - PV</v>
      </c>
      <c r="F119" s="55" t="n">
        <f aca="false">F68</f>
        <v>0</v>
      </c>
      <c r="G119" s="55" t="str">
        <f aca="false">G68</f>
        <v>US$</v>
      </c>
      <c r="H119" s="224" t="n">
        <f aca="false">H68</f>
        <v>470115.413536843</v>
      </c>
      <c r="I119" s="55" t="n">
        <f aca="false">I68</f>
        <v>0</v>
      </c>
      <c r="J119" s="55" t="n">
        <f aca="false">J68</f>
        <v>0</v>
      </c>
      <c r="K119" s="55" t="n">
        <f aca="false">K68</f>
        <v>0</v>
      </c>
      <c r="L119" s="55" t="n">
        <f aca="false">L68</f>
        <v>0</v>
      </c>
      <c r="M119" s="55" t="n">
        <f aca="false">M68</f>
        <v>0</v>
      </c>
      <c r="N119" s="55" t="n">
        <f aca="false">N68</f>
        <v>0</v>
      </c>
      <c r="O119" s="55" t="n">
        <f aca="false">O68</f>
        <v>0</v>
      </c>
      <c r="P119" s="55" t="n">
        <f aca="false">P68</f>
        <v>0</v>
      </c>
      <c r="Q119" s="55" t="n">
        <f aca="false">Q68</f>
        <v>0</v>
      </c>
      <c r="R119" s="55" t="n">
        <f aca="false">R68</f>
        <v>0</v>
      </c>
      <c r="S119" s="55" t="n">
        <f aca="false">S68</f>
        <v>0</v>
      </c>
      <c r="T119" s="55" t="n">
        <f aca="false">T68</f>
        <v>22184.8207487412</v>
      </c>
      <c r="U119" s="55" t="n">
        <f aca="false">U68</f>
        <v>22317.8989037181</v>
      </c>
      <c r="V119" s="55" t="n">
        <f aca="false">V68</f>
        <v>22444.8649782171</v>
      </c>
      <c r="W119" s="55" t="n">
        <f aca="false">W68</f>
        <v>22948.3152472297</v>
      </c>
      <c r="X119" s="55" t="n">
        <f aca="false">X68</f>
        <v>23058.9721718846</v>
      </c>
      <c r="Y119" s="55" t="n">
        <f aca="false">Y68</f>
        <v>23163.9358204786</v>
      </c>
      <c r="Z119" s="55" t="n">
        <f aca="false">Z68</f>
        <v>23263.3238319852</v>
      </c>
      <c r="AA119" s="55" t="n">
        <f aca="false">AA68</f>
        <v>23357.2518770458</v>
      </c>
      <c r="AB119" s="55" t="n">
        <f aca="false">AB68</f>
        <v>23445.8336878659</v>
      </c>
      <c r="AC119" s="55" t="n">
        <f aca="false">AC68</f>
        <v>23529.1810876823</v>
      </c>
      <c r="AD119" s="55" t="n">
        <f aca="false">AD68</f>
        <v>23607.4040198067</v>
      </c>
      <c r="AE119" s="55" t="n">
        <f aca="false">AE68</f>
        <v>23680.6105762513</v>
      </c>
      <c r="AF119" s="55" t="n">
        <f aca="false">AF68</f>
        <v>23748.9070259429</v>
      </c>
      <c r="AG119" s="55" t="n">
        <f aca="false">AG68</f>
        <v>23812.3978425312</v>
      </c>
      <c r="AH119" s="55" t="n">
        <f aca="false">AH68</f>
        <v>23871.1857317957</v>
      </c>
      <c r="AI119" s="55" t="n">
        <f aca="false">AI68</f>
        <v>23925.3716586585</v>
      </c>
      <c r="AJ119" s="55" t="n">
        <f aca="false">AJ68</f>
        <v>23975.0548738073</v>
      </c>
      <c r="AK119" s="55" t="n">
        <f aca="false">AK68</f>
        <v>24344.9320337171</v>
      </c>
      <c r="AL119" s="55" t="n">
        <f aca="false">AL68</f>
        <v>24702.936471132</v>
      </c>
      <c r="AM119" s="55" t="n">
        <f aca="false">AM68</f>
        <v>24732.2149483516</v>
      </c>
      <c r="AN119" s="55" t="n">
        <f aca="false">AN68</f>
        <v>0</v>
      </c>
      <c r="AO119" s="55" t="n">
        <f aca="false">AO68</f>
        <v>0</v>
      </c>
      <c r="AP119" s="55" t="n">
        <f aca="false">AP68</f>
        <v>0</v>
      </c>
      <c r="AQ119" s="55" t="n">
        <f aca="false">AQ68</f>
        <v>0</v>
      </c>
      <c r="AR119" s="55" t="n">
        <f aca="false">AR68</f>
        <v>0</v>
      </c>
      <c r="AS119" s="55" t="n">
        <f aca="false">AS68</f>
        <v>0</v>
      </c>
      <c r="AT119" s="55" t="n">
        <f aca="false">AT68</f>
        <v>0</v>
      </c>
      <c r="AU119" s="55" t="n">
        <f aca="false">AU68</f>
        <v>0</v>
      </c>
      <c r="AV119" s="55" t="n">
        <f aca="false">AV68</f>
        <v>0</v>
      </c>
      <c r="AW119" s="55" t="n">
        <f aca="false">AW68</f>
        <v>0</v>
      </c>
      <c r="AX119" s="55" t="n">
        <f aca="false">AX68</f>
        <v>0</v>
      </c>
      <c r="AY119" s="55" t="n">
        <f aca="false">AY68</f>
        <v>0</v>
      </c>
      <c r="AZ119" s="55" t="n">
        <f aca="false">AZ68</f>
        <v>0</v>
      </c>
      <c r="BA119" s="55" t="n">
        <f aca="false">BA68</f>
        <v>0</v>
      </c>
      <c r="BB119" s="55" t="n">
        <f aca="false">BB68</f>
        <v>0</v>
      </c>
      <c r="BC119" s="55" t="n">
        <f aca="false">BC68</f>
        <v>0</v>
      </c>
      <c r="BD119" s="55" t="n">
        <f aca="false">BD68</f>
        <v>0</v>
      </c>
      <c r="BE119" s="55" t="n">
        <f aca="false">BE68</f>
        <v>0</v>
      </c>
      <c r="BF119" s="55" t="n">
        <f aca="false">BF68</f>
        <v>0</v>
      </c>
      <c r="BG119" s="55" t="n">
        <f aca="false">BG68</f>
        <v>0</v>
      </c>
      <c r="BH119" s="55" t="n">
        <f aca="false">BH68</f>
        <v>0</v>
      </c>
      <c r="BI119" s="55" t="n">
        <f aca="false">BI68</f>
        <v>0</v>
      </c>
      <c r="BJ119" s="55" t="n">
        <f aca="false">BJ68</f>
        <v>0</v>
      </c>
      <c r="BK119" s="55" t="n">
        <f aca="false">BK68</f>
        <v>0</v>
      </c>
      <c r="BL119" s="55" t="n">
        <f aca="false">BL68</f>
        <v>0</v>
      </c>
      <c r="BM119" s="55" t="n">
        <f aca="false">BM68</f>
        <v>0</v>
      </c>
      <c r="BN119" s="55" t="n">
        <f aca="false">BN68</f>
        <v>0</v>
      </c>
      <c r="BO119" s="55" t="n">
        <f aca="false">BO68</f>
        <v>0</v>
      </c>
      <c r="BP119" s="55" t="n">
        <f aca="false">BP68</f>
        <v>0</v>
      </c>
      <c r="BQ119" s="55" t="n">
        <f aca="false">BQ68</f>
        <v>0</v>
      </c>
      <c r="BR119" s="55" t="n">
        <f aca="false">BR68</f>
        <v>0</v>
      </c>
      <c r="BS119" s="55" t="n">
        <f aca="false">BS68</f>
        <v>0</v>
      </c>
      <c r="BT119" s="55" t="n">
        <f aca="false">BT68</f>
        <v>0</v>
      </c>
      <c r="BU119" s="55" t="n">
        <f aca="false">BU68</f>
        <v>0</v>
      </c>
      <c r="BV119" s="55" t="n">
        <f aca="false">BV68</f>
        <v>0</v>
      </c>
      <c r="BW119" s="55" t="n">
        <f aca="false">BW68</f>
        <v>0</v>
      </c>
      <c r="BX119" s="55" t="n">
        <f aca="false">BX68</f>
        <v>0</v>
      </c>
      <c r="BY119" s="55" t="n">
        <f aca="false">BY68</f>
        <v>0</v>
      </c>
      <c r="BZ119" s="55" t="n">
        <f aca="false">BZ68</f>
        <v>0</v>
      </c>
      <c r="CA119" s="55" t="n">
        <f aca="false">CA68</f>
        <v>0</v>
      </c>
      <c r="CB119" s="55" t="n">
        <f aca="false">CB68</f>
        <v>0</v>
      </c>
      <c r="CC119" s="55" t="n">
        <f aca="false">CC68</f>
        <v>0</v>
      </c>
      <c r="CD119" s="55" t="n">
        <f aca="false">CD68</f>
        <v>0</v>
      </c>
      <c r="CE119" s="55" t="n">
        <f aca="false">CE68</f>
        <v>0</v>
      </c>
      <c r="CF119" s="55" t="n">
        <f aca="false">CF68</f>
        <v>0</v>
      </c>
      <c r="CG119" s="55" t="n">
        <f aca="false">CG68</f>
        <v>0</v>
      </c>
      <c r="CH119" s="55" t="n">
        <f aca="false">CH68</f>
        <v>0</v>
      </c>
      <c r="CI119" s="55" t="n">
        <f aca="false">CI68</f>
        <v>0</v>
      </c>
      <c r="CJ119" s="55" t="n">
        <f aca="false">CJ68</f>
        <v>0</v>
      </c>
      <c r="CK119" s="55" t="n">
        <f aca="false">CK68</f>
        <v>0</v>
      </c>
      <c r="CL119" s="55" t="n">
        <f aca="false">CL68</f>
        <v>0</v>
      </c>
      <c r="CM119" s="55" t="n">
        <f aca="false">CM68</f>
        <v>0</v>
      </c>
      <c r="CN119" s="55" t="n">
        <f aca="false">CN68</f>
        <v>0</v>
      </c>
      <c r="CO119" s="55" t="n">
        <f aca="false">CO68</f>
        <v>0</v>
      </c>
      <c r="CP119" s="55" t="n">
        <f aca="false">CP68</f>
        <v>0</v>
      </c>
      <c r="CQ119" s="55" t="n">
        <f aca="false">CQ68</f>
        <v>0</v>
      </c>
      <c r="CR119" s="55" t="n">
        <f aca="false">CR68</f>
        <v>0</v>
      </c>
      <c r="CS119" s="55" t="n">
        <f aca="false">CS68</f>
        <v>0</v>
      </c>
      <c r="CT119" s="55" t="n">
        <f aca="false">CT68</f>
        <v>0</v>
      </c>
      <c r="CU119" s="55" t="n">
        <f aca="false">CU68</f>
        <v>0</v>
      </c>
      <c r="CV119" s="55" t="n">
        <f aca="false">CV68</f>
        <v>0</v>
      </c>
      <c r="CW119" s="55" t="n">
        <f aca="false">CW68</f>
        <v>0</v>
      </c>
      <c r="CX119" s="55" t="n">
        <f aca="false">CX68</f>
        <v>0</v>
      </c>
      <c r="CY119" s="55" t="n">
        <f aca="false">CY68</f>
        <v>0</v>
      </c>
      <c r="CZ119" s="55" t="n">
        <f aca="false">CZ68</f>
        <v>0</v>
      </c>
      <c r="DA119" s="55" t="n">
        <f aca="false">DA68</f>
        <v>0</v>
      </c>
      <c r="DB119" s="55" t="n">
        <f aca="false">DB68</f>
        <v>0</v>
      </c>
      <c r="DC119" s="55" t="n">
        <f aca="false">DC68</f>
        <v>0</v>
      </c>
      <c r="DD119" s="55" t="n">
        <f aca="false">DD68</f>
        <v>0</v>
      </c>
      <c r="DE119" s="55" t="n">
        <f aca="false">DE68</f>
        <v>0</v>
      </c>
      <c r="DF119" s="55" t="n">
        <f aca="false">DF68</f>
        <v>0</v>
      </c>
      <c r="DG119" s="55" t="n">
        <f aca="false">DG68</f>
        <v>0</v>
      </c>
      <c r="DH119" s="55" t="n">
        <f aca="false">DH68</f>
        <v>0</v>
      </c>
      <c r="DI119" s="55" t="n">
        <f aca="false">DI68</f>
        <v>0</v>
      </c>
      <c r="DJ119" s="55" t="n">
        <f aca="false">DJ68</f>
        <v>0</v>
      </c>
      <c r="DK119" s="55" t="n">
        <f aca="false">DK68</f>
        <v>0</v>
      </c>
    </row>
    <row r="120" customFormat="false" ht="15" hidden="false" customHeight="true" outlineLevel="0" collapsed="false">
      <c r="E120" s="55" t="str">
        <f aca="false">E84</f>
        <v>Reduction in NOx emission costs - Truck - Build - PV</v>
      </c>
      <c r="F120" s="55" t="n">
        <f aca="false">F84</f>
        <v>0</v>
      </c>
      <c r="G120" s="55" t="str">
        <f aca="false">G84</f>
        <v>US$</v>
      </c>
      <c r="H120" s="224" t="n">
        <f aca="false">H84</f>
        <v>29904.6906566397</v>
      </c>
      <c r="I120" s="55" t="n">
        <f aca="false">I84</f>
        <v>0</v>
      </c>
      <c r="J120" s="55" t="n">
        <f aca="false">J84</f>
        <v>0</v>
      </c>
      <c r="K120" s="55" t="n">
        <f aca="false">K84</f>
        <v>0</v>
      </c>
      <c r="L120" s="55" t="n">
        <f aca="false">L84</f>
        <v>0</v>
      </c>
      <c r="M120" s="55" t="n">
        <f aca="false">M84</f>
        <v>0</v>
      </c>
      <c r="N120" s="55" t="n">
        <f aca="false">N84</f>
        <v>0</v>
      </c>
      <c r="O120" s="55" t="n">
        <f aca="false">O84</f>
        <v>0</v>
      </c>
      <c r="P120" s="55" t="n">
        <f aca="false">P84</f>
        <v>0</v>
      </c>
      <c r="Q120" s="55" t="n">
        <f aca="false">Q84</f>
        <v>0</v>
      </c>
      <c r="R120" s="55" t="n">
        <f aca="false">R84</f>
        <v>0</v>
      </c>
      <c r="S120" s="55" t="n">
        <f aca="false">S84</f>
        <v>0</v>
      </c>
      <c r="T120" s="55" t="n">
        <f aca="false">T84</f>
        <v>2371.13205219712</v>
      </c>
      <c r="U120" s="55" t="n">
        <f aca="false">U84</f>
        <v>2220.9555158068</v>
      </c>
      <c r="V120" s="55" t="n">
        <f aca="false">V84</f>
        <v>2097.63288829006</v>
      </c>
      <c r="W120" s="55" t="n">
        <f aca="false">W84</f>
        <v>1993.09250737811</v>
      </c>
      <c r="X120" s="55" t="n">
        <f aca="false">X84</f>
        <v>1901.91610932472</v>
      </c>
      <c r="Y120" s="55" t="n">
        <f aca="false">Y84</f>
        <v>1830.58659550571</v>
      </c>
      <c r="Z120" s="55" t="n">
        <f aca="false">Z84</f>
        <v>1727.08938741718</v>
      </c>
      <c r="AA120" s="55" t="n">
        <f aca="false">AA84</f>
        <v>1632.24138860119</v>
      </c>
      <c r="AB120" s="55" t="n">
        <f aca="false">AB84</f>
        <v>1545.03206360226</v>
      </c>
      <c r="AC120" s="55" t="n">
        <f aca="false">AC84</f>
        <v>1464.06801016891</v>
      </c>
      <c r="AD120" s="55" t="n">
        <f aca="false">AD84</f>
        <v>1388.6955661779</v>
      </c>
      <c r="AE120" s="55" t="n">
        <f aca="false">AE84</f>
        <v>1317.70666471462</v>
      </c>
      <c r="AF120" s="55" t="n">
        <f aca="false">AF84</f>
        <v>1250.94234529732</v>
      </c>
      <c r="AG120" s="55" t="n">
        <f aca="false">AG84</f>
        <v>1187.54801390925</v>
      </c>
      <c r="AH120" s="55" t="n">
        <f aca="false">AH84</f>
        <v>1127.77411937081</v>
      </c>
      <c r="AI120" s="55" t="n">
        <f aca="false">AI84</f>
        <v>1071.15983110964</v>
      </c>
      <c r="AJ120" s="55" t="n">
        <f aca="false">AJ84</f>
        <v>1017.50125643026</v>
      </c>
      <c r="AK120" s="55" t="n">
        <f aca="false">AK84</f>
        <v>966.844707024467</v>
      </c>
      <c r="AL120" s="55" t="n">
        <f aca="false">AL84</f>
        <v>918.991461863206</v>
      </c>
      <c r="AM120" s="55" t="n">
        <f aca="false">AM84</f>
        <v>873.780172450227</v>
      </c>
      <c r="AN120" s="55" t="n">
        <f aca="false">AN84</f>
        <v>0</v>
      </c>
      <c r="AO120" s="55" t="n">
        <f aca="false">AO84</f>
        <v>0</v>
      </c>
      <c r="AP120" s="55" t="n">
        <f aca="false">AP84</f>
        <v>0</v>
      </c>
      <c r="AQ120" s="55" t="n">
        <f aca="false">AQ84</f>
        <v>0</v>
      </c>
      <c r="AR120" s="55" t="n">
        <f aca="false">AR84</f>
        <v>0</v>
      </c>
      <c r="AS120" s="55" t="n">
        <f aca="false">AS84</f>
        <v>0</v>
      </c>
      <c r="AT120" s="55" t="n">
        <f aca="false">AT84</f>
        <v>0</v>
      </c>
      <c r="AU120" s="55" t="n">
        <f aca="false">AU84</f>
        <v>0</v>
      </c>
      <c r="AV120" s="55" t="n">
        <f aca="false">AV84</f>
        <v>0</v>
      </c>
      <c r="AW120" s="55" t="n">
        <f aca="false">AW84</f>
        <v>0</v>
      </c>
      <c r="AX120" s="55" t="n">
        <f aca="false">AX84</f>
        <v>0</v>
      </c>
      <c r="AY120" s="55" t="n">
        <f aca="false">AY84</f>
        <v>0</v>
      </c>
      <c r="AZ120" s="55" t="n">
        <f aca="false">AZ84</f>
        <v>0</v>
      </c>
      <c r="BA120" s="55" t="n">
        <f aca="false">BA84</f>
        <v>0</v>
      </c>
      <c r="BB120" s="55" t="n">
        <f aca="false">BB84</f>
        <v>0</v>
      </c>
      <c r="BC120" s="55" t="n">
        <f aca="false">BC84</f>
        <v>0</v>
      </c>
      <c r="BD120" s="55" t="n">
        <f aca="false">BD84</f>
        <v>0</v>
      </c>
      <c r="BE120" s="55" t="n">
        <f aca="false">BE84</f>
        <v>0</v>
      </c>
      <c r="BF120" s="55" t="n">
        <f aca="false">BF84</f>
        <v>0</v>
      </c>
      <c r="BG120" s="55" t="n">
        <f aca="false">BG84</f>
        <v>0</v>
      </c>
      <c r="BH120" s="55" t="n">
        <f aca="false">BH84</f>
        <v>0</v>
      </c>
      <c r="BI120" s="55" t="n">
        <f aca="false">BI84</f>
        <v>0</v>
      </c>
      <c r="BJ120" s="55" t="n">
        <f aca="false">BJ84</f>
        <v>0</v>
      </c>
      <c r="BK120" s="55" t="n">
        <f aca="false">BK84</f>
        <v>0</v>
      </c>
      <c r="BL120" s="55" t="n">
        <f aca="false">BL84</f>
        <v>0</v>
      </c>
      <c r="BM120" s="55" t="n">
        <f aca="false">BM84</f>
        <v>0</v>
      </c>
      <c r="BN120" s="55" t="n">
        <f aca="false">BN84</f>
        <v>0</v>
      </c>
      <c r="BO120" s="55" t="n">
        <f aca="false">BO84</f>
        <v>0</v>
      </c>
      <c r="BP120" s="55" t="n">
        <f aca="false">BP84</f>
        <v>0</v>
      </c>
      <c r="BQ120" s="55" t="n">
        <f aca="false">BQ84</f>
        <v>0</v>
      </c>
      <c r="BR120" s="55" t="n">
        <f aca="false">BR84</f>
        <v>0</v>
      </c>
      <c r="BS120" s="55" t="n">
        <f aca="false">BS84</f>
        <v>0</v>
      </c>
      <c r="BT120" s="55" t="n">
        <f aca="false">BT84</f>
        <v>0</v>
      </c>
      <c r="BU120" s="55" t="n">
        <f aca="false">BU84</f>
        <v>0</v>
      </c>
      <c r="BV120" s="55" t="n">
        <f aca="false">BV84</f>
        <v>0</v>
      </c>
      <c r="BW120" s="55" t="n">
        <f aca="false">BW84</f>
        <v>0</v>
      </c>
      <c r="BX120" s="55" t="n">
        <f aca="false">BX84</f>
        <v>0</v>
      </c>
      <c r="BY120" s="55" t="n">
        <f aca="false">BY84</f>
        <v>0</v>
      </c>
      <c r="BZ120" s="55" t="n">
        <f aca="false">BZ84</f>
        <v>0</v>
      </c>
      <c r="CA120" s="55" t="n">
        <f aca="false">CA84</f>
        <v>0</v>
      </c>
      <c r="CB120" s="55" t="n">
        <f aca="false">CB84</f>
        <v>0</v>
      </c>
      <c r="CC120" s="55" t="n">
        <f aca="false">CC84</f>
        <v>0</v>
      </c>
      <c r="CD120" s="55" t="n">
        <f aca="false">CD84</f>
        <v>0</v>
      </c>
      <c r="CE120" s="55" t="n">
        <f aca="false">CE84</f>
        <v>0</v>
      </c>
      <c r="CF120" s="55" t="n">
        <f aca="false">CF84</f>
        <v>0</v>
      </c>
      <c r="CG120" s="55" t="n">
        <f aca="false">CG84</f>
        <v>0</v>
      </c>
      <c r="CH120" s="55" t="n">
        <f aca="false">CH84</f>
        <v>0</v>
      </c>
      <c r="CI120" s="55" t="n">
        <f aca="false">CI84</f>
        <v>0</v>
      </c>
      <c r="CJ120" s="55" t="n">
        <f aca="false">CJ84</f>
        <v>0</v>
      </c>
      <c r="CK120" s="55" t="n">
        <f aca="false">CK84</f>
        <v>0</v>
      </c>
      <c r="CL120" s="55" t="n">
        <f aca="false">CL84</f>
        <v>0</v>
      </c>
      <c r="CM120" s="55" t="n">
        <f aca="false">CM84</f>
        <v>0</v>
      </c>
      <c r="CN120" s="55" t="n">
        <f aca="false">CN84</f>
        <v>0</v>
      </c>
      <c r="CO120" s="55" t="n">
        <f aca="false">CO84</f>
        <v>0</v>
      </c>
      <c r="CP120" s="55" t="n">
        <f aca="false">CP84</f>
        <v>0</v>
      </c>
      <c r="CQ120" s="55" t="n">
        <f aca="false">CQ84</f>
        <v>0</v>
      </c>
      <c r="CR120" s="55" t="n">
        <f aca="false">CR84</f>
        <v>0</v>
      </c>
      <c r="CS120" s="55" t="n">
        <f aca="false">CS84</f>
        <v>0</v>
      </c>
      <c r="CT120" s="55" t="n">
        <f aca="false">CT84</f>
        <v>0</v>
      </c>
      <c r="CU120" s="55" t="n">
        <f aca="false">CU84</f>
        <v>0</v>
      </c>
      <c r="CV120" s="55" t="n">
        <f aca="false">CV84</f>
        <v>0</v>
      </c>
      <c r="CW120" s="55" t="n">
        <f aca="false">CW84</f>
        <v>0</v>
      </c>
      <c r="CX120" s="55" t="n">
        <f aca="false">CX84</f>
        <v>0</v>
      </c>
      <c r="CY120" s="55" t="n">
        <f aca="false">CY84</f>
        <v>0</v>
      </c>
      <c r="CZ120" s="55" t="n">
        <f aca="false">CZ84</f>
        <v>0</v>
      </c>
      <c r="DA120" s="55" t="n">
        <f aca="false">DA84</f>
        <v>0</v>
      </c>
      <c r="DB120" s="55" t="n">
        <f aca="false">DB84</f>
        <v>0</v>
      </c>
      <c r="DC120" s="55" t="n">
        <f aca="false">DC84</f>
        <v>0</v>
      </c>
      <c r="DD120" s="55" t="n">
        <f aca="false">DD84</f>
        <v>0</v>
      </c>
      <c r="DE120" s="55" t="n">
        <f aca="false">DE84</f>
        <v>0</v>
      </c>
      <c r="DF120" s="55" t="n">
        <f aca="false">DF84</f>
        <v>0</v>
      </c>
      <c r="DG120" s="55" t="n">
        <f aca="false">DG84</f>
        <v>0</v>
      </c>
      <c r="DH120" s="55" t="n">
        <f aca="false">DH84</f>
        <v>0</v>
      </c>
      <c r="DI120" s="55" t="n">
        <f aca="false">DI84</f>
        <v>0</v>
      </c>
      <c r="DJ120" s="55" t="n">
        <f aca="false">DJ84</f>
        <v>0</v>
      </c>
      <c r="DK120" s="55" t="n">
        <f aca="false">DK84</f>
        <v>0</v>
      </c>
    </row>
    <row r="121" customFormat="false" ht="15" hidden="false" customHeight="true" outlineLevel="0" collapsed="false">
      <c r="E121" s="55" t="str">
        <f aca="false">E100</f>
        <v>Reduction in PM2.5 emission costs - Truck - Build - PV</v>
      </c>
      <c r="F121" s="55" t="n">
        <f aca="false">F100</f>
        <v>0</v>
      </c>
      <c r="G121" s="55" t="str">
        <f aca="false">G100</f>
        <v>US$</v>
      </c>
      <c r="H121" s="224" t="n">
        <f aca="false">H100</f>
        <v>38767.7037658834</v>
      </c>
      <c r="I121" s="55" t="n">
        <f aca="false">I100</f>
        <v>0</v>
      </c>
      <c r="J121" s="55" t="n">
        <f aca="false">J100</f>
        <v>0</v>
      </c>
      <c r="K121" s="55" t="n">
        <f aca="false">K100</f>
        <v>0</v>
      </c>
      <c r="L121" s="55" t="n">
        <f aca="false">L100</f>
        <v>0</v>
      </c>
      <c r="M121" s="55" t="n">
        <f aca="false">M100</f>
        <v>0</v>
      </c>
      <c r="N121" s="55" t="n">
        <f aca="false">N100</f>
        <v>0</v>
      </c>
      <c r="O121" s="55" t="n">
        <f aca="false">O100</f>
        <v>0</v>
      </c>
      <c r="P121" s="55" t="n">
        <f aca="false">P100</f>
        <v>0</v>
      </c>
      <c r="Q121" s="55" t="n">
        <f aca="false">Q100</f>
        <v>0</v>
      </c>
      <c r="R121" s="55" t="n">
        <f aca="false">R100</f>
        <v>0</v>
      </c>
      <c r="S121" s="55" t="n">
        <f aca="false">S100</f>
        <v>0</v>
      </c>
      <c r="T121" s="55" t="n">
        <f aca="false">T100</f>
        <v>2945.39930410988</v>
      </c>
      <c r="U121" s="55" t="n">
        <f aca="false">U100</f>
        <v>2809.09747965876</v>
      </c>
      <c r="V121" s="55" t="n">
        <f aca="false">V100</f>
        <v>2686.9560941489</v>
      </c>
      <c r="W121" s="55" t="n">
        <f aca="false">W100</f>
        <v>2576.85105907296</v>
      </c>
      <c r="X121" s="55" t="n">
        <f aca="false">X100</f>
        <v>2474.55138137368</v>
      </c>
      <c r="Y121" s="55" t="n">
        <f aca="false">Y100</f>
        <v>2378.84954190694</v>
      </c>
      <c r="Z121" s="55" t="n">
        <f aca="false">Z100</f>
        <v>2252.50621972237</v>
      </c>
      <c r="AA121" s="55" t="n">
        <f aca="false">AA100</f>
        <v>2133.85282179454</v>
      </c>
      <c r="AB121" s="55" t="n">
        <f aca="false">AB100</f>
        <v>2022.93170701944</v>
      </c>
      <c r="AC121" s="55" t="n">
        <f aca="false">AC100</f>
        <v>1918.60408202456</v>
      </c>
      <c r="AD121" s="55" t="n">
        <f aca="false">AD100</f>
        <v>1820.79791108332</v>
      </c>
      <c r="AE121" s="55" t="n">
        <f aca="false">AE100</f>
        <v>1728.06423161598</v>
      </c>
      <c r="AF121" s="55" t="n">
        <f aca="false">AF100</f>
        <v>1640.43241893134</v>
      </c>
      <c r="AG121" s="55" t="n">
        <f aca="false">AG100</f>
        <v>1557.41716717645</v>
      </c>
      <c r="AH121" s="55" t="n">
        <f aca="false">AH100</f>
        <v>1478.29603369529</v>
      </c>
      <c r="AI121" s="55" t="n">
        <f aca="false">AI100</f>
        <v>1403.22051582732</v>
      </c>
      <c r="AJ121" s="55" t="n">
        <f aca="false">AJ100</f>
        <v>1331.97557307551</v>
      </c>
      <c r="AK121" s="55" t="n">
        <f aca="false">AK100</f>
        <v>1264.76263961563</v>
      </c>
      <c r="AL121" s="55" t="n">
        <f aca="false">AL100</f>
        <v>1201.40310852457</v>
      </c>
      <c r="AM121" s="55" t="n">
        <f aca="false">AM100</f>
        <v>1141.73447550593</v>
      </c>
      <c r="AN121" s="55" t="n">
        <f aca="false">AN100</f>
        <v>0</v>
      </c>
      <c r="AO121" s="55" t="n">
        <f aca="false">AO100</f>
        <v>0</v>
      </c>
      <c r="AP121" s="55" t="n">
        <f aca="false">AP100</f>
        <v>0</v>
      </c>
      <c r="AQ121" s="55" t="n">
        <f aca="false">AQ100</f>
        <v>0</v>
      </c>
      <c r="AR121" s="55" t="n">
        <f aca="false">AR100</f>
        <v>0</v>
      </c>
      <c r="AS121" s="55" t="n">
        <f aca="false">AS100</f>
        <v>0</v>
      </c>
      <c r="AT121" s="55" t="n">
        <f aca="false">AT100</f>
        <v>0</v>
      </c>
      <c r="AU121" s="55" t="n">
        <f aca="false">AU100</f>
        <v>0</v>
      </c>
      <c r="AV121" s="55" t="n">
        <f aca="false">AV100</f>
        <v>0</v>
      </c>
      <c r="AW121" s="55" t="n">
        <f aca="false">AW100</f>
        <v>0</v>
      </c>
      <c r="AX121" s="55" t="n">
        <f aca="false">AX100</f>
        <v>0</v>
      </c>
      <c r="AY121" s="55" t="n">
        <f aca="false">AY100</f>
        <v>0</v>
      </c>
      <c r="AZ121" s="55" t="n">
        <f aca="false">AZ100</f>
        <v>0</v>
      </c>
      <c r="BA121" s="55" t="n">
        <f aca="false">BA100</f>
        <v>0</v>
      </c>
      <c r="BB121" s="55" t="n">
        <f aca="false">BB100</f>
        <v>0</v>
      </c>
      <c r="BC121" s="55" t="n">
        <f aca="false">BC100</f>
        <v>0</v>
      </c>
      <c r="BD121" s="55" t="n">
        <f aca="false">BD100</f>
        <v>0</v>
      </c>
      <c r="BE121" s="55" t="n">
        <f aca="false">BE100</f>
        <v>0</v>
      </c>
      <c r="BF121" s="55" t="n">
        <f aca="false">BF100</f>
        <v>0</v>
      </c>
      <c r="BG121" s="55" t="n">
        <f aca="false">BG100</f>
        <v>0</v>
      </c>
      <c r="BH121" s="55" t="n">
        <f aca="false">BH100</f>
        <v>0</v>
      </c>
      <c r="BI121" s="55" t="n">
        <f aca="false">BI100</f>
        <v>0</v>
      </c>
      <c r="BJ121" s="55" t="n">
        <f aca="false">BJ100</f>
        <v>0</v>
      </c>
      <c r="BK121" s="55" t="n">
        <f aca="false">BK100</f>
        <v>0</v>
      </c>
      <c r="BL121" s="55" t="n">
        <f aca="false">BL100</f>
        <v>0</v>
      </c>
      <c r="BM121" s="55" t="n">
        <f aca="false">BM100</f>
        <v>0</v>
      </c>
      <c r="BN121" s="55" t="n">
        <f aca="false">BN100</f>
        <v>0</v>
      </c>
      <c r="BO121" s="55" t="n">
        <f aca="false">BO100</f>
        <v>0</v>
      </c>
      <c r="BP121" s="55" t="n">
        <f aca="false">BP100</f>
        <v>0</v>
      </c>
      <c r="BQ121" s="55" t="n">
        <f aca="false">BQ100</f>
        <v>0</v>
      </c>
      <c r="BR121" s="55" t="n">
        <f aca="false">BR100</f>
        <v>0</v>
      </c>
      <c r="BS121" s="55" t="n">
        <f aca="false">BS100</f>
        <v>0</v>
      </c>
      <c r="BT121" s="55" t="n">
        <f aca="false">BT100</f>
        <v>0</v>
      </c>
      <c r="BU121" s="55" t="n">
        <f aca="false">BU100</f>
        <v>0</v>
      </c>
      <c r="BV121" s="55" t="n">
        <f aca="false">BV100</f>
        <v>0</v>
      </c>
      <c r="BW121" s="55" t="n">
        <f aca="false">BW100</f>
        <v>0</v>
      </c>
      <c r="BX121" s="55" t="n">
        <f aca="false">BX100</f>
        <v>0</v>
      </c>
      <c r="BY121" s="55" t="n">
        <f aca="false">BY100</f>
        <v>0</v>
      </c>
      <c r="BZ121" s="55" t="n">
        <f aca="false">BZ100</f>
        <v>0</v>
      </c>
      <c r="CA121" s="55" t="n">
        <f aca="false">CA100</f>
        <v>0</v>
      </c>
      <c r="CB121" s="55" t="n">
        <f aca="false">CB100</f>
        <v>0</v>
      </c>
      <c r="CC121" s="55" t="n">
        <f aca="false">CC100</f>
        <v>0</v>
      </c>
      <c r="CD121" s="55" t="n">
        <f aca="false">CD100</f>
        <v>0</v>
      </c>
      <c r="CE121" s="55" t="n">
        <f aca="false">CE100</f>
        <v>0</v>
      </c>
      <c r="CF121" s="55" t="n">
        <f aca="false">CF100</f>
        <v>0</v>
      </c>
      <c r="CG121" s="55" t="n">
        <f aca="false">CG100</f>
        <v>0</v>
      </c>
      <c r="CH121" s="55" t="n">
        <f aca="false">CH100</f>
        <v>0</v>
      </c>
      <c r="CI121" s="55" t="n">
        <f aca="false">CI100</f>
        <v>0</v>
      </c>
      <c r="CJ121" s="55" t="n">
        <f aca="false">CJ100</f>
        <v>0</v>
      </c>
      <c r="CK121" s="55" t="n">
        <f aca="false">CK100</f>
        <v>0</v>
      </c>
      <c r="CL121" s="55" t="n">
        <f aca="false">CL100</f>
        <v>0</v>
      </c>
      <c r="CM121" s="55" t="n">
        <f aca="false">CM100</f>
        <v>0</v>
      </c>
      <c r="CN121" s="55" t="n">
        <f aca="false">CN100</f>
        <v>0</v>
      </c>
      <c r="CO121" s="55" t="n">
        <f aca="false">CO100</f>
        <v>0</v>
      </c>
      <c r="CP121" s="55" t="n">
        <f aca="false">CP100</f>
        <v>0</v>
      </c>
      <c r="CQ121" s="55" t="n">
        <f aca="false">CQ100</f>
        <v>0</v>
      </c>
      <c r="CR121" s="55" t="n">
        <f aca="false">CR100</f>
        <v>0</v>
      </c>
      <c r="CS121" s="55" t="n">
        <f aca="false">CS100</f>
        <v>0</v>
      </c>
      <c r="CT121" s="55" t="n">
        <f aca="false">CT100</f>
        <v>0</v>
      </c>
      <c r="CU121" s="55" t="n">
        <f aca="false">CU100</f>
        <v>0</v>
      </c>
      <c r="CV121" s="55" t="n">
        <f aca="false">CV100</f>
        <v>0</v>
      </c>
      <c r="CW121" s="55" t="n">
        <f aca="false">CW100</f>
        <v>0</v>
      </c>
      <c r="CX121" s="55" t="n">
        <f aca="false">CX100</f>
        <v>0</v>
      </c>
      <c r="CY121" s="55" t="n">
        <f aca="false">CY100</f>
        <v>0</v>
      </c>
      <c r="CZ121" s="55" t="n">
        <f aca="false">CZ100</f>
        <v>0</v>
      </c>
      <c r="DA121" s="55" t="n">
        <f aca="false">DA100</f>
        <v>0</v>
      </c>
      <c r="DB121" s="55" t="n">
        <f aca="false">DB100</f>
        <v>0</v>
      </c>
      <c r="DC121" s="55" t="n">
        <f aca="false">DC100</f>
        <v>0</v>
      </c>
      <c r="DD121" s="55" t="n">
        <f aca="false">DD100</f>
        <v>0</v>
      </c>
      <c r="DE121" s="55" t="n">
        <f aca="false">DE100</f>
        <v>0</v>
      </c>
      <c r="DF121" s="55" t="n">
        <f aca="false">DF100</f>
        <v>0</v>
      </c>
      <c r="DG121" s="55" t="n">
        <f aca="false">DG100</f>
        <v>0</v>
      </c>
      <c r="DH121" s="55" t="n">
        <f aca="false">DH100</f>
        <v>0</v>
      </c>
      <c r="DI121" s="55" t="n">
        <f aca="false">DI100</f>
        <v>0</v>
      </c>
      <c r="DJ121" s="55" t="n">
        <f aca="false">DJ100</f>
        <v>0</v>
      </c>
      <c r="DK121" s="55" t="n">
        <f aca="false">DK100</f>
        <v>0</v>
      </c>
    </row>
    <row r="122" customFormat="false" ht="15" hidden="false" customHeight="true" outlineLevel="0" collapsed="false">
      <c r="E122" s="55" t="str">
        <f aca="false">E116</f>
        <v>Reduction in SOx emission costs - Truck - Build - PV</v>
      </c>
      <c r="F122" s="55" t="n">
        <f aca="false">F116</f>
        <v>0</v>
      </c>
      <c r="G122" s="55" t="str">
        <f aca="false">G116</f>
        <v>US$</v>
      </c>
      <c r="H122" s="224" t="n">
        <f aca="false">H116</f>
        <v>1170.81680995088</v>
      </c>
      <c r="I122" s="55" t="n">
        <f aca="false">I116</f>
        <v>0</v>
      </c>
      <c r="J122" s="55" t="n">
        <f aca="false">J116</f>
        <v>0</v>
      </c>
      <c r="K122" s="55" t="n">
        <f aca="false">K116</f>
        <v>0</v>
      </c>
      <c r="L122" s="55" t="n">
        <f aca="false">L116</f>
        <v>0</v>
      </c>
      <c r="M122" s="55" t="n">
        <f aca="false">M116</f>
        <v>0</v>
      </c>
      <c r="N122" s="55" t="n">
        <f aca="false">N116</f>
        <v>0</v>
      </c>
      <c r="O122" s="55" t="n">
        <f aca="false">O116</f>
        <v>0</v>
      </c>
      <c r="P122" s="55" t="n">
        <f aca="false">P116</f>
        <v>0</v>
      </c>
      <c r="Q122" s="55" t="n">
        <f aca="false">Q116</f>
        <v>0</v>
      </c>
      <c r="R122" s="55" t="n">
        <f aca="false">R116</f>
        <v>0</v>
      </c>
      <c r="S122" s="55" t="n">
        <f aca="false">S116</f>
        <v>0</v>
      </c>
      <c r="T122" s="55" t="n">
        <f aca="false">T116</f>
        <v>95.0714687883342</v>
      </c>
      <c r="U122" s="55" t="n">
        <f aca="false">U116</f>
        <v>90.4444373192135</v>
      </c>
      <c r="V122" s="55" t="n">
        <f aca="false">V116</f>
        <v>85.688294577218</v>
      </c>
      <c r="W122" s="55" t="n">
        <f aca="false">W116</f>
        <v>81.0719977114273</v>
      </c>
      <c r="X122" s="55" t="n">
        <f aca="false">X116</f>
        <v>76.882757429942</v>
      </c>
      <c r="Y122" s="55" t="n">
        <f aca="false">Y116</f>
        <v>72.9791947793427</v>
      </c>
      <c r="Z122" s="55" t="n">
        <f aca="false">Z116</f>
        <v>68.1320023663548</v>
      </c>
      <c r="AA122" s="55" t="n">
        <f aca="false">AA116</f>
        <v>63.7561098147111</v>
      </c>
      <c r="AB122" s="55" t="n">
        <f aca="false">AB116</f>
        <v>59.8054078004944</v>
      </c>
      <c r="AC122" s="55" t="n">
        <f aca="false">AC116</f>
        <v>56.2310137925787</v>
      </c>
      <c r="AD122" s="55" t="n">
        <f aca="false">AD116</f>
        <v>52.9952705715512</v>
      </c>
      <c r="AE122" s="55" t="n">
        <f aca="false">AE116</f>
        <v>50.0512266650514</v>
      </c>
      <c r="AF122" s="55" t="n">
        <f aca="false">AF116</f>
        <v>47.3570653105378</v>
      </c>
      <c r="AG122" s="55" t="n">
        <f aca="false">AG116</f>
        <v>44.8749770151318</v>
      </c>
      <c r="AH122" s="55" t="n">
        <f aca="false">AH116</f>
        <v>42.566159886831</v>
      </c>
      <c r="AI122" s="55" t="n">
        <f aca="false">AI116</f>
        <v>40.4086751261963</v>
      </c>
      <c r="AJ122" s="55" t="n">
        <f aca="false">AJ116</f>
        <v>38.383375698438</v>
      </c>
      <c r="AK122" s="55" t="n">
        <f aca="false">AK116</f>
        <v>36.4755111918426</v>
      </c>
      <c r="AL122" s="55" t="n">
        <f aca="false">AL116</f>
        <v>34.6735436315342</v>
      </c>
      <c r="AM122" s="55" t="n">
        <f aca="false">AM116</f>
        <v>32.9683204741513</v>
      </c>
      <c r="AN122" s="55" t="n">
        <f aca="false">AN116</f>
        <v>0</v>
      </c>
      <c r="AO122" s="55" t="n">
        <f aca="false">AO116</f>
        <v>0</v>
      </c>
      <c r="AP122" s="55" t="n">
        <f aca="false">AP116</f>
        <v>0</v>
      </c>
      <c r="AQ122" s="55" t="n">
        <f aca="false">AQ116</f>
        <v>0</v>
      </c>
      <c r="AR122" s="55" t="n">
        <f aca="false">AR116</f>
        <v>0</v>
      </c>
      <c r="AS122" s="55" t="n">
        <f aca="false">AS116</f>
        <v>0</v>
      </c>
      <c r="AT122" s="55" t="n">
        <f aca="false">AT116</f>
        <v>0</v>
      </c>
      <c r="AU122" s="55" t="n">
        <f aca="false">AU116</f>
        <v>0</v>
      </c>
      <c r="AV122" s="55" t="n">
        <f aca="false">AV116</f>
        <v>0</v>
      </c>
      <c r="AW122" s="55" t="n">
        <f aca="false">AW116</f>
        <v>0</v>
      </c>
      <c r="AX122" s="55" t="n">
        <f aca="false">AX116</f>
        <v>0</v>
      </c>
      <c r="AY122" s="55" t="n">
        <f aca="false">AY116</f>
        <v>0</v>
      </c>
      <c r="AZ122" s="55" t="n">
        <f aca="false">AZ116</f>
        <v>0</v>
      </c>
      <c r="BA122" s="55" t="n">
        <f aca="false">BA116</f>
        <v>0</v>
      </c>
      <c r="BB122" s="55" t="n">
        <f aca="false">BB116</f>
        <v>0</v>
      </c>
      <c r="BC122" s="55" t="n">
        <f aca="false">BC116</f>
        <v>0</v>
      </c>
      <c r="BD122" s="55" t="n">
        <f aca="false">BD116</f>
        <v>0</v>
      </c>
      <c r="BE122" s="55" t="n">
        <f aca="false">BE116</f>
        <v>0</v>
      </c>
      <c r="BF122" s="55" t="n">
        <f aca="false">BF116</f>
        <v>0</v>
      </c>
      <c r="BG122" s="55" t="n">
        <f aca="false">BG116</f>
        <v>0</v>
      </c>
      <c r="BH122" s="55" t="n">
        <f aca="false">BH116</f>
        <v>0</v>
      </c>
      <c r="BI122" s="55" t="n">
        <f aca="false">BI116</f>
        <v>0</v>
      </c>
      <c r="BJ122" s="55" t="n">
        <f aca="false">BJ116</f>
        <v>0</v>
      </c>
      <c r="BK122" s="55" t="n">
        <f aca="false">BK116</f>
        <v>0</v>
      </c>
      <c r="BL122" s="55" t="n">
        <f aca="false">BL116</f>
        <v>0</v>
      </c>
      <c r="BM122" s="55" t="n">
        <f aca="false">BM116</f>
        <v>0</v>
      </c>
      <c r="BN122" s="55" t="n">
        <f aca="false">BN116</f>
        <v>0</v>
      </c>
      <c r="BO122" s="55" t="n">
        <f aca="false">BO116</f>
        <v>0</v>
      </c>
      <c r="BP122" s="55" t="n">
        <f aca="false">BP116</f>
        <v>0</v>
      </c>
      <c r="BQ122" s="55" t="n">
        <f aca="false">BQ116</f>
        <v>0</v>
      </c>
      <c r="BR122" s="55" t="n">
        <f aca="false">BR116</f>
        <v>0</v>
      </c>
      <c r="BS122" s="55" t="n">
        <f aca="false">BS116</f>
        <v>0</v>
      </c>
      <c r="BT122" s="55" t="n">
        <f aca="false">BT116</f>
        <v>0</v>
      </c>
      <c r="BU122" s="55" t="n">
        <f aca="false">BU116</f>
        <v>0</v>
      </c>
      <c r="BV122" s="55" t="n">
        <f aca="false">BV116</f>
        <v>0</v>
      </c>
      <c r="BW122" s="55" t="n">
        <f aca="false">BW116</f>
        <v>0</v>
      </c>
      <c r="BX122" s="55" t="n">
        <f aca="false">BX116</f>
        <v>0</v>
      </c>
      <c r="BY122" s="55" t="n">
        <f aca="false">BY116</f>
        <v>0</v>
      </c>
      <c r="BZ122" s="55" t="n">
        <f aca="false">BZ116</f>
        <v>0</v>
      </c>
      <c r="CA122" s="55" t="n">
        <f aca="false">CA116</f>
        <v>0</v>
      </c>
      <c r="CB122" s="55" t="n">
        <f aca="false">CB116</f>
        <v>0</v>
      </c>
      <c r="CC122" s="55" t="n">
        <f aca="false">CC116</f>
        <v>0</v>
      </c>
      <c r="CD122" s="55" t="n">
        <f aca="false">CD116</f>
        <v>0</v>
      </c>
      <c r="CE122" s="55" t="n">
        <f aca="false">CE116</f>
        <v>0</v>
      </c>
      <c r="CF122" s="55" t="n">
        <f aca="false">CF116</f>
        <v>0</v>
      </c>
      <c r="CG122" s="55" t="n">
        <f aca="false">CG116</f>
        <v>0</v>
      </c>
      <c r="CH122" s="55" t="n">
        <f aca="false">CH116</f>
        <v>0</v>
      </c>
      <c r="CI122" s="55" t="n">
        <f aca="false">CI116</f>
        <v>0</v>
      </c>
      <c r="CJ122" s="55" t="n">
        <f aca="false">CJ116</f>
        <v>0</v>
      </c>
      <c r="CK122" s="55" t="n">
        <f aca="false">CK116</f>
        <v>0</v>
      </c>
      <c r="CL122" s="55" t="n">
        <f aca="false">CL116</f>
        <v>0</v>
      </c>
      <c r="CM122" s="55" t="n">
        <f aca="false">CM116</f>
        <v>0</v>
      </c>
      <c r="CN122" s="55" t="n">
        <f aca="false">CN116</f>
        <v>0</v>
      </c>
      <c r="CO122" s="55" t="n">
        <f aca="false">CO116</f>
        <v>0</v>
      </c>
      <c r="CP122" s="55" t="n">
        <f aca="false">CP116</f>
        <v>0</v>
      </c>
      <c r="CQ122" s="55" t="n">
        <f aca="false">CQ116</f>
        <v>0</v>
      </c>
      <c r="CR122" s="55" t="n">
        <f aca="false">CR116</f>
        <v>0</v>
      </c>
      <c r="CS122" s="55" t="n">
        <f aca="false">CS116</f>
        <v>0</v>
      </c>
      <c r="CT122" s="55" t="n">
        <f aca="false">CT116</f>
        <v>0</v>
      </c>
      <c r="CU122" s="55" t="n">
        <f aca="false">CU116</f>
        <v>0</v>
      </c>
      <c r="CV122" s="55" t="n">
        <f aca="false">CV116</f>
        <v>0</v>
      </c>
      <c r="CW122" s="55" t="n">
        <f aca="false">CW116</f>
        <v>0</v>
      </c>
      <c r="CX122" s="55" t="n">
        <f aca="false">CX116</f>
        <v>0</v>
      </c>
      <c r="CY122" s="55" t="n">
        <f aca="false">CY116</f>
        <v>0</v>
      </c>
      <c r="CZ122" s="55" t="n">
        <f aca="false">CZ116</f>
        <v>0</v>
      </c>
      <c r="DA122" s="55" t="n">
        <f aca="false">DA116</f>
        <v>0</v>
      </c>
      <c r="DB122" s="55" t="n">
        <f aca="false">DB116</f>
        <v>0</v>
      </c>
      <c r="DC122" s="55" t="n">
        <f aca="false">DC116</f>
        <v>0</v>
      </c>
      <c r="DD122" s="55" t="n">
        <f aca="false">DD116</f>
        <v>0</v>
      </c>
      <c r="DE122" s="55" t="n">
        <f aca="false">DE116</f>
        <v>0</v>
      </c>
      <c r="DF122" s="55" t="n">
        <f aca="false">DF116</f>
        <v>0</v>
      </c>
      <c r="DG122" s="55" t="n">
        <f aca="false">DG116</f>
        <v>0</v>
      </c>
      <c r="DH122" s="55" t="n">
        <f aca="false">DH116</f>
        <v>0</v>
      </c>
      <c r="DI122" s="55" t="n">
        <f aca="false">DI116</f>
        <v>0</v>
      </c>
      <c r="DJ122" s="55" t="n">
        <f aca="false">DJ116</f>
        <v>0</v>
      </c>
      <c r="DK122" s="55" t="n">
        <f aca="false">DK116</f>
        <v>0</v>
      </c>
    </row>
    <row r="123" s="159" customFormat="true" ht="15" hidden="false" customHeight="true" outlineLevel="0" collapsed="false">
      <c r="A123" s="182"/>
      <c r="B123" s="182"/>
      <c r="C123" s="183"/>
      <c r="E123" s="208" t="s">
        <v>305</v>
      </c>
      <c r="F123" s="208"/>
      <c r="G123" s="208" t="s">
        <v>209</v>
      </c>
      <c r="H123" s="225" t="n">
        <f aca="false">SUM(J123:DK123)</f>
        <v>539958.624769317</v>
      </c>
      <c r="I123" s="208"/>
      <c r="J123" s="208" t="n">
        <f aca="false">SUM(J119:J122)</f>
        <v>0</v>
      </c>
      <c r="K123" s="208" t="n">
        <f aca="false">SUM(K119:K122)</f>
        <v>0</v>
      </c>
      <c r="L123" s="208" t="n">
        <f aca="false">SUM(L119:L122)</f>
        <v>0</v>
      </c>
      <c r="M123" s="208" t="n">
        <f aca="false">SUM(M119:M122)</f>
        <v>0</v>
      </c>
      <c r="N123" s="208" t="n">
        <f aca="false">SUM(N119:N122)</f>
        <v>0</v>
      </c>
      <c r="O123" s="208" t="n">
        <f aca="false">SUM(O119:O122)</f>
        <v>0</v>
      </c>
      <c r="P123" s="208" t="n">
        <f aca="false">SUM(P119:P122)</f>
        <v>0</v>
      </c>
      <c r="Q123" s="208" t="n">
        <f aca="false">SUM(Q119:Q122)</f>
        <v>0</v>
      </c>
      <c r="R123" s="208" t="n">
        <f aca="false">SUM(R119:R122)</f>
        <v>0</v>
      </c>
      <c r="S123" s="208" t="n">
        <f aca="false">SUM(S119:S122)</f>
        <v>0</v>
      </c>
      <c r="T123" s="208" t="n">
        <f aca="false">SUM(T119:T122)</f>
        <v>27596.4235738365</v>
      </c>
      <c r="U123" s="208" t="n">
        <f aca="false">SUM(U119:U122)</f>
        <v>27438.3963365028</v>
      </c>
      <c r="V123" s="208" t="n">
        <f aca="false">SUM(V119:V122)</f>
        <v>27315.1422552333</v>
      </c>
      <c r="W123" s="208" t="n">
        <f aca="false">SUM(W119:W122)</f>
        <v>27599.3308113922</v>
      </c>
      <c r="X123" s="208" t="n">
        <f aca="false">SUM(X119:X122)</f>
        <v>27512.322420013</v>
      </c>
      <c r="Y123" s="208" t="n">
        <f aca="false">SUM(Y119:Y122)</f>
        <v>27446.3511526706</v>
      </c>
      <c r="Z123" s="208" t="n">
        <f aca="false">SUM(Z119:Z122)</f>
        <v>27311.0514414911</v>
      </c>
      <c r="AA123" s="208" t="n">
        <f aca="false">SUM(AA119:AA122)</f>
        <v>27187.1021972562</v>
      </c>
      <c r="AB123" s="208" t="n">
        <f aca="false">SUM(AB119:AB122)</f>
        <v>27073.6028662881</v>
      </c>
      <c r="AC123" s="208" t="n">
        <f aca="false">SUM(AC119:AC122)</f>
        <v>26968.0841936684</v>
      </c>
      <c r="AD123" s="208" t="n">
        <f aca="false">SUM(AD119:AD122)</f>
        <v>26869.8927676395</v>
      </c>
      <c r="AE123" s="208" t="n">
        <f aca="false">SUM(AE119:AE122)</f>
        <v>26776.4326992469</v>
      </c>
      <c r="AF123" s="208" t="n">
        <f aca="false">SUM(AF119:AF122)</f>
        <v>26687.6388554821</v>
      </c>
      <c r="AG123" s="208" t="n">
        <f aca="false">SUM(AG119:AG122)</f>
        <v>26602.238000632</v>
      </c>
      <c r="AH123" s="208" t="n">
        <f aca="false">SUM(AH119:AH122)</f>
        <v>26519.8220447487</v>
      </c>
      <c r="AI123" s="208" t="n">
        <f aca="false">SUM(AI119:AI122)</f>
        <v>26440.1606807217</v>
      </c>
      <c r="AJ123" s="208" t="n">
        <f aca="false">SUM(AJ119:AJ122)</f>
        <v>26362.9150790115</v>
      </c>
      <c r="AK123" s="208" t="n">
        <f aca="false">SUM(AK119:AK122)</f>
        <v>26613.014891549</v>
      </c>
      <c r="AL123" s="208" t="n">
        <f aca="false">SUM(AL119:AL122)</f>
        <v>26858.0045851513</v>
      </c>
      <c r="AM123" s="208" t="n">
        <f aca="false">SUM(AM119:AM122)</f>
        <v>26780.6979167819</v>
      </c>
      <c r="AN123" s="208" t="n">
        <f aca="false">SUM(AN119:AN122)</f>
        <v>0</v>
      </c>
      <c r="AO123" s="208" t="n">
        <f aca="false">SUM(AO119:AO122)</f>
        <v>0</v>
      </c>
      <c r="AP123" s="208" t="n">
        <f aca="false">SUM(AP119:AP122)</f>
        <v>0</v>
      </c>
      <c r="AQ123" s="208" t="n">
        <f aca="false">SUM(AQ119:AQ122)</f>
        <v>0</v>
      </c>
      <c r="AR123" s="208" t="n">
        <f aca="false">SUM(AR119:AR122)</f>
        <v>0</v>
      </c>
      <c r="AS123" s="208" t="n">
        <f aca="false">SUM(AS119:AS122)</f>
        <v>0</v>
      </c>
      <c r="AT123" s="208" t="n">
        <f aca="false">SUM(AT119:AT122)</f>
        <v>0</v>
      </c>
      <c r="AU123" s="208" t="n">
        <f aca="false">SUM(AU119:AU122)</f>
        <v>0</v>
      </c>
      <c r="AV123" s="208" t="n">
        <f aca="false">SUM(AV119:AV122)</f>
        <v>0</v>
      </c>
      <c r="AW123" s="208" t="n">
        <f aca="false">SUM(AW119:AW122)</f>
        <v>0</v>
      </c>
      <c r="AX123" s="208" t="n">
        <f aca="false">SUM(AX119:AX122)</f>
        <v>0</v>
      </c>
      <c r="AY123" s="208" t="n">
        <f aca="false">SUM(AY119:AY122)</f>
        <v>0</v>
      </c>
      <c r="AZ123" s="208" t="n">
        <f aca="false">SUM(AZ119:AZ122)</f>
        <v>0</v>
      </c>
      <c r="BA123" s="208" t="n">
        <f aca="false">SUM(BA119:BA122)</f>
        <v>0</v>
      </c>
      <c r="BB123" s="208" t="n">
        <f aca="false">SUM(BB119:BB122)</f>
        <v>0</v>
      </c>
      <c r="BC123" s="208" t="n">
        <f aca="false">SUM(BC119:BC122)</f>
        <v>0</v>
      </c>
      <c r="BD123" s="208" t="n">
        <f aca="false">SUM(BD119:BD122)</f>
        <v>0</v>
      </c>
      <c r="BE123" s="208" t="n">
        <f aca="false">SUM(BE119:BE122)</f>
        <v>0</v>
      </c>
      <c r="BF123" s="208" t="n">
        <f aca="false">SUM(BF119:BF122)</f>
        <v>0</v>
      </c>
      <c r="BG123" s="208" t="n">
        <f aca="false">SUM(BG119:BG122)</f>
        <v>0</v>
      </c>
      <c r="BH123" s="208" t="n">
        <f aca="false">SUM(BH119:BH122)</f>
        <v>0</v>
      </c>
      <c r="BI123" s="208" t="n">
        <f aca="false">SUM(BI119:BI122)</f>
        <v>0</v>
      </c>
      <c r="BJ123" s="208" t="n">
        <f aca="false">SUM(BJ119:BJ122)</f>
        <v>0</v>
      </c>
      <c r="BK123" s="208" t="n">
        <f aca="false">SUM(BK119:BK122)</f>
        <v>0</v>
      </c>
      <c r="BL123" s="208" t="n">
        <f aca="false">SUM(BL119:BL122)</f>
        <v>0</v>
      </c>
      <c r="BM123" s="208" t="n">
        <f aca="false">SUM(BM119:BM122)</f>
        <v>0</v>
      </c>
      <c r="BN123" s="208" t="n">
        <f aca="false">SUM(BN119:BN122)</f>
        <v>0</v>
      </c>
      <c r="BO123" s="208" t="n">
        <f aca="false">SUM(BO119:BO122)</f>
        <v>0</v>
      </c>
      <c r="BP123" s="208" t="n">
        <f aca="false">SUM(BP119:BP122)</f>
        <v>0</v>
      </c>
      <c r="BQ123" s="208" t="n">
        <f aca="false">SUM(BQ119:BQ122)</f>
        <v>0</v>
      </c>
      <c r="BR123" s="208" t="n">
        <f aca="false">SUM(BR119:BR122)</f>
        <v>0</v>
      </c>
      <c r="BS123" s="208" t="n">
        <f aca="false">SUM(BS119:BS122)</f>
        <v>0</v>
      </c>
      <c r="BT123" s="208" t="n">
        <f aca="false">SUM(BT119:BT122)</f>
        <v>0</v>
      </c>
      <c r="BU123" s="208" t="n">
        <f aca="false">SUM(BU119:BU122)</f>
        <v>0</v>
      </c>
      <c r="BV123" s="208" t="n">
        <f aca="false">SUM(BV119:BV122)</f>
        <v>0</v>
      </c>
      <c r="BW123" s="208" t="n">
        <f aca="false">SUM(BW119:BW122)</f>
        <v>0</v>
      </c>
      <c r="BX123" s="208" t="n">
        <f aca="false">SUM(BX119:BX122)</f>
        <v>0</v>
      </c>
      <c r="BY123" s="208" t="n">
        <f aca="false">SUM(BY119:BY122)</f>
        <v>0</v>
      </c>
      <c r="BZ123" s="208" t="n">
        <f aca="false">SUM(BZ119:BZ122)</f>
        <v>0</v>
      </c>
      <c r="CA123" s="208" t="n">
        <f aca="false">SUM(CA119:CA122)</f>
        <v>0</v>
      </c>
      <c r="CB123" s="208" t="n">
        <f aca="false">SUM(CB119:CB122)</f>
        <v>0</v>
      </c>
      <c r="CC123" s="208" t="n">
        <f aca="false">SUM(CC119:CC122)</f>
        <v>0</v>
      </c>
      <c r="CD123" s="208" t="n">
        <f aca="false">SUM(CD119:CD122)</f>
        <v>0</v>
      </c>
      <c r="CE123" s="208" t="n">
        <f aca="false">SUM(CE119:CE122)</f>
        <v>0</v>
      </c>
      <c r="CF123" s="208" t="n">
        <f aca="false">SUM(CF119:CF122)</f>
        <v>0</v>
      </c>
      <c r="CG123" s="208" t="n">
        <f aca="false">SUM(CG119:CG122)</f>
        <v>0</v>
      </c>
      <c r="CH123" s="208" t="n">
        <f aca="false">SUM(CH119:CH122)</f>
        <v>0</v>
      </c>
      <c r="CI123" s="208" t="n">
        <f aca="false">SUM(CI119:CI122)</f>
        <v>0</v>
      </c>
      <c r="CJ123" s="208" t="n">
        <f aca="false">SUM(CJ119:CJ122)</f>
        <v>0</v>
      </c>
      <c r="CK123" s="208" t="n">
        <f aca="false">SUM(CK119:CK122)</f>
        <v>0</v>
      </c>
      <c r="CL123" s="208" t="n">
        <f aca="false">SUM(CL119:CL122)</f>
        <v>0</v>
      </c>
      <c r="CM123" s="208" t="n">
        <f aca="false">SUM(CM119:CM122)</f>
        <v>0</v>
      </c>
      <c r="CN123" s="208" t="n">
        <f aca="false">SUM(CN119:CN122)</f>
        <v>0</v>
      </c>
      <c r="CO123" s="208" t="n">
        <f aca="false">SUM(CO119:CO122)</f>
        <v>0</v>
      </c>
      <c r="CP123" s="208" t="n">
        <f aca="false">SUM(CP119:CP122)</f>
        <v>0</v>
      </c>
      <c r="CQ123" s="208" t="n">
        <f aca="false">SUM(CQ119:CQ122)</f>
        <v>0</v>
      </c>
      <c r="CR123" s="208" t="n">
        <f aca="false">SUM(CR119:CR122)</f>
        <v>0</v>
      </c>
      <c r="CS123" s="208" t="n">
        <f aca="false">SUM(CS119:CS122)</f>
        <v>0</v>
      </c>
      <c r="CT123" s="208" t="n">
        <f aca="false">SUM(CT119:CT122)</f>
        <v>0</v>
      </c>
      <c r="CU123" s="208" t="n">
        <f aca="false">SUM(CU119:CU122)</f>
        <v>0</v>
      </c>
      <c r="CV123" s="208" t="n">
        <f aca="false">SUM(CV119:CV122)</f>
        <v>0</v>
      </c>
      <c r="CW123" s="208" t="n">
        <f aca="false">SUM(CW119:CW122)</f>
        <v>0</v>
      </c>
      <c r="CX123" s="208" t="n">
        <f aca="false">SUM(CX119:CX122)</f>
        <v>0</v>
      </c>
      <c r="CY123" s="208" t="n">
        <f aca="false">SUM(CY119:CY122)</f>
        <v>0</v>
      </c>
      <c r="CZ123" s="208" t="n">
        <f aca="false">SUM(CZ119:CZ122)</f>
        <v>0</v>
      </c>
      <c r="DA123" s="208" t="n">
        <f aca="false">SUM(DA119:DA122)</f>
        <v>0</v>
      </c>
      <c r="DB123" s="208" t="n">
        <f aca="false">SUM(DB119:DB122)</f>
        <v>0</v>
      </c>
      <c r="DC123" s="208" t="n">
        <f aca="false">SUM(DC119:DC122)</f>
        <v>0</v>
      </c>
      <c r="DD123" s="208" t="n">
        <f aca="false">SUM(DD119:DD122)</f>
        <v>0</v>
      </c>
      <c r="DE123" s="208" t="n">
        <f aca="false">SUM(DE119:DE122)</f>
        <v>0</v>
      </c>
      <c r="DF123" s="208" t="n">
        <f aca="false">SUM(DF119:DF122)</f>
        <v>0</v>
      </c>
      <c r="DG123" s="208" t="n">
        <f aca="false">SUM(DG119:DG122)</f>
        <v>0</v>
      </c>
      <c r="DH123" s="208" t="n">
        <f aca="false">SUM(DH119:DH122)</f>
        <v>0</v>
      </c>
      <c r="DI123" s="208" t="n">
        <f aca="false">SUM(DI119:DI122)</f>
        <v>0</v>
      </c>
      <c r="DJ123" s="208" t="n">
        <f aca="false">SUM(DJ119:DJ122)</f>
        <v>0</v>
      </c>
      <c r="DK123" s="208" t="n">
        <f aca="false">SUM(DK119:DK122)</f>
        <v>0</v>
      </c>
    </row>
  </sheetData>
  <conditionalFormatting sqref="K3:DK3">
    <cfRule type="cellIs" priority="2" operator="equal" aboveAverage="0" equalAverage="0" bottom="0" percent="0" rank="0" text="" dxfId="35">
      <formula>"Post-forecast"</formula>
    </cfRule>
  </conditionalFormatting>
  <conditionalFormatting sqref="K3:DK3">
    <cfRule type="cellIs" priority="3" operator="equal" aboveAverage="0" equalAverage="0" bottom="0" percent="0" rank="0" text="" dxfId="36">
      <formula>"Forecast"</formula>
    </cfRule>
  </conditionalFormatting>
  <conditionalFormatting sqref="K3:DK3">
    <cfRule type="cellIs" priority="4" operator="equal" aboveAverage="0" equalAverage="0" bottom="0" percent="0" rank="0" text="" dxfId="37">
      <formula>"Pre-forecast"</formula>
    </cfRule>
  </conditionalFormatting>
  <conditionalFormatting sqref="J3:DK3">
    <cfRule type="cellIs" priority="5" operator="equal" aboveAverage="0" equalAverage="0" bottom="0" percent="0" rank="0" text="" dxfId="38">
      <formula>"Post-forecast"</formula>
    </cfRule>
  </conditionalFormatting>
  <conditionalFormatting sqref="J3:DK3">
    <cfRule type="cellIs" priority="6" operator="equal" aboveAverage="0" equalAverage="0" bottom="0" percent="0" rank="0" text="" dxfId="39">
      <formula>"Forecast"</formula>
    </cfRule>
  </conditionalFormatting>
  <conditionalFormatting sqref="J3:DK3">
    <cfRule type="cellIs" priority="7" operator="equal" aboveAverage="0" equalAverage="0" bottom="0" percent="0" rank="0" text="" dxfId="40">
      <formula>"Pre-forecast"</formula>
    </cfRule>
  </conditionalFormatting>
  <conditionalFormatting sqref="F2">
    <cfRule type="cellIs" priority="8" operator="notEqual" aboveAverage="0" equalAverage="0" bottom="0" percent="0" rank="0" text="" dxfId="41">
      <formula>0</formula>
    </cfRule>
    <cfRule type="cellIs" priority="9" operator="equal" aboveAverage="0" equalAverage="0" bottom="0" percent="0" rank="0" text="" dxfId="42">
      <formula>""</formula>
    </cfRule>
  </conditionalFormatting>
  <conditionalFormatting sqref="F3">
    <cfRule type="cellIs" priority="10" operator="notEqual" aboveAverage="0" equalAverage="0" bottom="0" percent="0" rank="0" text="" dxfId="43">
      <formula>0</formula>
    </cfRule>
    <cfRule type="cellIs" priority="11" operator="equal" aboveAverage="0" equalAverage="0" bottom="0" percent="0" rank="0" text="" dxfId="44">
      <formula>""</formula>
    </cfRule>
  </conditionalFormatting>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DK129"/>
  <sheetViews>
    <sheetView showFormulas="false" showGridLines="true" showRowColHeaders="true" showZeros="true" rightToLeft="false" tabSelected="false" showOutlineSymbols="true" defaultGridColor="true" view="normal" topLeftCell="A1" colorId="64" zoomScale="100" zoomScaleNormal="100" zoomScalePageLayoutView="60" workbookViewId="0">
      <selection pane="topLeft" activeCell="A1" activeCellId="0" sqref="A1"/>
    </sheetView>
  </sheetViews>
  <sheetFormatPr defaultColWidth="9.15625" defaultRowHeight="15" zeroHeight="false" outlineLevelRow="0" outlineLevelCol="0"/>
  <cols>
    <col collapsed="false" customWidth="true" hidden="false" outlineLevel="0" max="2" min="1" style="53" width="2.71"/>
    <col collapsed="false" customWidth="true" hidden="false" outlineLevel="0" max="3" min="3" style="54" width="2.71"/>
    <col collapsed="false" customWidth="true" hidden="false" outlineLevel="0" max="4" min="4" style="55" width="2.71"/>
    <col collapsed="false" customWidth="true" hidden="false" outlineLevel="0" max="5" min="5" style="55" width="90.7"/>
    <col collapsed="false" customWidth="true" hidden="false" outlineLevel="0" max="8" min="6" style="55" width="15.71"/>
    <col collapsed="false" customWidth="true" hidden="false" outlineLevel="0" max="9" min="9" style="55" width="3.71"/>
    <col collapsed="false" customWidth="true" hidden="false" outlineLevel="0" max="115" min="10" style="55" width="14.7"/>
    <col collapsed="false" customWidth="false" hidden="true" outlineLevel="0" max="1024" min="116" style="55" width="9.14"/>
  </cols>
  <sheetData>
    <row r="1" customFormat="false" ht="26.25" hidden="false" customHeight="false" outlineLevel="0" collapsed="false">
      <c r="A1" s="57" t="s">
        <v>8</v>
      </c>
      <c r="B1" s="58"/>
      <c r="C1" s="59"/>
      <c r="D1" s="60"/>
      <c r="E1" s="60"/>
      <c r="F1" s="61" t="str">
        <f aca="false">InpC!$F$9</f>
        <v>Base Case</v>
      </c>
      <c r="G1" s="60"/>
      <c r="H1" s="60"/>
      <c r="I1" s="60"/>
    </row>
    <row r="2" customFormat="false" ht="15" hidden="false" customHeight="true" outlineLevel="0" collapsed="false">
      <c r="A2" s="58"/>
      <c r="B2" s="58"/>
      <c r="C2" s="59"/>
      <c r="D2" s="60"/>
      <c r="E2" s="53" t="s">
        <v>200</v>
      </c>
      <c r="F2" s="63" t="n">
        <f aca="false">Check_Alert!F$2</f>
        <v>0</v>
      </c>
      <c r="G2" s="64" t="str">
        <f aca="false">Check_Alert!G$2</f>
        <v>Error Checks</v>
      </c>
      <c r="H2" s="60"/>
      <c r="I2" s="60"/>
      <c r="J2" s="149" t="n">
        <f aca="false">Time!J$2</f>
        <v>42369</v>
      </c>
      <c r="K2" s="149" t="n">
        <f aca="false">Time!K$2</f>
        <v>42735</v>
      </c>
      <c r="L2" s="149" t="n">
        <f aca="false">Time!L$2</f>
        <v>43100</v>
      </c>
      <c r="M2" s="149" t="n">
        <f aca="false">Time!M$2</f>
        <v>43465</v>
      </c>
      <c r="N2" s="149" t="n">
        <f aca="false">Time!N$2</f>
        <v>43830</v>
      </c>
      <c r="O2" s="149" t="n">
        <f aca="false">Time!O$2</f>
        <v>44196</v>
      </c>
      <c r="P2" s="149" t="n">
        <f aca="false">Time!P$2</f>
        <v>44561</v>
      </c>
      <c r="Q2" s="149" t="n">
        <f aca="false">Time!Q$2</f>
        <v>44926</v>
      </c>
      <c r="R2" s="149" t="n">
        <f aca="false">Time!R$2</f>
        <v>45291</v>
      </c>
      <c r="S2" s="149" t="n">
        <f aca="false">Time!S$2</f>
        <v>45657</v>
      </c>
      <c r="T2" s="149" t="n">
        <f aca="false">Time!T$2</f>
        <v>46022</v>
      </c>
      <c r="U2" s="149" t="n">
        <f aca="false">Time!U$2</f>
        <v>46387</v>
      </c>
      <c r="V2" s="149" t="n">
        <f aca="false">Time!V$2</f>
        <v>46752</v>
      </c>
      <c r="W2" s="149" t="n">
        <f aca="false">Time!W$2</f>
        <v>47118</v>
      </c>
      <c r="X2" s="149" t="n">
        <f aca="false">Time!X$2</f>
        <v>47483</v>
      </c>
      <c r="Y2" s="149" t="n">
        <f aca="false">Time!Y$2</f>
        <v>47848</v>
      </c>
      <c r="Z2" s="149" t="n">
        <f aca="false">Time!Z$2</f>
        <v>48213</v>
      </c>
      <c r="AA2" s="149" t="n">
        <f aca="false">Time!AA$2</f>
        <v>48579</v>
      </c>
      <c r="AB2" s="149" t="n">
        <f aca="false">Time!AB$2</f>
        <v>48944</v>
      </c>
      <c r="AC2" s="149" t="n">
        <f aca="false">Time!AC$2</f>
        <v>49309</v>
      </c>
      <c r="AD2" s="149" t="n">
        <f aca="false">Time!AD$2</f>
        <v>49674</v>
      </c>
      <c r="AE2" s="149" t="n">
        <f aca="false">Time!AE$2</f>
        <v>50040</v>
      </c>
      <c r="AF2" s="149" t="n">
        <f aca="false">Time!AF$2</f>
        <v>50405</v>
      </c>
      <c r="AG2" s="149" t="n">
        <f aca="false">Time!AG$2</f>
        <v>50770</v>
      </c>
      <c r="AH2" s="149" t="n">
        <f aca="false">Time!AH$2</f>
        <v>51135</v>
      </c>
      <c r="AI2" s="149" t="n">
        <f aca="false">Time!AI$2</f>
        <v>51501</v>
      </c>
      <c r="AJ2" s="149" t="n">
        <f aca="false">Time!AJ$2</f>
        <v>51866</v>
      </c>
      <c r="AK2" s="149" t="n">
        <f aca="false">Time!AK$2</f>
        <v>52231</v>
      </c>
      <c r="AL2" s="149" t="n">
        <f aca="false">Time!AL$2</f>
        <v>52596</v>
      </c>
      <c r="AM2" s="149" t="n">
        <f aca="false">Time!AM$2</f>
        <v>52962</v>
      </c>
      <c r="AN2" s="149" t="n">
        <f aca="false">Time!AN$2</f>
        <v>53327</v>
      </c>
      <c r="AO2" s="149" t="n">
        <f aca="false">Time!AO$2</f>
        <v>53692</v>
      </c>
      <c r="AP2" s="149" t="n">
        <f aca="false">Time!AP$2</f>
        <v>54057</v>
      </c>
      <c r="AQ2" s="149" t="n">
        <f aca="false">Time!AQ$2</f>
        <v>54423</v>
      </c>
      <c r="AR2" s="149" t="n">
        <f aca="false">Time!AR$2</f>
        <v>54788</v>
      </c>
      <c r="AS2" s="149" t="n">
        <f aca="false">Time!AS$2</f>
        <v>55153</v>
      </c>
      <c r="AT2" s="149" t="n">
        <f aca="false">Time!AT$2</f>
        <v>55518</v>
      </c>
      <c r="AU2" s="149" t="n">
        <f aca="false">Time!AU$2</f>
        <v>55884</v>
      </c>
      <c r="AV2" s="149" t="n">
        <f aca="false">Time!AV$2</f>
        <v>56249</v>
      </c>
      <c r="AW2" s="149" t="n">
        <f aca="false">Time!AW$2</f>
        <v>56614</v>
      </c>
      <c r="AX2" s="149" t="n">
        <f aca="false">Time!AX$2</f>
        <v>56979</v>
      </c>
      <c r="AY2" s="149" t="n">
        <f aca="false">Time!AY$2</f>
        <v>57345</v>
      </c>
      <c r="AZ2" s="149" t="n">
        <f aca="false">Time!AZ$2</f>
        <v>57710</v>
      </c>
      <c r="BA2" s="149" t="n">
        <f aca="false">Time!BA$2</f>
        <v>58075</v>
      </c>
      <c r="BB2" s="149" t="n">
        <f aca="false">Time!BB$2</f>
        <v>58440</v>
      </c>
      <c r="BC2" s="149" t="n">
        <f aca="false">Time!BC$2</f>
        <v>58806</v>
      </c>
      <c r="BD2" s="149" t="n">
        <f aca="false">Time!BD$2</f>
        <v>59171</v>
      </c>
      <c r="BE2" s="149" t="n">
        <f aca="false">Time!BE$2</f>
        <v>59536</v>
      </c>
      <c r="BF2" s="149" t="n">
        <f aca="false">Time!BF$2</f>
        <v>59901</v>
      </c>
      <c r="BG2" s="149" t="n">
        <f aca="false">Time!BG$2</f>
        <v>60267</v>
      </c>
      <c r="BH2" s="149" t="n">
        <f aca="false">Time!BH$2</f>
        <v>60632</v>
      </c>
      <c r="BI2" s="149" t="n">
        <f aca="false">Time!BI$2</f>
        <v>60997</v>
      </c>
      <c r="BJ2" s="149" t="n">
        <f aca="false">Time!BJ$2</f>
        <v>61362</v>
      </c>
      <c r="BK2" s="149" t="n">
        <f aca="false">Time!BK$2</f>
        <v>61728</v>
      </c>
      <c r="BL2" s="149" t="n">
        <f aca="false">Time!BL$2</f>
        <v>62093</v>
      </c>
      <c r="BM2" s="149" t="n">
        <f aca="false">Time!BM$2</f>
        <v>62458</v>
      </c>
      <c r="BN2" s="149" t="n">
        <f aca="false">Time!BN$2</f>
        <v>62823</v>
      </c>
      <c r="BO2" s="149" t="n">
        <f aca="false">Time!BO$2</f>
        <v>63189</v>
      </c>
      <c r="BP2" s="149" t="n">
        <f aca="false">Time!BP$2</f>
        <v>63554</v>
      </c>
      <c r="BQ2" s="149" t="n">
        <f aca="false">Time!BQ$2</f>
        <v>63919</v>
      </c>
      <c r="BR2" s="149" t="n">
        <f aca="false">Time!BR$2</f>
        <v>64284</v>
      </c>
      <c r="BS2" s="149" t="n">
        <f aca="false">Time!BS$2</f>
        <v>64650</v>
      </c>
      <c r="BT2" s="149" t="n">
        <f aca="false">Time!BT$2</f>
        <v>65015</v>
      </c>
      <c r="BU2" s="149" t="n">
        <f aca="false">Time!BU$2</f>
        <v>65380</v>
      </c>
      <c r="BV2" s="149" t="n">
        <f aca="false">Time!BV$2</f>
        <v>65745</v>
      </c>
      <c r="BW2" s="149" t="n">
        <f aca="false">Time!BW$2</f>
        <v>66111</v>
      </c>
      <c r="BX2" s="149" t="n">
        <f aca="false">Time!BX$2</f>
        <v>66476</v>
      </c>
      <c r="BY2" s="149" t="n">
        <f aca="false">Time!BY$2</f>
        <v>66841</v>
      </c>
      <c r="BZ2" s="149" t="n">
        <f aca="false">Time!BZ$2</f>
        <v>67206</v>
      </c>
      <c r="CA2" s="149" t="n">
        <f aca="false">Time!CA$2</f>
        <v>67572</v>
      </c>
      <c r="CB2" s="149" t="n">
        <f aca="false">Time!CB$2</f>
        <v>67937</v>
      </c>
      <c r="CC2" s="149" t="n">
        <f aca="false">Time!CC$2</f>
        <v>68302</v>
      </c>
      <c r="CD2" s="149" t="n">
        <f aca="false">Time!CD$2</f>
        <v>68667</v>
      </c>
      <c r="CE2" s="149" t="n">
        <f aca="false">Time!CE$2</f>
        <v>69033</v>
      </c>
      <c r="CF2" s="149" t="n">
        <f aca="false">Time!CF$2</f>
        <v>69398</v>
      </c>
      <c r="CG2" s="149" t="n">
        <f aca="false">Time!CG$2</f>
        <v>69763</v>
      </c>
      <c r="CH2" s="149" t="n">
        <f aca="false">Time!CH$2</f>
        <v>70128</v>
      </c>
      <c r="CI2" s="149" t="n">
        <f aca="false">Time!CI$2</f>
        <v>70494</v>
      </c>
      <c r="CJ2" s="149" t="n">
        <f aca="false">Time!CJ$2</f>
        <v>70859</v>
      </c>
      <c r="CK2" s="149" t="n">
        <f aca="false">Time!CK$2</f>
        <v>71224</v>
      </c>
      <c r="CL2" s="149" t="n">
        <f aca="false">Time!CL$2</f>
        <v>71589</v>
      </c>
      <c r="CM2" s="149" t="n">
        <f aca="false">Time!CM$2</f>
        <v>71955</v>
      </c>
      <c r="CN2" s="149" t="n">
        <f aca="false">Time!CN$2</f>
        <v>72320</v>
      </c>
      <c r="CO2" s="149" t="n">
        <f aca="false">Time!CO$2</f>
        <v>72685</v>
      </c>
      <c r="CP2" s="149" t="n">
        <f aca="false">Time!CP$2</f>
        <v>73050</v>
      </c>
      <c r="CQ2" s="149" t="n">
        <f aca="false">Time!CQ$2</f>
        <v>73415</v>
      </c>
      <c r="CR2" s="149" t="n">
        <f aca="false">Time!CR$2</f>
        <v>73780</v>
      </c>
      <c r="CS2" s="149" t="n">
        <f aca="false">Time!CS$2</f>
        <v>74145</v>
      </c>
      <c r="CT2" s="149" t="n">
        <f aca="false">Time!CT$2</f>
        <v>74510</v>
      </c>
      <c r="CU2" s="149" t="n">
        <f aca="false">Time!CU$2</f>
        <v>74876</v>
      </c>
      <c r="CV2" s="149" t="n">
        <f aca="false">Time!CV$2</f>
        <v>75241</v>
      </c>
      <c r="CW2" s="149" t="n">
        <f aca="false">Time!CW$2</f>
        <v>75606</v>
      </c>
      <c r="CX2" s="149" t="n">
        <f aca="false">Time!CX$2</f>
        <v>75971</v>
      </c>
      <c r="CY2" s="149" t="n">
        <f aca="false">Time!CY$2</f>
        <v>76337</v>
      </c>
      <c r="CZ2" s="149" t="n">
        <f aca="false">Time!CZ$2</f>
        <v>76702</v>
      </c>
      <c r="DA2" s="149" t="n">
        <f aca="false">Time!DA$2</f>
        <v>77067</v>
      </c>
      <c r="DB2" s="149" t="n">
        <f aca="false">Time!DB$2</f>
        <v>77432</v>
      </c>
      <c r="DC2" s="149" t="n">
        <f aca="false">Time!DC$2</f>
        <v>77798</v>
      </c>
      <c r="DD2" s="149" t="n">
        <f aca="false">Time!DD$2</f>
        <v>78163</v>
      </c>
      <c r="DE2" s="149" t="n">
        <f aca="false">Time!DE$2</f>
        <v>78528</v>
      </c>
      <c r="DF2" s="149" t="n">
        <f aca="false">Time!DF$2</f>
        <v>78893</v>
      </c>
      <c r="DG2" s="149" t="n">
        <f aca="false">Time!DG$2</f>
        <v>79259</v>
      </c>
      <c r="DH2" s="149" t="n">
        <f aca="false">Time!DH$2</f>
        <v>79624</v>
      </c>
      <c r="DI2" s="149" t="n">
        <f aca="false">Time!DI$2</f>
        <v>79989</v>
      </c>
      <c r="DJ2" s="149" t="n">
        <f aca="false">Time!DJ$2</f>
        <v>80354</v>
      </c>
      <c r="DK2" s="149" t="n">
        <f aca="false">Time!DK$2</f>
        <v>80720</v>
      </c>
    </row>
    <row r="3" customFormat="false" ht="15" hidden="false" customHeight="true" outlineLevel="0" collapsed="false">
      <c r="A3" s="58"/>
      <c r="B3" s="58"/>
      <c r="C3" s="59"/>
      <c r="D3" s="60"/>
      <c r="E3" s="55" t="s">
        <v>201</v>
      </c>
      <c r="F3" s="63" t="n">
        <f aca="false">Check_Alert!F$3</f>
        <v>0</v>
      </c>
      <c r="G3" s="64" t="str">
        <f aca="false">Check_Alert!G$3</f>
        <v>Alerts</v>
      </c>
      <c r="H3" s="60"/>
      <c r="I3" s="60"/>
      <c r="J3" s="55" t="str">
        <f aca="false">Time!J$3</f>
        <v>Pre-forecast</v>
      </c>
      <c r="K3" s="55" t="str">
        <f aca="false">Time!K$3</f>
        <v>Pre-forecast</v>
      </c>
      <c r="L3" s="55" t="str">
        <f aca="false">Time!L$3</f>
        <v>Pre-forecast</v>
      </c>
      <c r="M3" s="55" t="str">
        <f aca="false">Time!M$3</f>
        <v>Pre-forecast</v>
      </c>
      <c r="N3" s="55" t="str">
        <f aca="false">Time!N$3</f>
        <v>Pre-forecast</v>
      </c>
      <c r="O3" s="55" t="str">
        <f aca="false">Time!O$3</f>
        <v>Pre-forecast</v>
      </c>
      <c r="P3" s="55" t="str">
        <f aca="false">Time!P$3</f>
        <v>Pre-forecast</v>
      </c>
      <c r="Q3" s="55" t="str">
        <f aca="false">Time!Q$3</f>
        <v>Pre-forecast</v>
      </c>
      <c r="R3" s="55" t="str">
        <f aca="false">Time!R$3</f>
        <v>Forecast</v>
      </c>
      <c r="S3" s="55" t="str">
        <f aca="false">Time!S$3</f>
        <v>Forecast</v>
      </c>
      <c r="T3" s="55" t="str">
        <f aca="false">Time!T$3</f>
        <v>Forecast</v>
      </c>
      <c r="U3" s="55" t="str">
        <f aca="false">Time!U$3</f>
        <v>Forecast</v>
      </c>
      <c r="V3" s="55" t="str">
        <f aca="false">Time!V$3</f>
        <v>Forecast</v>
      </c>
      <c r="W3" s="55" t="str">
        <f aca="false">Time!W$3</f>
        <v>Forecast</v>
      </c>
      <c r="X3" s="55" t="str">
        <f aca="false">Time!X$3</f>
        <v>Forecast</v>
      </c>
      <c r="Y3" s="55" t="str">
        <f aca="false">Time!Y$3</f>
        <v>Forecast</v>
      </c>
      <c r="Z3" s="55" t="str">
        <f aca="false">Time!Z$3</f>
        <v>Forecast</v>
      </c>
      <c r="AA3" s="55" t="str">
        <f aca="false">Time!AA$3</f>
        <v>Forecast</v>
      </c>
      <c r="AB3" s="55" t="str">
        <f aca="false">Time!AB$3</f>
        <v>Forecast</v>
      </c>
      <c r="AC3" s="55" t="str">
        <f aca="false">Time!AC$3</f>
        <v>Forecast</v>
      </c>
      <c r="AD3" s="55" t="str">
        <f aca="false">Time!AD$3</f>
        <v>Forecast</v>
      </c>
      <c r="AE3" s="55" t="str">
        <f aca="false">Time!AE$3</f>
        <v>Forecast</v>
      </c>
      <c r="AF3" s="55" t="str">
        <f aca="false">Time!AF$3</f>
        <v>Forecast</v>
      </c>
      <c r="AG3" s="55" t="str">
        <f aca="false">Time!AG$3</f>
        <v>Forecast</v>
      </c>
      <c r="AH3" s="55" t="str">
        <f aca="false">Time!AH$3</f>
        <v>Forecast</v>
      </c>
      <c r="AI3" s="55" t="str">
        <f aca="false">Time!AI$3</f>
        <v>Forecast</v>
      </c>
      <c r="AJ3" s="55" t="str">
        <f aca="false">Time!AJ$3</f>
        <v>Forecast</v>
      </c>
      <c r="AK3" s="55" t="str">
        <f aca="false">Time!AK$3</f>
        <v>Forecast</v>
      </c>
      <c r="AL3" s="55" t="str">
        <f aca="false">Time!AL$3</f>
        <v>Forecast</v>
      </c>
      <c r="AM3" s="55" t="str">
        <f aca="false">Time!AM$3</f>
        <v>Forecast</v>
      </c>
      <c r="AN3" s="55" t="str">
        <f aca="false">Time!AN$3</f>
        <v>Post-forecast</v>
      </c>
      <c r="AO3" s="55" t="str">
        <f aca="false">Time!AO$3</f>
        <v>Post-forecast</v>
      </c>
      <c r="AP3" s="55" t="str">
        <f aca="false">Time!AP$3</f>
        <v>Post-forecast</v>
      </c>
      <c r="AQ3" s="55" t="str">
        <f aca="false">Time!AQ$3</f>
        <v>Post-forecast</v>
      </c>
      <c r="AR3" s="55" t="str">
        <f aca="false">Time!AR$3</f>
        <v>Post-forecast</v>
      </c>
      <c r="AS3" s="55" t="str">
        <f aca="false">Time!AS$3</f>
        <v>Post-forecast</v>
      </c>
      <c r="AT3" s="55" t="str">
        <f aca="false">Time!AT$3</f>
        <v>Post-forecast</v>
      </c>
      <c r="AU3" s="55" t="str">
        <f aca="false">Time!AU$3</f>
        <v>Post-forecast</v>
      </c>
      <c r="AV3" s="55" t="str">
        <f aca="false">Time!AV$3</f>
        <v>Post-forecast</v>
      </c>
      <c r="AW3" s="55" t="str">
        <f aca="false">Time!AW$3</f>
        <v>Post-forecast</v>
      </c>
      <c r="AX3" s="55" t="str">
        <f aca="false">Time!AX$3</f>
        <v>Post-forecast</v>
      </c>
      <c r="AY3" s="55" t="str">
        <f aca="false">Time!AY$3</f>
        <v>Post-forecast</v>
      </c>
      <c r="AZ3" s="55" t="str">
        <f aca="false">Time!AZ$3</f>
        <v>Post-forecast</v>
      </c>
      <c r="BA3" s="55" t="str">
        <f aca="false">Time!BA$3</f>
        <v>Post-forecast</v>
      </c>
      <c r="BB3" s="55" t="str">
        <f aca="false">Time!BB$3</f>
        <v>Post-forecast</v>
      </c>
      <c r="BC3" s="55" t="str">
        <f aca="false">Time!BC$3</f>
        <v>Post-forecast</v>
      </c>
      <c r="BD3" s="55" t="str">
        <f aca="false">Time!BD$3</f>
        <v>Post-forecast</v>
      </c>
      <c r="BE3" s="55" t="str">
        <f aca="false">Time!BE$3</f>
        <v>Post-forecast</v>
      </c>
      <c r="BF3" s="55" t="str">
        <f aca="false">Time!BF$3</f>
        <v>Post-forecast</v>
      </c>
      <c r="BG3" s="55" t="str">
        <f aca="false">Time!BG$3</f>
        <v>Post-forecast</v>
      </c>
      <c r="BH3" s="55" t="str">
        <f aca="false">Time!BH$3</f>
        <v>Post-forecast</v>
      </c>
      <c r="BI3" s="55" t="str">
        <f aca="false">Time!BI$3</f>
        <v>Post-forecast</v>
      </c>
      <c r="BJ3" s="55" t="str">
        <f aca="false">Time!BJ$3</f>
        <v>Post-forecast</v>
      </c>
      <c r="BK3" s="55" t="str">
        <f aca="false">Time!BK$3</f>
        <v>Post-forecast</v>
      </c>
      <c r="BL3" s="55" t="str">
        <f aca="false">Time!BL$3</f>
        <v>Post-forecast</v>
      </c>
      <c r="BM3" s="55" t="str">
        <f aca="false">Time!BM$3</f>
        <v>Post-forecast</v>
      </c>
      <c r="BN3" s="55" t="str">
        <f aca="false">Time!BN$3</f>
        <v>Post-forecast</v>
      </c>
      <c r="BO3" s="55" t="str">
        <f aca="false">Time!BO$3</f>
        <v>Post-forecast</v>
      </c>
      <c r="BP3" s="55" t="str">
        <f aca="false">Time!BP$3</f>
        <v>Post-forecast</v>
      </c>
      <c r="BQ3" s="55" t="str">
        <f aca="false">Time!BQ$3</f>
        <v>Post-forecast</v>
      </c>
      <c r="BR3" s="55" t="str">
        <f aca="false">Time!BR$3</f>
        <v>Post-forecast</v>
      </c>
      <c r="BS3" s="55" t="str">
        <f aca="false">Time!BS$3</f>
        <v>Post-forecast</v>
      </c>
      <c r="BT3" s="55" t="str">
        <f aca="false">Time!BT$3</f>
        <v>Post-forecast</v>
      </c>
      <c r="BU3" s="55" t="str">
        <f aca="false">Time!BU$3</f>
        <v>Post-forecast</v>
      </c>
      <c r="BV3" s="55" t="str">
        <f aca="false">Time!BV$3</f>
        <v>Post-forecast</v>
      </c>
      <c r="BW3" s="55" t="str">
        <f aca="false">Time!BW$3</f>
        <v>Post-forecast</v>
      </c>
      <c r="BX3" s="55" t="str">
        <f aca="false">Time!BX$3</f>
        <v>Post-forecast</v>
      </c>
      <c r="BY3" s="55" t="str">
        <f aca="false">Time!BY$3</f>
        <v>Post-forecast</v>
      </c>
      <c r="BZ3" s="55" t="str">
        <f aca="false">Time!BZ$3</f>
        <v>Post-forecast</v>
      </c>
      <c r="CA3" s="55" t="str">
        <f aca="false">Time!CA$3</f>
        <v>Post-forecast</v>
      </c>
      <c r="CB3" s="55" t="str">
        <f aca="false">Time!CB$3</f>
        <v>Post-forecast</v>
      </c>
      <c r="CC3" s="55" t="str">
        <f aca="false">Time!CC$3</f>
        <v>Post-forecast</v>
      </c>
      <c r="CD3" s="55" t="str">
        <f aca="false">Time!CD$3</f>
        <v>Post-forecast</v>
      </c>
      <c r="CE3" s="55" t="str">
        <f aca="false">Time!CE$3</f>
        <v>Post-forecast</v>
      </c>
      <c r="CF3" s="55" t="str">
        <f aca="false">Time!CF$3</f>
        <v>Post-forecast</v>
      </c>
      <c r="CG3" s="55" t="str">
        <f aca="false">Time!CG$3</f>
        <v>Post-forecast</v>
      </c>
      <c r="CH3" s="55" t="str">
        <f aca="false">Time!CH$3</f>
        <v>Post-forecast</v>
      </c>
      <c r="CI3" s="55" t="str">
        <f aca="false">Time!CI$3</f>
        <v>Post-forecast</v>
      </c>
      <c r="CJ3" s="55" t="str">
        <f aca="false">Time!CJ$3</f>
        <v>Post-forecast</v>
      </c>
      <c r="CK3" s="55" t="str">
        <f aca="false">Time!CK$3</f>
        <v>Post-forecast</v>
      </c>
      <c r="CL3" s="55" t="str">
        <f aca="false">Time!CL$3</f>
        <v>Post-forecast</v>
      </c>
      <c r="CM3" s="55" t="str">
        <f aca="false">Time!CM$3</f>
        <v>Post-forecast</v>
      </c>
      <c r="CN3" s="55" t="str">
        <f aca="false">Time!CN$3</f>
        <v>Post-forecast</v>
      </c>
      <c r="CO3" s="55" t="str">
        <f aca="false">Time!CO$3</f>
        <v>Post-forecast</v>
      </c>
      <c r="CP3" s="55" t="str">
        <f aca="false">Time!CP$3</f>
        <v>Post-forecast</v>
      </c>
      <c r="CQ3" s="55" t="str">
        <f aca="false">Time!CQ$3</f>
        <v>Post-forecast</v>
      </c>
      <c r="CR3" s="55" t="str">
        <f aca="false">Time!CR$3</f>
        <v>Post-forecast</v>
      </c>
      <c r="CS3" s="55" t="str">
        <f aca="false">Time!CS$3</f>
        <v>Post-forecast</v>
      </c>
      <c r="CT3" s="55" t="str">
        <f aca="false">Time!CT$3</f>
        <v>Post-forecast</v>
      </c>
      <c r="CU3" s="55" t="str">
        <f aca="false">Time!CU$3</f>
        <v>Post-forecast</v>
      </c>
      <c r="CV3" s="55" t="str">
        <f aca="false">Time!CV$3</f>
        <v>Post-forecast</v>
      </c>
      <c r="CW3" s="55" t="str">
        <f aca="false">Time!CW$3</f>
        <v>Post-forecast</v>
      </c>
      <c r="CX3" s="55" t="str">
        <f aca="false">Time!CX$3</f>
        <v>Post-forecast</v>
      </c>
      <c r="CY3" s="55" t="str">
        <f aca="false">Time!CY$3</f>
        <v>Post-forecast</v>
      </c>
      <c r="CZ3" s="55" t="str">
        <f aca="false">Time!CZ$3</f>
        <v>Post-forecast</v>
      </c>
      <c r="DA3" s="55" t="str">
        <f aca="false">Time!DA$3</f>
        <v>Post-forecast</v>
      </c>
      <c r="DB3" s="55" t="str">
        <f aca="false">Time!DB$3</f>
        <v>Post-forecast</v>
      </c>
      <c r="DC3" s="55" t="str">
        <f aca="false">Time!DC$3</f>
        <v>Post-forecast</v>
      </c>
      <c r="DD3" s="55" t="str">
        <f aca="false">Time!DD$3</f>
        <v>Post-forecast</v>
      </c>
      <c r="DE3" s="55" t="str">
        <f aca="false">Time!DE$3</f>
        <v>Post-forecast</v>
      </c>
      <c r="DF3" s="55" t="str">
        <f aca="false">Time!DF$3</f>
        <v>Post-forecast</v>
      </c>
      <c r="DG3" s="55" t="str">
        <f aca="false">Time!DG$3</f>
        <v>Post-forecast</v>
      </c>
      <c r="DH3" s="55" t="str">
        <f aca="false">Time!DH$3</f>
        <v>Post-forecast</v>
      </c>
      <c r="DI3" s="55" t="str">
        <f aca="false">Time!DI$3</f>
        <v>Post-forecast</v>
      </c>
      <c r="DJ3" s="55" t="str">
        <f aca="false">Time!DJ$3</f>
        <v>Post-forecast</v>
      </c>
      <c r="DK3" s="55" t="str">
        <f aca="false">Time!DK$3</f>
        <v>Post-forecast</v>
      </c>
    </row>
    <row r="4" customFormat="false" ht="15" hidden="false" customHeight="true" outlineLevel="0" collapsed="false">
      <c r="A4" s="58"/>
      <c r="B4" s="58"/>
      <c r="C4" s="59"/>
      <c r="D4" s="60"/>
      <c r="E4" s="55" t="s">
        <v>202</v>
      </c>
      <c r="F4" s="65"/>
      <c r="G4" s="64"/>
      <c r="H4" s="60"/>
      <c r="I4" s="60"/>
      <c r="J4" s="82" t="n">
        <f aca="false">Time!J$4</f>
        <v>2015</v>
      </c>
      <c r="K4" s="82" t="n">
        <f aca="false">Time!K$4</f>
        <v>2016</v>
      </c>
      <c r="L4" s="82" t="n">
        <f aca="false">Time!L$4</f>
        <v>2017</v>
      </c>
      <c r="M4" s="82" t="n">
        <f aca="false">Time!M$4</f>
        <v>2018</v>
      </c>
      <c r="N4" s="82" t="n">
        <f aca="false">Time!N$4</f>
        <v>2019</v>
      </c>
      <c r="O4" s="82" t="n">
        <f aca="false">Time!O$4</f>
        <v>2020</v>
      </c>
      <c r="P4" s="82" t="n">
        <f aca="false">Time!P$4</f>
        <v>2021</v>
      </c>
      <c r="Q4" s="82" t="n">
        <f aca="false">Time!Q$4</f>
        <v>2022</v>
      </c>
      <c r="R4" s="82" t="n">
        <f aca="false">Time!R$4</f>
        <v>2023</v>
      </c>
      <c r="S4" s="82" t="n">
        <f aca="false">Time!S$4</f>
        <v>2024</v>
      </c>
      <c r="T4" s="82" t="n">
        <f aca="false">Time!T$4</f>
        <v>2025</v>
      </c>
      <c r="U4" s="82" t="n">
        <f aca="false">Time!U$4</f>
        <v>2026</v>
      </c>
      <c r="V4" s="82" t="n">
        <f aca="false">Time!V$4</f>
        <v>2027</v>
      </c>
      <c r="W4" s="82" t="n">
        <f aca="false">Time!W$4</f>
        <v>2028</v>
      </c>
      <c r="X4" s="82" t="n">
        <f aca="false">Time!X$4</f>
        <v>2029</v>
      </c>
      <c r="Y4" s="82" t="n">
        <f aca="false">Time!Y$4</f>
        <v>2030</v>
      </c>
      <c r="Z4" s="82" t="n">
        <f aca="false">Time!Z$4</f>
        <v>2031</v>
      </c>
      <c r="AA4" s="82" t="n">
        <f aca="false">Time!AA$4</f>
        <v>2032</v>
      </c>
      <c r="AB4" s="82" t="n">
        <f aca="false">Time!AB$4</f>
        <v>2033</v>
      </c>
      <c r="AC4" s="82" t="n">
        <f aca="false">Time!AC$4</f>
        <v>2034</v>
      </c>
      <c r="AD4" s="82" t="n">
        <f aca="false">Time!AD$4</f>
        <v>2035</v>
      </c>
      <c r="AE4" s="82" t="n">
        <f aca="false">Time!AE$4</f>
        <v>2036</v>
      </c>
      <c r="AF4" s="82" t="n">
        <f aca="false">Time!AF$4</f>
        <v>2037</v>
      </c>
      <c r="AG4" s="82" t="n">
        <f aca="false">Time!AG$4</f>
        <v>2038</v>
      </c>
      <c r="AH4" s="82" t="n">
        <f aca="false">Time!AH$4</f>
        <v>2039</v>
      </c>
      <c r="AI4" s="82" t="n">
        <f aca="false">Time!AI$4</f>
        <v>2040</v>
      </c>
      <c r="AJ4" s="82" t="n">
        <f aca="false">Time!AJ$4</f>
        <v>2041</v>
      </c>
      <c r="AK4" s="82" t="n">
        <f aca="false">Time!AK$4</f>
        <v>2042</v>
      </c>
      <c r="AL4" s="82" t="n">
        <f aca="false">Time!AL$4</f>
        <v>2043</v>
      </c>
      <c r="AM4" s="82" t="n">
        <f aca="false">Time!AM$4</f>
        <v>2044</v>
      </c>
      <c r="AN4" s="82" t="n">
        <f aca="false">Time!AN$4</f>
        <v>2045</v>
      </c>
      <c r="AO4" s="82" t="n">
        <f aca="false">Time!AO$4</f>
        <v>2046</v>
      </c>
      <c r="AP4" s="82" t="n">
        <f aca="false">Time!AP$4</f>
        <v>2047</v>
      </c>
      <c r="AQ4" s="82" t="n">
        <f aca="false">Time!AQ$4</f>
        <v>2048</v>
      </c>
      <c r="AR4" s="82" t="n">
        <f aca="false">Time!AR$4</f>
        <v>2049</v>
      </c>
      <c r="AS4" s="82" t="n">
        <f aca="false">Time!AS$4</f>
        <v>2050</v>
      </c>
      <c r="AT4" s="82" t="n">
        <f aca="false">Time!AT$4</f>
        <v>2051</v>
      </c>
      <c r="AU4" s="82" t="n">
        <f aca="false">Time!AU$4</f>
        <v>2052</v>
      </c>
      <c r="AV4" s="82" t="n">
        <f aca="false">Time!AV$4</f>
        <v>2053</v>
      </c>
      <c r="AW4" s="82" t="n">
        <f aca="false">Time!AW$4</f>
        <v>2054</v>
      </c>
      <c r="AX4" s="82" t="n">
        <f aca="false">Time!AX$4</f>
        <v>2055</v>
      </c>
      <c r="AY4" s="82" t="n">
        <f aca="false">Time!AY$4</f>
        <v>2056</v>
      </c>
      <c r="AZ4" s="82" t="n">
        <f aca="false">Time!AZ$4</f>
        <v>2057</v>
      </c>
      <c r="BA4" s="82" t="n">
        <f aca="false">Time!BA$4</f>
        <v>2058</v>
      </c>
      <c r="BB4" s="82" t="n">
        <f aca="false">Time!BB$4</f>
        <v>2059</v>
      </c>
      <c r="BC4" s="82" t="n">
        <f aca="false">Time!BC$4</f>
        <v>2060</v>
      </c>
      <c r="BD4" s="82" t="n">
        <f aca="false">Time!BD$4</f>
        <v>2061</v>
      </c>
      <c r="BE4" s="82" t="n">
        <f aca="false">Time!BE$4</f>
        <v>2062</v>
      </c>
      <c r="BF4" s="82" t="n">
        <f aca="false">Time!BF$4</f>
        <v>2063</v>
      </c>
      <c r="BG4" s="82" t="n">
        <f aca="false">Time!BG$4</f>
        <v>2064</v>
      </c>
      <c r="BH4" s="82" t="n">
        <f aca="false">Time!BH$4</f>
        <v>2065</v>
      </c>
      <c r="BI4" s="82" t="n">
        <f aca="false">Time!BI$4</f>
        <v>2066</v>
      </c>
      <c r="BJ4" s="82" t="n">
        <f aca="false">Time!BJ$4</f>
        <v>2067</v>
      </c>
      <c r="BK4" s="82" t="n">
        <f aca="false">Time!BK$4</f>
        <v>2068</v>
      </c>
      <c r="BL4" s="82" t="n">
        <f aca="false">Time!BL$4</f>
        <v>2069</v>
      </c>
      <c r="BM4" s="82" t="n">
        <f aca="false">Time!BM$4</f>
        <v>2070</v>
      </c>
      <c r="BN4" s="82" t="n">
        <f aca="false">Time!BN$4</f>
        <v>2071</v>
      </c>
      <c r="BO4" s="82" t="n">
        <f aca="false">Time!BO$4</f>
        <v>2072</v>
      </c>
      <c r="BP4" s="82" t="n">
        <f aca="false">Time!BP$4</f>
        <v>2073</v>
      </c>
      <c r="BQ4" s="82" t="n">
        <f aca="false">Time!BQ$4</f>
        <v>2074</v>
      </c>
      <c r="BR4" s="82" t="n">
        <f aca="false">Time!BR$4</f>
        <v>2075</v>
      </c>
      <c r="BS4" s="82" t="n">
        <f aca="false">Time!BS$4</f>
        <v>2076</v>
      </c>
      <c r="BT4" s="82" t="n">
        <f aca="false">Time!BT$4</f>
        <v>2077</v>
      </c>
      <c r="BU4" s="82" t="n">
        <f aca="false">Time!BU$4</f>
        <v>2078</v>
      </c>
      <c r="BV4" s="82" t="n">
        <f aca="false">Time!BV$4</f>
        <v>2079</v>
      </c>
      <c r="BW4" s="82" t="n">
        <f aca="false">Time!BW$4</f>
        <v>2080</v>
      </c>
      <c r="BX4" s="82" t="n">
        <f aca="false">Time!BX$4</f>
        <v>2081</v>
      </c>
      <c r="BY4" s="82" t="n">
        <f aca="false">Time!BY$4</f>
        <v>2082</v>
      </c>
      <c r="BZ4" s="82" t="n">
        <f aca="false">Time!BZ$4</f>
        <v>2083</v>
      </c>
      <c r="CA4" s="82" t="n">
        <f aca="false">Time!CA$4</f>
        <v>2084</v>
      </c>
      <c r="CB4" s="82" t="n">
        <f aca="false">Time!CB$4</f>
        <v>2085</v>
      </c>
      <c r="CC4" s="82" t="n">
        <f aca="false">Time!CC$4</f>
        <v>2086</v>
      </c>
      <c r="CD4" s="82" t="n">
        <f aca="false">Time!CD$4</f>
        <v>2087</v>
      </c>
      <c r="CE4" s="82" t="n">
        <f aca="false">Time!CE$4</f>
        <v>2088</v>
      </c>
      <c r="CF4" s="82" t="n">
        <f aca="false">Time!CF$4</f>
        <v>2089</v>
      </c>
      <c r="CG4" s="82" t="n">
        <f aca="false">Time!CG$4</f>
        <v>2090</v>
      </c>
      <c r="CH4" s="82" t="n">
        <f aca="false">Time!CH$4</f>
        <v>2091</v>
      </c>
      <c r="CI4" s="82" t="n">
        <f aca="false">Time!CI$4</f>
        <v>2092</v>
      </c>
      <c r="CJ4" s="82" t="n">
        <f aca="false">Time!CJ$4</f>
        <v>2093</v>
      </c>
      <c r="CK4" s="82" t="n">
        <f aca="false">Time!CK$4</f>
        <v>2094</v>
      </c>
      <c r="CL4" s="82" t="n">
        <f aca="false">Time!CL$4</f>
        <v>2095</v>
      </c>
      <c r="CM4" s="82" t="n">
        <f aca="false">Time!CM$4</f>
        <v>2096</v>
      </c>
      <c r="CN4" s="82" t="n">
        <f aca="false">Time!CN$4</f>
        <v>2097</v>
      </c>
      <c r="CO4" s="82" t="n">
        <f aca="false">Time!CO$4</f>
        <v>2098</v>
      </c>
      <c r="CP4" s="82" t="n">
        <f aca="false">Time!CP$4</f>
        <v>2099</v>
      </c>
      <c r="CQ4" s="82" t="n">
        <f aca="false">Time!CQ$4</f>
        <v>2100</v>
      </c>
      <c r="CR4" s="82" t="n">
        <f aca="false">Time!CR$4</f>
        <v>2101</v>
      </c>
      <c r="CS4" s="82" t="n">
        <f aca="false">Time!CS$4</f>
        <v>2102</v>
      </c>
      <c r="CT4" s="82" t="n">
        <f aca="false">Time!CT$4</f>
        <v>2103</v>
      </c>
      <c r="CU4" s="82" t="n">
        <f aca="false">Time!CU$4</f>
        <v>2104</v>
      </c>
      <c r="CV4" s="82" t="n">
        <f aca="false">Time!CV$4</f>
        <v>2105</v>
      </c>
      <c r="CW4" s="82" t="n">
        <f aca="false">Time!CW$4</f>
        <v>2106</v>
      </c>
      <c r="CX4" s="82" t="n">
        <f aca="false">Time!CX$4</f>
        <v>2107</v>
      </c>
      <c r="CY4" s="82" t="n">
        <f aca="false">Time!CY$4</f>
        <v>2108</v>
      </c>
      <c r="CZ4" s="82" t="n">
        <f aca="false">Time!CZ$4</f>
        <v>2109</v>
      </c>
      <c r="DA4" s="82" t="n">
        <f aca="false">Time!DA$4</f>
        <v>2110</v>
      </c>
      <c r="DB4" s="82" t="n">
        <f aca="false">Time!DB$4</f>
        <v>2111</v>
      </c>
      <c r="DC4" s="82" t="n">
        <f aca="false">Time!DC$4</f>
        <v>2112</v>
      </c>
      <c r="DD4" s="82" t="n">
        <f aca="false">Time!DD$4</f>
        <v>2113</v>
      </c>
      <c r="DE4" s="82" t="n">
        <f aca="false">Time!DE$4</f>
        <v>2114</v>
      </c>
      <c r="DF4" s="82" t="n">
        <f aca="false">Time!DF$4</f>
        <v>2115</v>
      </c>
      <c r="DG4" s="82" t="n">
        <f aca="false">Time!DG$4</f>
        <v>2116</v>
      </c>
      <c r="DH4" s="82" t="n">
        <f aca="false">Time!DH$4</f>
        <v>2117</v>
      </c>
      <c r="DI4" s="82" t="n">
        <f aca="false">Time!DI$4</f>
        <v>2118</v>
      </c>
      <c r="DJ4" s="82" t="n">
        <f aca="false">Time!DJ$4</f>
        <v>2119</v>
      </c>
      <c r="DK4" s="82" t="n">
        <f aca="false">Time!DK$4</f>
        <v>2120</v>
      </c>
    </row>
    <row r="5" customFormat="false" ht="15" hidden="false" customHeight="true" outlineLevel="0" collapsed="false">
      <c r="A5" s="58"/>
      <c r="B5" s="58"/>
      <c r="C5" s="59"/>
      <c r="D5" s="60"/>
      <c r="E5" s="55" t="s">
        <v>203</v>
      </c>
      <c r="F5" s="66" t="s">
        <v>65</v>
      </c>
      <c r="G5" s="66" t="s">
        <v>43</v>
      </c>
      <c r="H5" s="66" t="s">
        <v>1</v>
      </c>
      <c r="I5" s="60"/>
      <c r="J5" s="82" t="n">
        <f aca="false">Time!J$5</f>
        <v>1</v>
      </c>
      <c r="K5" s="82" t="n">
        <f aca="false">Time!K$5</f>
        <v>2</v>
      </c>
      <c r="L5" s="82" t="n">
        <f aca="false">Time!L$5</f>
        <v>3</v>
      </c>
      <c r="M5" s="82" t="n">
        <f aca="false">Time!M$5</f>
        <v>4</v>
      </c>
      <c r="N5" s="82" t="n">
        <f aca="false">Time!N$5</f>
        <v>5</v>
      </c>
      <c r="O5" s="82" t="n">
        <f aca="false">Time!O$5</f>
        <v>6</v>
      </c>
      <c r="P5" s="82" t="n">
        <f aca="false">Time!P$5</f>
        <v>7</v>
      </c>
      <c r="Q5" s="82" t="n">
        <f aca="false">Time!Q$5</f>
        <v>8</v>
      </c>
      <c r="R5" s="82" t="n">
        <f aca="false">Time!R$5</f>
        <v>9</v>
      </c>
      <c r="S5" s="82" t="n">
        <f aca="false">Time!S$5</f>
        <v>10</v>
      </c>
      <c r="T5" s="82" t="n">
        <f aca="false">Time!T$5</f>
        <v>11</v>
      </c>
      <c r="U5" s="82" t="n">
        <f aca="false">Time!U$5</f>
        <v>12</v>
      </c>
      <c r="V5" s="82" t="n">
        <f aca="false">Time!V$5</f>
        <v>13</v>
      </c>
      <c r="W5" s="82" t="n">
        <f aca="false">Time!W$5</f>
        <v>14</v>
      </c>
      <c r="X5" s="82" t="n">
        <f aca="false">Time!X$5</f>
        <v>15</v>
      </c>
      <c r="Y5" s="82" t="n">
        <f aca="false">Time!Y$5</f>
        <v>16</v>
      </c>
      <c r="Z5" s="82" t="n">
        <f aca="false">Time!Z$5</f>
        <v>17</v>
      </c>
      <c r="AA5" s="82" t="n">
        <f aca="false">Time!AA$5</f>
        <v>18</v>
      </c>
      <c r="AB5" s="82" t="n">
        <f aca="false">Time!AB$5</f>
        <v>19</v>
      </c>
      <c r="AC5" s="82" t="n">
        <f aca="false">Time!AC$5</f>
        <v>20</v>
      </c>
      <c r="AD5" s="82" t="n">
        <f aca="false">Time!AD$5</f>
        <v>21</v>
      </c>
      <c r="AE5" s="82" t="n">
        <f aca="false">Time!AE$5</f>
        <v>22</v>
      </c>
      <c r="AF5" s="82" t="n">
        <f aca="false">Time!AF$5</f>
        <v>23</v>
      </c>
      <c r="AG5" s="82" t="n">
        <f aca="false">Time!AG$5</f>
        <v>24</v>
      </c>
      <c r="AH5" s="82" t="n">
        <f aca="false">Time!AH$5</f>
        <v>25</v>
      </c>
      <c r="AI5" s="82" t="n">
        <f aca="false">Time!AI$5</f>
        <v>26</v>
      </c>
      <c r="AJ5" s="82" t="n">
        <f aca="false">Time!AJ$5</f>
        <v>27</v>
      </c>
      <c r="AK5" s="82" t="n">
        <f aca="false">Time!AK$5</f>
        <v>28</v>
      </c>
      <c r="AL5" s="82" t="n">
        <f aca="false">Time!AL$5</f>
        <v>29</v>
      </c>
      <c r="AM5" s="82" t="n">
        <f aca="false">Time!AM$5</f>
        <v>30</v>
      </c>
      <c r="AN5" s="82" t="n">
        <f aca="false">Time!AN$5</f>
        <v>31</v>
      </c>
      <c r="AO5" s="82" t="n">
        <f aca="false">Time!AO$5</f>
        <v>32</v>
      </c>
      <c r="AP5" s="82" t="n">
        <f aca="false">Time!AP$5</f>
        <v>33</v>
      </c>
      <c r="AQ5" s="82" t="n">
        <f aca="false">Time!AQ$5</f>
        <v>34</v>
      </c>
      <c r="AR5" s="82" t="n">
        <f aca="false">Time!AR$5</f>
        <v>35</v>
      </c>
      <c r="AS5" s="82" t="n">
        <f aca="false">Time!AS$5</f>
        <v>36</v>
      </c>
      <c r="AT5" s="82" t="n">
        <f aca="false">Time!AT$5</f>
        <v>37</v>
      </c>
      <c r="AU5" s="82" t="n">
        <f aca="false">Time!AU$5</f>
        <v>38</v>
      </c>
      <c r="AV5" s="82" t="n">
        <f aca="false">Time!AV$5</f>
        <v>39</v>
      </c>
      <c r="AW5" s="82" t="n">
        <f aca="false">Time!AW$5</f>
        <v>40</v>
      </c>
      <c r="AX5" s="82" t="n">
        <f aca="false">Time!AX$5</f>
        <v>41</v>
      </c>
      <c r="AY5" s="82" t="n">
        <f aca="false">Time!AY$5</f>
        <v>42</v>
      </c>
      <c r="AZ5" s="82" t="n">
        <f aca="false">Time!AZ$5</f>
        <v>43</v>
      </c>
      <c r="BA5" s="82" t="n">
        <f aca="false">Time!BA$5</f>
        <v>44</v>
      </c>
      <c r="BB5" s="82" t="n">
        <f aca="false">Time!BB$5</f>
        <v>45</v>
      </c>
      <c r="BC5" s="82" t="n">
        <f aca="false">Time!BC$5</f>
        <v>46</v>
      </c>
      <c r="BD5" s="82" t="n">
        <f aca="false">Time!BD$5</f>
        <v>47</v>
      </c>
      <c r="BE5" s="82" t="n">
        <f aca="false">Time!BE$5</f>
        <v>48</v>
      </c>
      <c r="BF5" s="82" t="n">
        <f aca="false">Time!BF$5</f>
        <v>49</v>
      </c>
      <c r="BG5" s="82" t="n">
        <f aca="false">Time!BG$5</f>
        <v>50</v>
      </c>
      <c r="BH5" s="82" t="n">
        <f aca="false">Time!BH$5</f>
        <v>51</v>
      </c>
      <c r="BI5" s="82" t="n">
        <f aca="false">Time!BI$5</f>
        <v>52</v>
      </c>
      <c r="BJ5" s="82" t="n">
        <f aca="false">Time!BJ$5</f>
        <v>53</v>
      </c>
      <c r="BK5" s="82" t="n">
        <f aca="false">Time!BK$5</f>
        <v>54</v>
      </c>
      <c r="BL5" s="82" t="n">
        <f aca="false">Time!BL$5</f>
        <v>55</v>
      </c>
      <c r="BM5" s="82" t="n">
        <f aca="false">Time!BM$5</f>
        <v>56</v>
      </c>
      <c r="BN5" s="82" t="n">
        <f aca="false">Time!BN$5</f>
        <v>57</v>
      </c>
      <c r="BO5" s="82" t="n">
        <f aca="false">Time!BO$5</f>
        <v>58</v>
      </c>
      <c r="BP5" s="82" t="n">
        <f aca="false">Time!BP$5</f>
        <v>59</v>
      </c>
      <c r="BQ5" s="82" t="n">
        <f aca="false">Time!BQ$5</f>
        <v>60</v>
      </c>
      <c r="BR5" s="82" t="n">
        <f aca="false">Time!BR$5</f>
        <v>61</v>
      </c>
      <c r="BS5" s="82" t="n">
        <f aca="false">Time!BS$5</f>
        <v>62</v>
      </c>
      <c r="BT5" s="82" t="n">
        <f aca="false">Time!BT$5</f>
        <v>63</v>
      </c>
      <c r="BU5" s="82" t="n">
        <f aca="false">Time!BU$5</f>
        <v>64</v>
      </c>
      <c r="BV5" s="82" t="n">
        <f aca="false">Time!BV$5</f>
        <v>65</v>
      </c>
      <c r="BW5" s="82" t="n">
        <f aca="false">Time!BW$5</f>
        <v>66</v>
      </c>
      <c r="BX5" s="82" t="n">
        <f aca="false">Time!BX$5</f>
        <v>67</v>
      </c>
      <c r="BY5" s="82" t="n">
        <f aca="false">Time!BY$5</f>
        <v>68</v>
      </c>
      <c r="BZ5" s="82" t="n">
        <f aca="false">Time!BZ$5</f>
        <v>69</v>
      </c>
      <c r="CA5" s="82" t="n">
        <f aca="false">Time!CA$5</f>
        <v>70</v>
      </c>
      <c r="CB5" s="82" t="n">
        <f aca="false">Time!CB$5</f>
        <v>71</v>
      </c>
      <c r="CC5" s="82" t="n">
        <f aca="false">Time!CC$5</f>
        <v>72</v>
      </c>
      <c r="CD5" s="82" t="n">
        <f aca="false">Time!CD$5</f>
        <v>73</v>
      </c>
      <c r="CE5" s="82" t="n">
        <f aca="false">Time!CE$5</f>
        <v>74</v>
      </c>
      <c r="CF5" s="82" t="n">
        <f aca="false">Time!CF$5</f>
        <v>75</v>
      </c>
      <c r="CG5" s="82" t="n">
        <f aca="false">Time!CG$5</f>
        <v>76</v>
      </c>
      <c r="CH5" s="82" t="n">
        <f aca="false">Time!CH$5</f>
        <v>77</v>
      </c>
      <c r="CI5" s="82" t="n">
        <f aca="false">Time!CI$5</f>
        <v>78</v>
      </c>
      <c r="CJ5" s="82" t="n">
        <f aca="false">Time!CJ$5</f>
        <v>79</v>
      </c>
      <c r="CK5" s="82" t="n">
        <f aca="false">Time!CK$5</f>
        <v>80</v>
      </c>
      <c r="CL5" s="82" t="n">
        <f aca="false">Time!CL$5</f>
        <v>81</v>
      </c>
      <c r="CM5" s="82" t="n">
        <f aca="false">Time!CM$5</f>
        <v>82</v>
      </c>
      <c r="CN5" s="82" t="n">
        <f aca="false">Time!CN$5</f>
        <v>83</v>
      </c>
      <c r="CO5" s="82" t="n">
        <f aca="false">Time!CO$5</f>
        <v>84</v>
      </c>
      <c r="CP5" s="82" t="n">
        <f aca="false">Time!CP$5</f>
        <v>85</v>
      </c>
      <c r="CQ5" s="82" t="n">
        <f aca="false">Time!CQ$5</f>
        <v>86</v>
      </c>
      <c r="CR5" s="82" t="n">
        <f aca="false">Time!CR$5</f>
        <v>87</v>
      </c>
      <c r="CS5" s="82" t="n">
        <f aca="false">Time!CS$5</f>
        <v>88</v>
      </c>
      <c r="CT5" s="82" t="n">
        <f aca="false">Time!CT$5</f>
        <v>89</v>
      </c>
      <c r="CU5" s="82" t="n">
        <f aca="false">Time!CU$5</f>
        <v>90</v>
      </c>
      <c r="CV5" s="82" t="n">
        <f aca="false">Time!CV$5</f>
        <v>91</v>
      </c>
      <c r="CW5" s="82" t="n">
        <f aca="false">Time!CW$5</f>
        <v>92</v>
      </c>
      <c r="CX5" s="82" t="n">
        <f aca="false">Time!CX$5</f>
        <v>93</v>
      </c>
      <c r="CY5" s="82" t="n">
        <f aca="false">Time!CY$5</f>
        <v>94</v>
      </c>
      <c r="CZ5" s="82" t="n">
        <f aca="false">Time!CZ$5</f>
        <v>95</v>
      </c>
      <c r="DA5" s="82" t="n">
        <f aca="false">Time!DA$5</f>
        <v>96</v>
      </c>
      <c r="DB5" s="82" t="n">
        <f aca="false">Time!DB$5</f>
        <v>97</v>
      </c>
      <c r="DC5" s="82" t="n">
        <f aca="false">Time!DC$5</f>
        <v>98</v>
      </c>
      <c r="DD5" s="82" t="n">
        <f aca="false">Time!DD$5</f>
        <v>99</v>
      </c>
      <c r="DE5" s="82" t="n">
        <f aca="false">Time!DE$5</f>
        <v>100</v>
      </c>
      <c r="DF5" s="82" t="n">
        <f aca="false">Time!DF$5</f>
        <v>101</v>
      </c>
      <c r="DG5" s="82" t="n">
        <f aca="false">Time!DG$5</f>
        <v>102</v>
      </c>
      <c r="DH5" s="82" t="n">
        <f aca="false">Time!DH$5</f>
        <v>103</v>
      </c>
      <c r="DI5" s="82" t="n">
        <f aca="false">Time!DI$5</f>
        <v>104</v>
      </c>
      <c r="DJ5" s="82" t="n">
        <f aca="false">Time!DJ$5</f>
        <v>105</v>
      </c>
      <c r="DK5" s="82" t="n">
        <f aca="false">Time!DK$5</f>
        <v>106</v>
      </c>
    </row>
    <row r="6" customFormat="false" ht="15" hidden="false" customHeight="true" outlineLevel="0" collapsed="false">
      <c r="A6" s="58"/>
      <c r="B6" s="58"/>
      <c r="C6" s="59"/>
      <c r="D6" s="60"/>
      <c r="E6" s="60"/>
      <c r="F6" s="66"/>
      <c r="G6" s="66"/>
      <c r="H6" s="66"/>
      <c r="I6" s="60"/>
    </row>
    <row r="7" customFormat="false" ht="15" hidden="false" customHeight="true" outlineLevel="0" collapsed="false">
      <c r="A7" s="67" t="s">
        <v>207</v>
      </c>
      <c r="B7" s="67"/>
      <c r="C7" s="150"/>
      <c r="D7" s="67"/>
      <c r="E7" s="67"/>
      <c r="F7" s="67"/>
      <c r="G7" s="67"/>
      <c r="H7" s="67"/>
      <c r="I7" s="67"/>
      <c r="J7" s="67"/>
      <c r="K7" s="67"/>
      <c r="L7" s="67"/>
      <c r="M7" s="67"/>
      <c r="N7" s="67"/>
      <c r="O7" s="67"/>
      <c r="P7" s="67"/>
      <c r="Q7" s="67"/>
      <c r="R7" s="67"/>
      <c r="S7" s="67"/>
      <c r="T7" s="67"/>
      <c r="U7" s="67"/>
      <c r="V7" s="67"/>
      <c r="W7" s="67"/>
      <c r="X7" s="67"/>
      <c r="Y7" s="67"/>
      <c r="Z7" s="67"/>
      <c r="AA7" s="67"/>
      <c r="AB7" s="67"/>
      <c r="AC7" s="67"/>
      <c r="AD7" s="67"/>
      <c r="AE7" s="67"/>
      <c r="AF7" s="67"/>
      <c r="AG7" s="67"/>
      <c r="AH7" s="67"/>
      <c r="AI7" s="67"/>
      <c r="AJ7" s="67"/>
      <c r="AK7" s="67"/>
      <c r="AL7" s="67"/>
      <c r="AM7" s="67"/>
      <c r="AN7" s="67"/>
      <c r="AO7" s="67"/>
      <c r="AP7" s="67"/>
      <c r="AQ7" s="67"/>
      <c r="AR7" s="67"/>
      <c r="AS7" s="67"/>
      <c r="AT7" s="67"/>
      <c r="AU7" s="67"/>
      <c r="AV7" s="67"/>
      <c r="AW7" s="67"/>
      <c r="AX7" s="67"/>
      <c r="AY7" s="67"/>
      <c r="AZ7" s="67"/>
      <c r="BA7" s="67"/>
      <c r="BB7" s="67"/>
      <c r="BC7" s="67"/>
      <c r="BD7" s="67"/>
      <c r="BE7" s="67"/>
      <c r="BF7" s="67"/>
      <c r="BG7" s="67"/>
      <c r="BH7" s="67"/>
      <c r="BI7" s="67"/>
      <c r="BJ7" s="67"/>
      <c r="BK7" s="67"/>
      <c r="BL7" s="67"/>
      <c r="BM7" s="67"/>
      <c r="BN7" s="67"/>
      <c r="BO7" s="67"/>
      <c r="BP7" s="67"/>
      <c r="BQ7" s="67"/>
      <c r="BR7" s="67"/>
      <c r="BS7" s="67"/>
      <c r="BT7" s="67"/>
      <c r="BU7" s="67"/>
      <c r="BV7" s="67"/>
      <c r="BW7" s="67"/>
      <c r="BX7" s="67"/>
      <c r="BY7" s="67"/>
      <c r="BZ7" s="67"/>
      <c r="CA7" s="67"/>
      <c r="CB7" s="67"/>
      <c r="CC7" s="67"/>
      <c r="CD7" s="67"/>
      <c r="CE7" s="67"/>
      <c r="CF7" s="67"/>
      <c r="CG7" s="67"/>
      <c r="CH7" s="67"/>
      <c r="CI7" s="67"/>
      <c r="CJ7" s="67"/>
      <c r="CK7" s="67"/>
      <c r="CL7" s="67"/>
      <c r="CM7" s="67"/>
      <c r="CN7" s="67"/>
      <c r="CO7" s="67"/>
      <c r="CP7" s="67"/>
      <c r="CQ7" s="67"/>
      <c r="CR7" s="67"/>
      <c r="CS7" s="67"/>
      <c r="CT7" s="67"/>
      <c r="CU7" s="67"/>
      <c r="CV7" s="67"/>
      <c r="CW7" s="67"/>
      <c r="CX7" s="67"/>
      <c r="CY7" s="67"/>
      <c r="CZ7" s="67"/>
      <c r="DA7" s="67"/>
      <c r="DB7" s="67"/>
      <c r="DC7" s="67"/>
      <c r="DD7" s="67"/>
      <c r="DE7" s="67"/>
      <c r="DF7" s="67"/>
      <c r="DG7" s="67"/>
      <c r="DH7" s="67"/>
      <c r="DI7" s="67"/>
      <c r="DJ7" s="67"/>
      <c r="DK7" s="67"/>
    </row>
    <row r="8" customFormat="false" ht="15" hidden="false" customHeight="true" outlineLevel="0" collapsed="false">
      <c r="A8" s="58"/>
      <c r="B8" s="58"/>
      <c r="C8" s="59"/>
      <c r="D8" s="60"/>
      <c r="E8" s="168"/>
      <c r="F8" s="168"/>
      <c r="G8" s="168"/>
      <c r="H8" s="60"/>
      <c r="I8" s="60"/>
    </row>
    <row r="9" customFormat="false" ht="15" hidden="false" customHeight="false" outlineLevel="0" collapsed="false">
      <c r="E9" s="172" t="str">
        <f aca="false">InpV!E$14</f>
        <v>Truck gate complex cost - Design costs - Constant dollars</v>
      </c>
      <c r="F9" s="172" t="n">
        <f aca="false">InpV!F$14</f>
        <v>0</v>
      </c>
      <c r="G9" s="172" t="str">
        <f aca="false">InpV!G$14</f>
        <v>US$</v>
      </c>
      <c r="H9" s="172" t="n">
        <f aca="false">InpV!H$14</f>
        <v>1658139.50956412</v>
      </c>
      <c r="I9" s="172" t="n">
        <f aca="false">InpV!I$14</f>
        <v>0</v>
      </c>
      <c r="J9" s="172" t="n">
        <f aca="false">InpV!J$14</f>
        <v>0</v>
      </c>
      <c r="K9" s="172" t="n">
        <f aca="false">InpV!K$14</f>
        <v>0</v>
      </c>
      <c r="L9" s="172" t="n">
        <f aca="false">InpV!L$14</f>
        <v>0</v>
      </c>
      <c r="M9" s="172" t="n">
        <f aca="false">InpV!M$14</f>
        <v>0</v>
      </c>
      <c r="N9" s="172" t="n">
        <f aca="false">InpV!N$14</f>
        <v>0</v>
      </c>
      <c r="O9" s="172" t="n">
        <f aca="false">InpV!O$14</f>
        <v>0</v>
      </c>
      <c r="P9" s="172" t="n">
        <f aca="false">InpV!P$14</f>
        <v>0</v>
      </c>
      <c r="Q9" s="172" t="n">
        <f aca="false">InpV!Q$14</f>
        <v>1658139.50956412</v>
      </c>
      <c r="R9" s="172" t="n">
        <f aca="false">InpV!R$14</f>
        <v>0</v>
      </c>
      <c r="S9" s="172" t="n">
        <f aca="false">InpV!S$14</f>
        <v>0</v>
      </c>
      <c r="T9" s="172" t="n">
        <f aca="false">InpV!T$14</f>
        <v>0</v>
      </c>
      <c r="U9" s="172" t="n">
        <f aca="false">InpV!U$14</f>
        <v>0</v>
      </c>
      <c r="V9" s="172" t="n">
        <f aca="false">InpV!V$14</f>
        <v>0</v>
      </c>
      <c r="W9" s="172" t="n">
        <f aca="false">InpV!W$14</f>
        <v>0</v>
      </c>
      <c r="X9" s="172" t="n">
        <f aca="false">InpV!X$14</f>
        <v>0</v>
      </c>
      <c r="Y9" s="172" t="n">
        <f aca="false">InpV!Y$14</f>
        <v>0</v>
      </c>
      <c r="Z9" s="172" t="n">
        <f aca="false">InpV!Z$14</f>
        <v>0</v>
      </c>
      <c r="AA9" s="172" t="n">
        <f aca="false">InpV!AA$14</f>
        <v>0</v>
      </c>
      <c r="AB9" s="172" t="n">
        <f aca="false">InpV!AB$14</f>
        <v>0</v>
      </c>
      <c r="AC9" s="172" t="n">
        <f aca="false">InpV!AC$14</f>
        <v>0</v>
      </c>
      <c r="AD9" s="172" t="n">
        <f aca="false">InpV!AD$14</f>
        <v>0</v>
      </c>
      <c r="AE9" s="172" t="n">
        <f aca="false">InpV!AE$14</f>
        <v>0</v>
      </c>
      <c r="AF9" s="172" t="n">
        <f aca="false">InpV!AF$14</f>
        <v>0</v>
      </c>
      <c r="AG9" s="172" t="n">
        <f aca="false">InpV!AG$14</f>
        <v>0</v>
      </c>
      <c r="AH9" s="172" t="n">
        <f aca="false">InpV!AH$14</f>
        <v>0</v>
      </c>
      <c r="AI9" s="172" t="n">
        <f aca="false">InpV!AI$14</f>
        <v>0</v>
      </c>
      <c r="AJ9" s="172" t="n">
        <f aca="false">InpV!AJ$14</f>
        <v>0</v>
      </c>
      <c r="AK9" s="172" t="n">
        <f aca="false">InpV!AK$14</f>
        <v>0</v>
      </c>
      <c r="AL9" s="172" t="n">
        <f aca="false">InpV!AL$14</f>
        <v>0</v>
      </c>
      <c r="AM9" s="172" t="n">
        <f aca="false">InpV!AM$14</f>
        <v>0</v>
      </c>
      <c r="AN9" s="172" t="n">
        <f aca="false">InpV!AN$14</f>
        <v>0</v>
      </c>
      <c r="AO9" s="172" t="n">
        <f aca="false">InpV!AO$14</f>
        <v>0</v>
      </c>
      <c r="AP9" s="172" t="n">
        <f aca="false">InpV!AP$14</f>
        <v>0</v>
      </c>
      <c r="AQ9" s="172" t="n">
        <f aca="false">InpV!AQ$14</f>
        <v>0</v>
      </c>
      <c r="AR9" s="172" t="n">
        <f aca="false">InpV!AR$14</f>
        <v>0</v>
      </c>
      <c r="AS9" s="172" t="n">
        <f aca="false">InpV!AS$14</f>
        <v>0</v>
      </c>
      <c r="AT9" s="172" t="n">
        <f aca="false">InpV!AT$14</f>
        <v>0</v>
      </c>
      <c r="AU9" s="172" t="n">
        <f aca="false">InpV!AU$14</f>
        <v>0</v>
      </c>
      <c r="AV9" s="172" t="n">
        <f aca="false">InpV!AV$14</f>
        <v>0</v>
      </c>
      <c r="AW9" s="172" t="n">
        <f aca="false">InpV!AW$14</f>
        <v>0</v>
      </c>
      <c r="AX9" s="172" t="n">
        <f aca="false">InpV!AX$14</f>
        <v>0</v>
      </c>
      <c r="AY9" s="172" t="n">
        <f aca="false">InpV!AY$14</f>
        <v>0</v>
      </c>
      <c r="AZ9" s="172" t="n">
        <f aca="false">InpV!AZ$14</f>
        <v>0</v>
      </c>
      <c r="BA9" s="172" t="n">
        <f aca="false">InpV!BA$14</f>
        <v>0</v>
      </c>
      <c r="BB9" s="172" t="n">
        <f aca="false">InpV!BB$14</f>
        <v>0</v>
      </c>
      <c r="BC9" s="172" t="n">
        <f aca="false">InpV!BC$14</f>
        <v>0</v>
      </c>
      <c r="BD9" s="172" t="n">
        <f aca="false">InpV!BD$14</f>
        <v>0</v>
      </c>
      <c r="BE9" s="172" t="n">
        <f aca="false">InpV!BE$14</f>
        <v>0</v>
      </c>
      <c r="BF9" s="172" t="n">
        <f aca="false">InpV!BF$14</f>
        <v>0</v>
      </c>
      <c r="BG9" s="172" t="n">
        <f aca="false">InpV!BG$14</f>
        <v>0</v>
      </c>
      <c r="BH9" s="172" t="n">
        <f aca="false">InpV!BH$14</f>
        <v>0</v>
      </c>
      <c r="BI9" s="172" t="n">
        <f aca="false">InpV!BI$14</f>
        <v>0</v>
      </c>
      <c r="BJ9" s="172" t="n">
        <f aca="false">InpV!BJ$14</f>
        <v>0</v>
      </c>
      <c r="BK9" s="172" t="n">
        <f aca="false">InpV!BK$14</f>
        <v>0</v>
      </c>
      <c r="BL9" s="172" t="n">
        <f aca="false">InpV!BL$14</f>
        <v>0</v>
      </c>
      <c r="BM9" s="172" t="n">
        <f aca="false">InpV!BM$14</f>
        <v>0</v>
      </c>
      <c r="BN9" s="172" t="n">
        <f aca="false">InpV!BN$14</f>
        <v>0</v>
      </c>
      <c r="BO9" s="172" t="n">
        <f aca="false">InpV!BO$14</f>
        <v>0</v>
      </c>
      <c r="BP9" s="172" t="n">
        <f aca="false">InpV!BP$14</f>
        <v>0</v>
      </c>
      <c r="BQ9" s="172" t="n">
        <f aca="false">InpV!BQ$14</f>
        <v>0</v>
      </c>
      <c r="BR9" s="172" t="n">
        <f aca="false">InpV!BR$14</f>
        <v>0</v>
      </c>
      <c r="BS9" s="172" t="n">
        <f aca="false">InpV!BS$14</f>
        <v>0</v>
      </c>
      <c r="BT9" s="172" t="n">
        <f aca="false">InpV!BT$14</f>
        <v>0</v>
      </c>
      <c r="BU9" s="172" t="n">
        <f aca="false">InpV!BU$14</f>
        <v>0</v>
      </c>
      <c r="BV9" s="172" t="n">
        <f aca="false">InpV!BV$14</f>
        <v>0</v>
      </c>
      <c r="BW9" s="172" t="n">
        <f aca="false">InpV!BW$14</f>
        <v>0</v>
      </c>
      <c r="BX9" s="172" t="n">
        <f aca="false">InpV!BX$14</f>
        <v>0</v>
      </c>
      <c r="BY9" s="172" t="n">
        <f aca="false">InpV!BY$14</f>
        <v>0</v>
      </c>
      <c r="BZ9" s="172" t="n">
        <f aca="false">InpV!BZ$14</f>
        <v>0</v>
      </c>
      <c r="CA9" s="172" t="n">
        <f aca="false">InpV!CA$14</f>
        <v>0</v>
      </c>
      <c r="CB9" s="172" t="n">
        <f aca="false">InpV!CB$14</f>
        <v>0</v>
      </c>
      <c r="CC9" s="172" t="n">
        <f aca="false">InpV!CC$14</f>
        <v>0</v>
      </c>
      <c r="CD9" s="172" t="n">
        <f aca="false">InpV!CD$14</f>
        <v>0</v>
      </c>
      <c r="CE9" s="172" t="n">
        <f aca="false">InpV!CE$14</f>
        <v>0</v>
      </c>
      <c r="CF9" s="172" t="n">
        <f aca="false">InpV!CF$14</f>
        <v>0</v>
      </c>
      <c r="CG9" s="172" t="n">
        <f aca="false">InpV!CG$14</f>
        <v>0</v>
      </c>
      <c r="CH9" s="172" t="n">
        <f aca="false">InpV!CH$14</f>
        <v>0</v>
      </c>
      <c r="CI9" s="172" t="n">
        <f aca="false">InpV!CI$14</f>
        <v>0</v>
      </c>
      <c r="CJ9" s="172" t="n">
        <f aca="false">InpV!CJ$14</f>
        <v>0</v>
      </c>
      <c r="CK9" s="172" t="n">
        <f aca="false">InpV!CK$14</f>
        <v>0</v>
      </c>
      <c r="CL9" s="172" t="n">
        <f aca="false">InpV!CL$14</f>
        <v>0</v>
      </c>
      <c r="CM9" s="172" t="n">
        <f aca="false">InpV!CM$14</f>
        <v>0</v>
      </c>
      <c r="CN9" s="172" t="n">
        <f aca="false">InpV!CN$14</f>
        <v>0</v>
      </c>
      <c r="CO9" s="172" t="n">
        <f aca="false">InpV!CO$14</f>
        <v>0</v>
      </c>
      <c r="CP9" s="172" t="n">
        <f aca="false">InpV!CP$14</f>
        <v>0</v>
      </c>
      <c r="CQ9" s="172" t="n">
        <f aca="false">InpV!CQ$14</f>
        <v>0</v>
      </c>
      <c r="CR9" s="172" t="n">
        <f aca="false">InpV!CR$14</f>
        <v>0</v>
      </c>
      <c r="CS9" s="172" t="n">
        <f aca="false">InpV!CS$14</f>
        <v>0</v>
      </c>
      <c r="CT9" s="172" t="n">
        <f aca="false">InpV!CT$14</f>
        <v>0</v>
      </c>
      <c r="CU9" s="172" t="n">
        <f aca="false">InpV!CU$14</f>
        <v>0</v>
      </c>
      <c r="CV9" s="172" t="n">
        <f aca="false">InpV!CV$14</f>
        <v>0</v>
      </c>
      <c r="CW9" s="172" t="n">
        <f aca="false">InpV!CW$14</f>
        <v>0</v>
      </c>
      <c r="CX9" s="172" t="n">
        <f aca="false">InpV!CX$14</f>
        <v>0</v>
      </c>
      <c r="CY9" s="172" t="n">
        <f aca="false">InpV!CY$14</f>
        <v>0</v>
      </c>
      <c r="CZ9" s="172" t="n">
        <f aca="false">InpV!CZ$14</f>
        <v>0</v>
      </c>
      <c r="DA9" s="172" t="n">
        <f aca="false">InpV!DA$14</f>
        <v>0</v>
      </c>
      <c r="DB9" s="172" t="n">
        <f aca="false">InpV!DB$14</f>
        <v>0</v>
      </c>
      <c r="DC9" s="172" t="n">
        <f aca="false">InpV!DC$14</f>
        <v>0</v>
      </c>
      <c r="DD9" s="172" t="n">
        <f aca="false">InpV!DD$14</f>
        <v>0</v>
      </c>
      <c r="DE9" s="172" t="n">
        <f aca="false">InpV!DE$14</f>
        <v>0</v>
      </c>
      <c r="DF9" s="172" t="n">
        <f aca="false">InpV!DF$14</f>
        <v>0</v>
      </c>
      <c r="DG9" s="172" t="n">
        <f aca="false">InpV!DG$14</f>
        <v>0</v>
      </c>
      <c r="DH9" s="172" t="n">
        <f aca="false">InpV!DH$14</f>
        <v>0</v>
      </c>
      <c r="DI9" s="172" t="n">
        <f aca="false">InpV!DI$14</f>
        <v>0</v>
      </c>
      <c r="DJ9" s="172" t="n">
        <f aca="false">InpV!DJ$14</f>
        <v>0</v>
      </c>
      <c r="DK9" s="172" t="n">
        <f aca="false">InpV!DK$14</f>
        <v>0</v>
      </c>
    </row>
    <row r="10" customFormat="false" ht="15" hidden="false" customHeight="false" outlineLevel="0" collapsed="false">
      <c r="E10" s="214" t="str">
        <f aca="false">Time!E$85</f>
        <v>Discount rate multiplier - 7 percent</v>
      </c>
      <c r="F10" s="214" t="n">
        <f aca="false">Time!F$85</f>
        <v>0</v>
      </c>
      <c r="G10" s="214" t="str">
        <f aca="false">Time!G$85</f>
        <v>factor</v>
      </c>
      <c r="H10" s="214" t="n">
        <f aca="false">Time!H$85</f>
        <v>0</v>
      </c>
      <c r="I10" s="214" t="n">
        <f aca="false">Time!I$85</f>
        <v>0</v>
      </c>
      <c r="J10" s="214" t="n">
        <f aca="false">Time!J$85</f>
        <v>0.712986179483668</v>
      </c>
      <c r="K10" s="214" t="n">
        <f aca="false">Time!K$85</f>
        <v>0.762895212047525</v>
      </c>
      <c r="L10" s="214" t="n">
        <f aca="false">Time!L$85</f>
        <v>0.816297876890852</v>
      </c>
      <c r="M10" s="214" t="n">
        <f aca="false">Time!M$85</f>
        <v>0.873438728273212</v>
      </c>
      <c r="N10" s="214" t="n">
        <f aca="false">Time!N$85</f>
        <v>0.934579439252336</v>
      </c>
      <c r="O10" s="214" t="n">
        <f aca="false">Time!O$85</f>
        <v>1</v>
      </c>
      <c r="P10" s="214" t="n">
        <f aca="false">Time!P$85</f>
        <v>1.07</v>
      </c>
      <c r="Q10" s="214" t="n">
        <f aca="false">Time!Q$85</f>
        <v>1.1449</v>
      </c>
      <c r="R10" s="214" t="n">
        <f aca="false">Time!R$85</f>
        <v>1.225043</v>
      </c>
      <c r="S10" s="214" t="n">
        <f aca="false">Time!S$85</f>
        <v>1.31079601</v>
      </c>
      <c r="T10" s="214" t="n">
        <f aca="false">Time!T$85</f>
        <v>1.4025517307</v>
      </c>
      <c r="U10" s="214" t="n">
        <f aca="false">Time!U$85</f>
        <v>1.500730351849</v>
      </c>
      <c r="V10" s="214" t="n">
        <f aca="false">Time!V$85</f>
        <v>1.60578147647843</v>
      </c>
      <c r="W10" s="214" t="n">
        <f aca="false">Time!W$85</f>
        <v>1.71818617983192</v>
      </c>
      <c r="X10" s="214" t="n">
        <f aca="false">Time!X$85</f>
        <v>1.83845921242015</v>
      </c>
      <c r="Y10" s="214" t="n">
        <f aca="false">Time!Y$85</f>
        <v>1.96715135728957</v>
      </c>
      <c r="Z10" s="214" t="n">
        <f aca="false">Time!Z$85</f>
        <v>2.10485195229984</v>
      </c>
      <c r="AA10" s="214" t="n">
        <f aca="false">Time!AA$85</f>
        <v>2.25219158896082</v>
      </c>
      <c r="AB10" s="214" t="n">
        <f aca="false">Time!AB$85</f>
        <v>2.40984500018808</v>
      </c>
      <c r="AC10" s="214" t="n">
        <f aca="false">Time!AC$85</f>
        <v>2.57853415020125</v>
      </c>
      <c r="AD10" s="214" t="n">
        <f aca="false">Time!AD$85</f>
        <v>2.75903154071533</v>
      </c>
      <c r="AE10" s="214" t="n">
        <f aca="false">Time!AE$85</f>
        <v>2.95216374856541</v>
      </c>
      <c r="AF10" s="214" t="n">
        <f aca="false">Time!AF$85</f>
        <v>3.15881521096499</v>
      </c>
      <c r="AG10" s="214" t="n">
        <f aca="false">Time!AG$85</f>
        <v>3.37993227573254</v>
      </c>
      <c r="AH10" s="214" t="n">
        <f aca="false">Time!AH$85</f>
        <v>3.61652753503381</v>
      </c>
      <c r="AI10" s="214" t="n">
        <f aca="false">Time!AI$85</f>
        <v>3.86968446248618</v>
      </c>
      <c r="AJ10" s="214" t="n">
        <f aca="false">Time!AJ$85</f>
        <v>4.14056237486021</v>
      </c>
      <c r="AK10" s="214" t="n">
        <f aca="false">Time!AK$85</f>
        <v>4.43040174110043</v>
      </c>
      <c r="AL10" s="214" t="n">
        <f aca="false">Time!AL$85</f>
        <v>4.74052986297746</v>
      </c>
      <c r="AM10" s="214" t="n">
        <f aca="false">Time!AM$85</f>
        <v>5.07236695338588</v>
      </c>
      <c r="AN10" s="214" t="n">
        <f aca="false">Time!AN$85</f>
        <v>5.42743264012289</v>
      </c>
      <c r="AO10" s="214" t="n">
        <f aca="false">Time!AO$85</f>
        <v>5.80735292493149</v>
      </c>
      <c r="AP10" s="214" t="n">
        <f aca="false">Time!AP$85</f>
        <v>6.2138676296767</v>
      </c>
      <c r="AQ10" s="214" t="n">
        <f aca="false">Time!AQ$85</f>
        <v>6.64883836375407</v>
      </c>
      <c r="AR10" s="214" t="n">
        <f aca="false">Time!AR$85</f>
        <v>7.11425704921685</v>
      </c>
      <c r="AS10" s="214" t="n">
        <f aca="false">Time!AS$85</f>
        <v>7.61225504266203</v>
      </c>
      <c r="AT10" s="214" t="n">
        <f aca="false">Time!AT$85</f>
        <v>8.14511289564837</v>
      </c>
      <c r="AU10" s="214" t="n">
        <f aca="false">Time!AU$85</f>
        <v>8.71527079834376</v>
      </c>
      <c r="AV10" s="214" t="n">
        <f aca="false">Time!AV$85</f>
        <v>9.32533975422782</v>
      </c>
      <c r="AW10" s="214" t="n">
        <f aca="false">Time!AW$85</f>
        <v>9.97811353702377</v>
      </c>
      <c r="AX10" s="214" t="n">
        <f aca="false">Time!AX$85</f>
        <v>10.6765814846154</v>
      </c>
      <c r="AY10" s="214" t="n">
        <f aca="false">Time!AY$85</f>
        <v>11.4239421885385</v>
      </c>
      <c r="AZ10" s="214" t="n">
        <f aca="false">Time!AZ$85</f>
        <v>12.2236181417362</v>
      </c>
      <c r="BA10" s="214" t="n">
        <f aca="false">Time!BA$85</f>
        <v>13.0792714116577</v>
      </c>
      <c r="BB10" s="214" t="n">
        <f aca="false">Time!BB$85</f>
        <v>13.9948204104738</v>
      </c>
      <c r="BC10" s="214" t="n">
        <f aca="false">Time!BC$85</f>
        <v>14.974457839207</v>
      </c>
      <c r="BD10" s="214" t="n">
        <f aca="false">Time!BD$85</f>
        <v>16.0226698879514</v>
      </c>
      <c r="BE10" s="214" t="n">
        <f aca="false">Time!BE$85</f>
        <v>17.144256780108</v>
      </c>
      <c r="BF10" s="214" t="n">
        <f aca="false">Time!BF$85</f>
        <v>18.3443547547156</v>
      </c>
      <c r="BG10" s="214" t="n">
        <f aca="false">Time!BG$85</f>
        <v>19.6284595875457</v>
      </c>
      <c r="BH10" s="214" t="n">
        <f aca="false">Time!BH$85</f>
        <v>21.0024517586739</v>
      </c>
      <c r="BI10" s="214" t="n">
        <f aca="false">Time!BI$85</f>
        <v>22.4726233817811</v>
      </c>
      <c r="BJ10" s="214" t="n">
        <f aca="false">Time!BJ$85</f>
        <v>24.0457070185057</v>
      </c>
      <c r="BK10" s="214" t="n">
        <f aca="false">Time!BK$85</f>
        <v>25.7289065098011</v>
      </c>
      <c r="BL10" s="214" t="n">
        <f aca="false">Time!BL$85</f>
        <v>27.5299299654872</v>
      </c>
      <c r="BM10" s="214" t="n">
        <f aca="false">Time!BM$85</f>
        <v>29.4570250630713</v>
      </c>
      <c r="BN10" s="214" t="n">
        <f aca="false">Time!BN$85</f>
        <v>31.5190168174863</v>
      </c>
      <c r="BO10" s="214" t="n">
        <f aca="false">Time!BO$85</f>
        <v>33.7253479947104</v>
      </c>
      <c r="BP10" s="214" t="n">
        <f aca="false">Time!BP$85</f>
        <v>36.0861223543401</v>
      </c>
      <c r="BQ10" s="214" t="n">
        <f aca="false">Time!BQ$85</f>
        <v>38.6121509191439</v>
      </c>
      <c r="BR10" s="214" t="n">
        <f aca="false">Time!BR$85</f>
        <v>41.315001483484</v>
      </c>
      <c r="BS10" s="214" t="n">
        <f aca="false">Time!BS$85</f>
        <v>44.2070515873279</v>
      </c>
      <c r="BT10" s="214" t="n">
        <f aca="false">Time!BT$85</f>
        <v>47.3015451984408</v>
      </c>
      <c r="BU10" s="214" t="n">
        <f aca="false">Time!BU$85</f>
        <v>50.6126533623317</v>
      </c>
      <c r="BV10" s="214" t="n">
        <f aca="false">Time!BV$85</f>
        <v>54.1555390976949</v>
      </c>
      <c r="BW10" s="214" t="n">
        <f aca="false">Time!BW$85</f>
        <v>57.9464268345335</v>
      </c>
      <c r="BX10" s="214" t="n">
        <f aca="false">Time!BX$85</f>
        <v>62.0026767129509</v>
      </c>
      <c r="BY10" s="214" t="n">
        <f aca="false">Time!BY$85</f>
        <v>66.3428640828574</v>
      </c>
      <c r="BZ10" s="214" t="n">
        <f aca="false">Time!BZ$85</f>
        <v>70.9868645686575</v>
      </c>
      <c r="CA10" s="214" t="n">
        <f aca="false">Time!CA$85</f>
        <v>75.9559450884635</v>
      </c>
      <c r="CB10" s="214" t="n">
        <f aca="false">Time!CB$85</f>
        <v>81.2728612446559</v>
      </c>
      <c r="CC10" s="214" t="n">
        <f aca="false">Time!CC$85</f>
        <v>86.9619615317818</v>
      </c>
      <c r="CD10" s="214" t="n">
        <f aca="false">Time!CD$85</f>
        <v>93.0492988390066</v>
      </c>
      <c r="CE10" s="214" t="n">
        <f aca="false">Time!CE$85</f>
        <v>99.562749757737</v>
      </c>
      <c r="CF10" s="214" t="n">
        <f aca="false">Time!CF$85</f>
        <v>106.532142240779</v>
      </c>
      <c r="CG10" s="214" t="n">
        <f aca="false">Time!CG$85</f>
        <v>113.989392197633</v>
      </c>
      <c r="CH10" s="214" t="n">
        <f aca="false">Time!CH$85</f>
        <v>121.968649651467</v>
      </c>
      <c r="CI10" s="214" t="n">
        <f aca="false">Time!CI$85</f>
        <v>130.50645512707</v>
      </c>
      <c r="CJ10" s="214" t="n">
        <f aca="false">Time!CJ$85</f>
        <v>139.641906985965</v>
      </c>
      <c r="CK10" s="214" t="n">
        <f aca="false">Time!CK$85</f>
        <v>149.416840474983</v>
      </c>
      <c r="CL10" s="214" t="n">
        <f aca="false">Time!CL$85</f>
        <v>159.876019308231</v>
      </c>
      <c r="CM10" s="214" t="n">
        <f aca="false">Time!CM$85</f>
        <v>171.067340659808</v>
      </c>
      <c r="CN10" s="214" t="n">
        <f aca="false">Time!CN$85</f>
        <v>183.042054505994</v>
      </c>
      <c r="CO10" s="214" t="n">
        <f aca="false">Time!CO$85</f>
        <v>195.854998321414</v>
      </c>
      <c r="CP10" s="214" t="n">
        <f aca="false">Time!CP$85</f>
        <v>209.564848203913</v>
      </c>
      <c r="CQ10" s="214" t="n">
        <f aca="false">Time!CQ$85</f>
        <v>224.234387578187</v>
      </c>
      <c r="CR10" s="214" t="n">
        <f aca="false">Time!CR$85</f>
        <v>239.93079470866</v>
      </c>
      <c r="CS10" s="214" t="n">
        <f aca="false">Time!CS$85</f>
        <v>256.725950338266</v>
      </c>
      <c r="CT10" s="214" t="n">
        <f aca="false">Time!CT$85</f>
        <v>274.696766861944</v>
      </c>
      <c r="CU10" s="214" t="n">
        <f aca="false">Time!CU$85</f>
        <v>293.92554054228</v>
      </c>
      <c r="CV10" s="214" t="n">
        <f aca="false">Time!CV$85</f>
        <v>314.50032838024</v>
      </c>
      <c r="CW10" s="214" t="n">
        <f aca="false">Time!CW$85</f>
        <v>336.515351366857</v>
      </c>
      <c r="CX10" s="214" t="n">
        <f aca="false">Time!CX$85</f>
        <v>360.071425962537</v>
      </c>
      <c r="CY10" s="214" t="n">
        <f aca="false">Time!CY$85</f>
        <v>385.276425779915</v>
      </c>
      <c r="CZ10" s="214" t="n">
        <f aca="false">Time!CZ$85</f>
        <v>412.245775584509</v>
      </c>
      <c r="DA10" s="214" t="n">
        <f aca="false">Time!DA$85</f>
        <v>441.102979875424</v>
      </c>
      <c r="DB10" s="214" t="n">
        <f aca="false">Time!DB$85</f>
        <v>471.980188466704</v>
      </c>
      <c r="DC10" s="214" t="n">
        <f aca="false">Time!DC$85</f>
        <v>505.018801659373</v>
      </c>
      <c r="DD10" s="214" t="n">
        <f aca="false">Time!DD$85</f>
        <v>540.370117775529</v>
      </c>
      <c r="DE10" s="214" t="n">
        <f aca="false">Time!DE$85</f>
        <v>578.196026019816</v>
      </c>
      <c r="DF10" s="214" t="n">
        <f aca="false">Time!DF$85</f>
        <v>618.669747841204</v>
      </c>
      <c r="DG10" s="214" t="n">
        <f aca="false">Time!DG$85</f>
        <v>661.976630190088</v>
      </c>
      <c r="DH10" s="214" t="n">
        <f aca="false">Time!DH$85</f>
        <v>708.314994303394</v>
      </c>
      <c r="DI10" s="214" t="n">
        <f aca="false">Time!DI$85</f>
        <v>757.897043904632</v>
      </c>
      <c r="DJ10" s="214" t="n">
        <f aca="false">Time!DJ$85</f>
        <v>810.949836977956</v>
      </c>
      <c r="DK10" s="214" t="n">
        <f aca="false">Time!DK$85</f>
        <v>867.716325566413</v>
      </c>
    </row>
    <row r="11" s="159" customFormat="true" ht="15" hidden="false" customHeight="false" outlineLevel="0" collapsed="false">
      <c r="A11" s="182"/>
      <c r="B11" s="182"/>
      <c r="C11" s="183"/>
      <c r="E11" s="208" t="str">
        <f aca="false">LEFT(E9, LEN(E9) - 16) &amp; "PV"</f>
        <v>Truck gate complex cost - Design costs - PV</v>
      </c>
      <c r="F11" s="208"/>
      <c r="G11" s="208" t="s">
        <v>209</v>
      </c>
      <c r="H11" s="208" t="n">
        <f aca="false">SUM(J11:DK11)</f>
        <v>1448283.26453325</v>
      </c>
      <c r="I11" s="208"/>
      <c r="J11" s="208" t="n">
        <f aca="false">J9 / J10</f>
        <v>0</v>
      </c>
      <c r="K11" s="208" t="n">
        <f aca="false">K9 / K10</f>
        <v>0</v>
      </c>
      <c r="L11" s="208" t="n">
        <f aca="false">L9 / L10</f>
        <v>0</v>
      </c>
      <c r="M11" s="208" t="n">
        <f aca="false">M9 / M10</f>
        <v>0</v>
      </c>
      <c r="N11" s="208" t="n">
        <f aca="false">N9 / N10</f>
        <v>0</v>
      </c>
      <c r="O11" s="208" t="n">
        <f aca="false">O9 / O10</f>
        <v>0</v>
      </c>
      <c r="P11" s="208" t="n">
        <f aca="false">P9 / P10</f>
        <v>0</v>
      </c>
      <c r="Q11" s="208" t="n">
        <f aca="false">Q9 / Q10</f>
        <v>1448283.26453325</v>
      </c>
      <c r="R11" s="208" t="n">
        <f aca="false">R9 / R10</f>
        <v>0</v>
      </c>
      <c r="S11" s="208" t="n">
        <f aca="false">S9 / S10</f>
        <v>0</v>
      </c>
      <c r="T11" s="208" t="n">
        <f aca="false">T9 / T10</f>
        <v>0</v>
      </c>
      <c r="U11" s="208" t="n">
        <f aca="false">U9 / U10</f>
        <v>0</v>
      </c>
      <c r="V11" s="208" t="n">
        <f aca="false">V9 / V10</f>
        <v>0</v>
      </c>
      <c r="W11" s="208" t="n">
        <f aca="false">W9 / W10</f>
        <v>0</v>
      </c>
      <c r="X11" s="208" t="n">
        <f aca="false">X9 / X10</f>
        <v>0</v>
      </c>
      <c r="Y11" s="208" t="n">
        <f aca="false">Y9 / Y10</f>
        <v>0</v>
      </c>
      <c r="Z11" s="208" t="n">
        <f aca="false">Z9 / Z10</f>
        <v>0</v>
      </c>
      <c r="AA11" s="208" t="n">
        <f aca="false">AA9 / AA10</f>
        <v>0</v>
      </c>
      <c r="AB11" s="208" t="n">
        <f aca="false">AB9 / AB10</f>
        <v>0</v>
      </c>
      <c r="AC11" s="208" t="n">
        <f aca="false">AC9 / AC10</f>
        <v>0</v>
      </c>
      <c r="AD11" s="208" t="n">
        <f aca="false">AD9 / AD10</f>
        <v>0</v>
      </c>
      <c r="AE11" s="208" t="n">
        <f aca="false">AE9 / AE10</f>
        <v>0</v>
      </c>
      <c r="AF11" s="208" t="n">
        <f aca="false">AF9 / AF10</f>
        <v>0</v>
      </c>
      <c r="AG11" s="208" t="n">
        <f aca="false">AG9 / AG10</f>
        <v>0</v>
      </c>
      <c r="AH11" s="208" t="n">
        <f aca="false">AH9 / AH10</f>
        <v>0</v>
      </c>
      <c r="AI11" s="208" t="n">
        <f aca="false">AI9 / AI10</f>
        <v>0</v>
      </c>
      <c r="AJ11" s="208" t="n">
        <f aca="false">AJ9 / AJ10</f>
        <v>0</v>
      </c>
      <c r="AK11" s="208" t="n">
        <f aca="false">AK9 / AK10</f>
        <v>0</v>
      </c>
      <c r="AL11" s="208" t="n">
        <f aca="false">AL9 / AL10</f>
        <v>0</v>
      </c>
      <c r="AM11" s="208" t="n">
        <f aca="false">AM9 / AM10</f>
        <v>0</v>
      </c>
      <c r="AN11" s="208" t="n">
        <f aca="false">AN9 / AN10</f>
        <v>0</v>
      </c>
      <c r="AO11" s="208" t="n">
        <f aca="false">AO9 / AO10</f>
        <v>0</v>
      </c>
      <c r="AP11" s="208" t="n">
        <f aca="false">AP9 / AP10</f>
        <v>0</v>
      </c>
      <c r="AQ11" s="208" t="n">
        <f aca="false">AQ9 / AQ10</f>
        <v>0</v>
      </c>
      <c r="AR11" s="208" t="n">
        <f aca="false">AR9 / AR10</f>
        <v>0</v>
      </c>
      <c r="AS11" s="208" t="n">
        <f aca="false">AS9 / AS10</f>
        <v>0</v>
      </c>
      <c r="AT11" s="208" t="n">
        <f aca="false">AT9 / AT10</f>
        <v>0</v>
      </c>
      <c r="AU11" s="208" t="n">
        <f aca="false">AU9 / AU10</f>
        <v>0</v>
      </c>
      <c r="AV11" s="208" t="n">
        <f aca="false">AV9 / AV10</f>
        <v>0</v>
      </c>
      <c r="AW11" s="208" t="n">
        <f aca="false">AW9 / AW10</f>
        <v>0</v>
      </c>
      <c r="AX11" s="208" t="n">
        <f aca="false">AX9 / AX10</f>
        <v>0</v>
      </c>
      <c r="AY11" s="208" t="n">
        <f aca="false">AY9 / AY10</f>
        <v>0</v>
      </c>
      <c r="AZ11" s="208" t="n">
        <f aca="false">AZ9 / AZ10</f>
        <v>0</v>
      </c>
      <c r="BA11" s="208" t="n">
        <f aca="false">BA9 / BA10</f>
        <v>0</v>
      </c>
      <c r="BB11" s="208" t="n">
        <f aca="false">BB9 / BB10</f>
        <v>0</v>
      </c>
      <c r="BC11" s="208" t="n">
        <f aca="false">BC9 / BC10</f>
        <v>0</v>
      </c>
      <c r="BD11" s="208" t="n">
        <f aca="false">BD9 / BD10</f>
        <v>0</v>
      </c>
      <c r="BE11" s="208" t="n">
        <f aca="false">BE9 / BE10</f>
        <v>0</v>
      </c>
      <c r="BF11" s="208" t="n">
        <f aca="false">BF9 / BF10</f>
        <v>0</v>
      </c>
      <c r="BG11" s="208" t="n">
        <f aca="false">BG9 / BG10</f>
        <v>0</v>
      </c>
      <c r="BH11" s="208" t="n">
        <f aca="false">BH9 / BH10</f>
        <v>0</v>
      </c>
      <c r="BI11" s="208" t="n">
        <f aca="false">BI9 / BI10</f>
        <v>0</v>
      </c>
      <c r="BJ11" s="208" t="n">
        <f aca="false">BJ9 / BJ10</f>
        <v>0</v>
      </c>
      <c r="BK11" s="208" t="n">
        <f aca="false">BK9 / BK10</f>
        <v>0</v>
      </c>
      <c r="BL11" s="208" t="n">
        <f aca="false">BL9 / BL10</f>
        <v>0</v>
      </c>
      <c r="BM11" s="208" t="n">
        <f aca="false">BM9 / BM10</f>
        <v>0</v>
      </c>
      <c r="BN11" s="208" t="n">
        <f aca="false">BN9 / BN10</f>
        <v>0</v>
      </c>
      <c r="BO11" s="208" t="n">
        <f aca="false">BO9 / BO10</f>
        <v>0</v>
      </c>
      <c r="BP11" s="208" t="n">
        <f aca="false">BP9 / BP10</f>
        <v>0</v>
      </c>
      <c r="BQ11" s="208" t="n">
        <f aca="false">BQ9 / BQ10</f>
        <v>0</v>
      </c>
      <c r="BR11" s="208" t="n">
        <f aca="false">BR9 / BR10</f>
        <v>0</v>
      </c>
      <c r="BS11" s="208" t="n">
        <f aca="false">BS9 / BS10</f>
        <v>0</v>
      </c>
      <c r="BT11" s="208" t="n">
        <f aca="false">BT9 / BT10</f>
        <v>0</v>
      </c>
      <c r="BU11" s="208" t="n">
        <f aca="false">BU9 / BU10</f>
        <v>0</v>
      </c>
      <c r="BV11" s="208" t="n">
        <f aca="false">BV9 / BV10</f>
        <v>0</v>
      </c>
      <c r="BW11" s="208" t="n">
        <f aca="false">BW9 / BW10</f>
        <v>0</v>
      </c>
      <c r="BX11" s="208" t="n">
        <f aca="false">BX9 / BX10</f>
        <v>0</v>
      </c>
      <c r="BY11" s="208" t="n">
        <f aca="false">BY9 / BY10</f>
        <v>0</v>
      </c>
      <c r="BZ11" s="208" t="n">
        <f aca="false">BZ9 / BZ10</f>
        <v>0</v>
      </c>
      <c r="CA11" s="208" t="n">
        <f aca="false">CA9 / CA10</f>
        <v>0</v>
      </c>
      <c r="CB11" s="208" t="n">
        <f aca="false">CB9 / CB10</f>
        <v>0</v>
      </c>
      <c r="CC11" s="208" t="n">
        <f aca="false">CC9 / CC10</f>
        <v>0</v>
      </c>
      <c r="CD11" s="208" t="n">
        <f aca="false">CD9 / CD10</f>
        <v>0</v>
      </c>
      <c r="CE11" s="208" t="n">
        <f aca="false">CE9 / CE10</f>
        <v>0</v>
      </c>
      <c r="CF11" s="208" t="n">
        <f aca="false">CF9 / CF10</f>
        <v>0</v>
      </c>
      <c r="CG11" s="208" t="n">
        <f aca="false">CG9 / CG10</f>
        <v>0</v>
      </c>
      <c r="CH11" s="208" t="n">
        <f aca="false">CH9 / CH10</f>
        <v>0</v>
      </c>
      <c r="CI11" s="208" t="n">
        <f aca="false">CI9 / CI10</f>
        <v>0</v>
      </c>
      <c r="CJ11" s="208" t="n">
        <f aca="false">CJ9 / CJ10</f>
        <v>0</v>
      </c>
      <c r="CK11" s="208" t="n">
        <f aca="false">CK9 / CK10</f>
        <v>0</v>
      </c>
      <c r="CL11" s="208" t="n">
        <f aca="false">CL9 / CL10</f>
        <v>0</v>
      </c>
      <c r="CM11" s="208" t="n">
        <f aca="false">CM9 / CM10</f>
        <v>0</v>
      </c>
      <c r="CN11" s="208" t="n">
        <f aca="false">CN9 / CN10</f>
        <v>0</v>
      </c>
      <c r="CO11" s="208" t="n">
        <f aca="false">CO9 / CO10</f>
        <v>0</v>
      </c>
      <c r="CP11" s="208" t="n">
        <f aca="false">CP9 / CP10</f>
        <v>0</v>
      </c>
      <c r="CQ11" s="208" t="n">
        <f aca="false">CQ9 / CQ10</f>
        <v>0</v>
      </c>
      <c r="CR11" s="208" t="n">
        <f aca="false">CR9 / CR10</f>
        <v>0</v>
      </c>
      <c r="CS11" s="208" t="n">
        <f aca="false">CS9 / CS10</f>
        <v>0</v>
      </c>
      <c r="CT11" s="208" t="n">
        <f aca="false">CT9 / CT10</f>
        <v>0</v>
      </c>
      <c r="CU11" s="208" t="n">
        <f aca="false">CU9 / CU10</f>
        <v>0</v>
      </c>
      <c r="CV11" s="208" t="n">
        <f aca="false">CV9 / CV10</f>
        <v>0</v>
      </c>
      <c r="CW11" s="208" t="n">
        <f aca="false">CW9 / CW10</f>
        <v>0</v>
      </c>
      <c r="CX11" s="208" t="n">
        <f aca="false">CX9 / CX10</f>
        <v>0</v>
      </c>
      <c r="CY11" s="208" t="n">
        <f aca="false">CY9 / CY10</f>
        <v>0</v>
      </c>
      <c r="CZ11" s="208" t="n">
        <f aca="false">CZ9 / CZ10</f>
        <v>0</v>
      </c>
      <c r="DA11" s="208" t="n">
        <f aca="false">DA9 / DA10</f>
        <v>0</v>
      </c>
      <c r="DB11" s="208" t="n">
        <f aca="false">DB9 / DB10</f>
        <v>0</v>
      </c>
      <c r="DC11" s="208" t="n">
        <f aca="false">DC9 / DC10</f>
        <v>0</v>
      </c>
      <c r="DD11" s="208" t="n">
        <f aca="false">DD9 / DD10</f>
        <v>0</v>
      </c>
      <c r="DE11" s="208" t="n">
        <f aca="false">DE9 / DE10</f>
        <v>0</v>
      </c>
      <c r="DF11" s="208" t="n">
        <f aca="false">DF9 / DF10</f>
        <v>0</v>
      </c>
      <c r="DG11" s="208" t="n">
        <f aca="false">DG9 / DG10</f>
        <v>0</v>
      </c>
      <c r="DH11" s="208" t="n">
        <f aca="false">DH9 / DH10</f>
        <v>0</v>
      </c>
      <c r="DI11" s="208" t="n">
        <f aca="false">DI9 / DI10</f>
        <v>0</v>
      </c>
      <c r="DJ11" s="208" t="n">
        <f aca="false">DJ9 / DJ10</f>
        <v>0</v>
      </c>
      <c r="DK11" s="208" t="n">
        <f aca="false">DK9 / DK10</f>
        <v>0</v>
      </c>
    </row>
    <row r="12" customFormat="false" ht="15" hidden="false" customHeight="false" outlineLevel="0" collapsed="false">
      <c r="E12" s="172"/>
      <c r="F12" s="172"/>
      <c r="G12" s="172"/>
      <c r="H12" s="172"/>
      <c r="I12" s="172"/>
      <c r="J12" s="172"/>
      <c r="K12" s="172"/>
      <c r="L12" s="172"/>
      <c r="M12" s="172"/>
      <c r="N12" s="172"/>
      <c r="O12" s="172"/>
      <c r="P12" s="172"/>
      <c r="Q12" s="172"/>
      <c r="R12" s="172"/>
      <c r="S12" s="172"/>
      <c r="T12" s="172"/>
      <c r="U12" s="172"/>
      <c r="V12" s="172"/>
      <c r="W12" s="172"/>
      <c r="X12" s="172"/>
      <c r="Y12" s="172"/>
      <c r="Z12" s="172"/>
      <c r="AA12" s="172"/>
      <c r="AB12" s="172"/>
      <c r="AC12" s="172"/>
      <c r="AD12" s="172"/>
      <c r="AE12" s="172"/>
      <c r="AF12" s="172"/>
      <c r="AG12" s="172"/>
      <c r="AH12" s="172"/>
      <c r="AI12" s="172"/>
      <c r="AJ12" s="172"/>
      <c r="AK12" s="172"/>
      <c r="AL12" s="172"/>
      <c r="AM12" s="172"/>
      <c r="AN12" s="172"/>
      <c r="AO12" s="172"/>
      <c r="AP12" s="172"/>
      <c r="AQ12" s="172"/>
      <c r="AR12" s="172"/>
      <c r="AS12" s="172"/>
      <c r="AT12" s="172"/>
      <c r="AU12" s="172"/>
      <c r="AV12" s="172"/>
      <c r="AW12" s="172"/>
      <c r="AX12" s="172"/>
      <c r="AY12" s="172"/>
      <c r="AZ12" s="172"/>
      <c r="BA12" s="172"/>
      <c r="BB12" s="172"/>
      <c r="BC12" s="172"/>
      <c r="BD12" s="172"/>
      <c r="BE12" s="172"/>
      <c r="BF12" s="172"/>
      <c r="BG12" s="172"/>
      <c r="BH12" s="172"/>
      <c r="BI12" s="172"/>
      <c r="BJ12" s="172"/>
      <c r="BK12" s="172"/>
      <c r="BL12" s="172"/>
      <c r="BM12" s="172"/>
      <c r="BN12" s="172"/>
      <c r="BO12" s="172"/>
      <c r="BP12" s="172"/>
      <c r="BQ12" s="172"/>
      <c r="BR12" s="172"/>
      <c r="BS12" s="172"/>
      <c r="BT12" s="172"/>
      <c r="BU12" s="172"/>
      <c r="BV12" s="172"/>
      <c r="BW12" s="172"/>
      <c r="BX12" s="172"/>
      <c r="BY12" s="172"/>
      <c r="BZ12" s="172"/>
      <c r="CA12" s="172"/>
      <c r="CB12" s="172"/>
      <c r="CC12" s="172"/>
      <c r="CD12" s="172"/>
      <c r="CE12" s="172"/>
      <c r="CF12" s="172"/>
      <c r="CG12" s="172"/>
      <c r="CH12" s="172"/>
      <c r="CI12" s="172"/>
      <c r="CJ12" s="172"/>
      <c r="CK12" s="172"/>
      <c r="CL12" s="172"/>
      <c r="CM12" s="172"/>
      <c r="CN12" s="172"/>
      <c r="CO12" s="172"/>
      <c r="CP12" s="172"/>
      <c r="CQ12" s="172"/>
      <c r="CR12" s="172"/>
      <c r="CS12" s="172"/>
      <c r="CT12" s="172"/>
      <c r="CU12" s="172"/>
      <c r="CV12" s="172"/>
      <c r="CW12" s="172"/>
      <c r="CX12" s="172"/>
      <c r="CY12" s="172"/>
      <c r="CZ12" s="172"/>
      <c r="DA12" s="172"/>
      <c r="DB12" s="172"/>
      <c r="DC12" s="172"/>
      <c r="DD12" s="172"/>
      <c r="DE12" s="172"/>
      <c r="DF12" s="172"/>
      <c r="DG12" s="172"/>
      <c r="DH12" s="172"/>
      <c r="DI12" s="172"/>
      <c r="DJ12" s="172"/>
      <c r="DK12" s="172"/>
    </row>
    <row r="13" customFormat="false" ht="15" hidden="false" customHeight="false" outlineLevel="0" collapsed="false">
      <c r="E13" s="172" t="str">
        <f aca="false">InpV!E$15</f>
        <v>Truck gate complex cost - Construction costs - Constant dollars</v>
      </c>
      <c r="F13" s="172" t="n">
        <f aca="false">InpV!F$15</f>
        <v>0</v>
      </c>
      <c r="G13" s="172" t="str">
        <f aca="false">InpV!G$15</f>
        <v>US$</v>
      </c>
      <c r="H13" s="172" t="n">
        <f aca="false">InpV!H$15</f>
        <v>11788530.9839909</v>
      </c>
      <c r="I13" s="172" t="n">
        <f aca="false">InpV!I$15</f>
        <v>0</v>
      </c>
      <c r="J13" s="172" t="n">
        <f aca="false">InpV!J$15</f>
        <v>0</v>
      </c>
      <c r="K13" s="172" t="n">
        <f aca="false">InpV!K$15</f>
        <v>0</v>
      </c>
      <c r="L13" s="172" t="n">
        <f aca="false">InpV!L$15</f>
        <v>0</v>
      </c>
      <c r="M13" s="172" t="n">
        <f aca="false">InpV!M$15</f>
        <v>0</v>
      </c>
      <c r="N13" s="172" t="n">
        <f aca="false">InpV!N$15</f>
        <v>0</v>
      </c>
      <c r="O13" s="172" t="n">
        <f aca="false">InpV!O$15</f>
        <v>0</v>
      </c>
      <c r="P13" s="172" t="n">
        <f aca="false">InpV!P$15</f>
        <v>0</v>
      </c>
      <c r="Q13" s="172" t="n">
        <f aca="false">InpV!Q$15</f>
        <v>0</v>
      </c>
      <c r="R13" s="172" t="n">
        <f aca="false">InpV!R$15</f>
        <v>0</v>
      </c>
      <c r="S13" s="172" t="n">
        <f aca="false">InpV!S$15</f>
        <v>11788530.9839909</v>
      </c>
      <c r="T13" s="172" t="n">
        <f aca="false">InpV!T$15</f>
        <v>0</v>
      </c>
      <c r="U13" s="172" t="n">
        <f aca="false">InpV!U$15</f>
        <v>0</v>
      </c>
      <c r="V13" s="172" t="n">
        <f aca="false">InpV!V$15</f>
        <v>0</v>
      </c>
      <c r="W13" s="172" t="n">
        <f aca="false">InpV!W$15</f>
        <v>0</v>
      </c>
      <c r="X13" s="172" t="n">
        <f aca="false">InpV!X$15</f>
        <v>0</v>
      </c>
      <c r="Y13" s="172" t="n">
        <f aca="false">InpV!Y$15</f>
        <v>0</v>
      </c>
      <c r="Z13" s="172" t="n">
        <f aca="false">InpV!Z$15</f>
        <v>0</v>
      </c>
      <c r="AA13" s="172" t="n">
        <f aca="false">InpV!AA$15</f>
        <v>0</v>
      </c>
      <c r="AB13" s="172" t="n">
        <f aca="false">InpV!AB$15</f>
        <v>0</v>
      </c>
      <c r="AC13" s="172" t="n">
        <f aca="false">InpV!AC$15</f>
        <v>0</v>
      </c>
      <c r="AD13" s="172" t="n">
        <f aca="false">InpV!AD$15</f>
        <v>0</v>
      </c>
      <c r="AE13" s="172" t="n">
        <f aca="false">InpV!AE$15</f>
        <v>0</v>
      </c>
      <c r="AF13" s="172" t="n">
        <f aca="false">InpV!AF$15</f>
        <v>0</v>
      </c>
      <c r="AG13" s="172" t="n">
        <f aca="false">InpV!AG$15</f>
        <v>0</v>
      </c>
      <c r="AH13" s="172" t="n">
        <f aca="false">InpV!AH$15</f>
        <v>0</v>
      </c>
      <c r="AI13" s="172" t="n">
        <f aca="false">InpV!AI$15</f>
        <v>0</v>
      </c>
      <c r="AJ13" s="172" t="n">
        <f aca="false">InpV!AJ$15</f>
        <v>0</v>
      </c>
      <c r="AK13" s="172" t="n">
        <f aca="false">InpV!AK$15</f>
        <v>0</v>
      </c>
      <c r="AL13" s="172" t="n">
        <f aca="false">InpV!AL$15</f>
        <v>0</v>
      </c>
      <c r="AM13" s="172" t="n">
        <f aca="false">InpV!AM$15</f>
        <v>0</v>
      </c>
      <c r="AN13" s="172" t="n">
        <f aca="false">InpV!AN$15</f>
        <v>0</v>
      </c>
      <c r="AO13" s="172" t="n">
        <f aca="false">InpV!AO$15</f>
        <v>0</v>
      </c>
      <c r="AP13" s="172" t="n">
        <f aca="false">InpV!AP$15</f>
        <v>0</v>
      </c>
      <c r="AQ13" s="172" t="n">
        <f aca="false">InpV!AQ$15</f>
        <v>0</v>
      </c>
      <c r="AR13" s="172" t="n">
        <f aca="false">InpV!AR$15</f>
        <v>0</v>
      </c>
      <c r="AS13" s="172" t="n">
        <f aca="false">InpV!AS$15</f>
        <v>0</v>
      </c>
      <c r="AT13" s="172" t="n">
        <f aca="false">InpV!AT$15</f>
        <v>0</v>
      </c>
      <c r="AU13" s="172" t="n">
        <f aca="false">InpV!AU$15</f>
        <v>0</v>
      </c>
      <c r="AV13" s="172" t="n">
        <f aca="false">InpV!AV$15</f>
        <v>0</v>
      </c>
      <c r="AW13" s="172" t="n">
        <f aca="false">InpV!AW$15</f>
        <v>0</v>
      </c>
      <c r="AX13" s="172" t="n">
        <f aca="false">InpV!AX$15</f>
        <v>0</v>
      </c>
      <c r="AY13" s="172" t="n">
        <f aca="false">InpV!AY$15</f>
        <v>0</v>
      </c>
      <c r="AZ13" s="172" t="n">
        <f aca="false">InpV!AZ$15</f>
        <v>0</v>
      </c>
      <c r="BA13" s="172" t="n">
        <f aca="false">InpV!BA$15</f>
        <v>0</v>
      </c>
      <c r="BB13" s="172" t="n">
        <f aca="false">InpV!BB$15</f>
        <v>0</v>
      </c>
      <c r="BC13" s="172" t="n">
        <f aca="false">InpV!BC$15</f>
        <v>0</v>
      </c>
      <c r="BD13" s="172" t="n">
        <f aca="false">InpV!BD$15</f>
        <v>0</v>
      </c>
      <c r="BE13" s="172" t="n">
        <f aca="false">InpV!BE$15</f>
        <v>0</v>
      </c>
      <c r="BF13" s="172" t="n">
        <f aca="false">InpV!BF$15</f>
        <v>0</v>
      </c>
      <c r="BG13" s="172" t="n">
        <f aca="false">InpV!BG$15</f>
        <v>0</v>
      </c>
      <c r="BH13" s="172" t="n">
        <f aca="false">InpV!BH$15</f>
        <v>0</v>
      </c>
      <c r="BI13" s="172" t="n">
        <f aca="false">InpV!BI$15</f>
        <v>0</v>
      </c>
      <c r="BJ13" s="172" t="n">
        <f aca="false">InpV!BJ$15</f>
        <v>0</v>
      </c>
      <c r="BK13" s="172" t="n">
        <f aca="false">InpV!BK$15</f>
        <v>0</v>
      </c>
      <c r="BL13" s="172" t="n">
        <f aca="false">InpV!BL$15</f>
        <v>0</v>
      </c>
      <c r="BM13" s="172" t="n">
        <f aca="false">InpV!BM$15</f>
        <v>0</v>
      </c>
      <c r="BN13" s="172" t="n">
        <f aca="false">InpV!BN$15</f>
        <v>0</v>
      </c>
      <c r="BO13" s="172" t="n">
        <f aca="false">InpV!BO$15</f>
        <v>0</v>
      </c>
      <c r="BP13" s="172" t="n">
        <f aca="false">InpV!BP$15</f>
        <v>0</v>
      </c>
      <c r="BQ13" s="172" t="n">
        <f aca="false">InpV!BQ$15</f>
        <v>0</v>
      </c>
      <c r="BR13" s="172" t="n">
        <f aca="false">InpV!BR$15</f>
        <v>0</v>
      </c>
      <c r="BS13" s="172" t="n">
        <f aca="false">InpV!BS$15</f>
        <v>0</v>
      </c>
      <c r="BT13" s="172" t="n">
        <f aca="false">InpV!BT$15</f>
        <v>0</v>
      </c>
      <c r="BU13" s="172" t="n">
        <f aca="false">InpV!BU$15</f>
        <v>0</v>
      </c>
      <c r="BV13" s="172" t="n">
        <f aca="false">InpV!BV$15</f>
        <v>0</v>
      </c>
      <c r="BW13" s="172" t="n">
        <f aca="false">InpV!BW$15</f>
        <v>0</v>
      </c>
      <c r="BX13" s="172" t="n">
        <f aca="false">InpV!BX$15</f>
        <v>0</v>
      </c>
      <c r="BY13" s="172" t="n">
        <f aca="false">InpV!BY$15</f>
        <v>0</v>
      </c>
      <c r="BZ13" s="172" t="n">
        <f aca="false">InpV!BZ$15</f>
        <v>0</v>
      </c>
      <c r="CA13" s="172" t="n">
        <f aca="false">InpV!CA$15</f>
        <v>0</v>
      </c>
      <c r="CB13" s="172" t="n">
        <f aca="false">InpV!CB$15</f>
        <v>0</v>
      </c>
      <c r="CC13" s="172" t="n">
        <f aca="false">InpV!CC$15</f>
        <v>0</v>
      </c>
      <c r="CD13" s="172" t="n">
        <f aca="false">InpV!CD$15</f>
        <v>0</v>
      </c>
      <c r="CE13" s="172" t="n">
        <f aca="false">InpV!CE$15</f>
        <v>0</v>
      </c>
      <c r="CF13" s="172" t="n">
        <f aca="false">InpV!CF$15</f>
        <v>0</v>
      </c>
      <c r="CG13" s="172" t="n">
        <f aca="false">InpV!CG$15</f>
        <v>0</v>
      </c>
      <c r="CH13" s="172" t="n">
        <f aca="false">InpV!CH$15</f>
        <v>0</v>
      </c>
      <c r="CI13" s="172" t="n">
        <f aca="false">InpV!CI$15</f>
        <v>0</v>
      </c>
      <c r="CJ13" s="172" t="n">
        <f aca="false">InpV!CJ$15</f>
        <v>0</v>
      </c>
      <c r="CK13" s="172" t="n">
        <f aca="false">InpV!CK$15</f>
        <v>0</v>
      </c>
      <c r="CL13" s="172" t="n">
        <f aca="false">InpV!CL$15</f>
        <v>0</v>
      </c>
      <c r="CM13" s="172" t="n">
        <f aca="false">InpV!CM$15</f>
        <v>0</v>
      </c>
      <c r="CN13" s="172" t="n">
        <f aca="false">InpV!CN$15</f>
        <v>0</v>
      </c>
      <c r="CO13" s="172" t="n">
        <f aca="false">InpV!CO$15</f>
        <v>0</v>
      </c>
      <c r="CP13" s="172" t="n">
        <f aca="false">InpV!CP$15</f>
        <v>0</v>
      </c>
      <c r="CQ13" s="172" t="n">
        <f aca="false">InpV!CQ$15</f>
        <v>0</v>
      </c>
      <c r="CR13" s="172" t="n">
        <f aca="false">InpV!CR$15</f>
        <v>0</v>
      </c>
      <c r="CS13" s="172" t="n">
        <f aca="false">InpV!CS$15</f>
        <v>0</v>
      </c>
      <c r="CT13" s="172" t="n">
        <f aca="false">InpV!CT$15</f>
        <v>0</v>
      </c>
      <c r="CU13" s="172" t="n">
        <f aca="false">InpV!CU$15</f>
        <v>0</v>
      </c>
      <c r="CV13" s="172" t="n">
        <f aca="false">InpV!CV$15</f>
        <v>0</v>
      </c>
      <c r="CW13" s="172" t="n">
        <f aca="false">InpV!CW$15</f>
        <v>0</v>
      </c>
      <c r="CX13" s="172" t="n">
        <f aca="false">InpV!CX$15</f>
        <v>0</v>
      </c>
      <c r="CY13" s="172" t="n">
        <f aca="false">InpV!CY$15</f>
        <v>0</v>
      </c>
      <c r="CZ13" s="172" t="n">
        <f aca="false">InpV!CZ$15</f>
        <v>0</v>
      </c>
      <c r="DA13" s="172" t="n">
        <f aca="false">InpV!DA$15</f>
        <v>0</v>
      </c>
      <c r="DB13" s="172" t="n">
        <f aca="false">InpV!DB$15</f>
        <v>0</v>
      </c>
      <c r="DC13" s="172" t="n">
        <f aca="false">InpV!DC$15</f>
        <v>0</v>
      </c>
      <c r="DD13" s="172" t="n">
        <f aca="false">InpV!DD$15</f>
        <v>0</v>
      </c>
      <c r="DE13" s="172" t="n">
        <f aca="false">InpV!DE$15</f>
        <v>0</v>
      </c>
      <c r="DF13" s="172" t="n">
        <f aca="false">InpV!DF$15</f>
        <v>0</v>
      </c>
      <c r="DG13" s="172" t="n">
        <f aca="false">InpV!DG$15</f>
        <v>0</v>
      </c>
      <c r="DH13" s="172" t="n">
        <f aca="false">InpV!DH$15</f>
        <v>0</v>
      </c>
      <c r="DI13" s="172" t="n">
        <f aca="false">InpV!DI$15</f>
        <v>0</v>
      </c>
      <c r="DJ13" s="172" t="n">
        <f aca="false">InpV!DJ$15</f>
        <v>0</v>
      </c>
      <c r="DK13" s="172" t="n">
        <f aca="false">InpV!DK$15</f>
        <v>0</v>
      </c>
    </row>
    <row r="14" customFormat="false" ht="15" hidden="false" customHeight="false" outlineLevel="0" collapsed="false">
      <c r="E14" s="214" t="str">
        <f aca="false">Time!E$85</f>
        <v>Discount rate multiplier - 7 percent</v>
      </c>
      <c r="F14" s="214" t="n">
        <f aca="false">Time!F$85</f>
        <v>0</v>
      </c>
      <c r="G14" s="214" t="str">
        <f aca="false">Time!G$85</f>
        <v>factor</v>
      </c>
      <c r="H14" s="214" t="n">
        <f aca="false">Time!H$85</f>
        <v>0</v>
      </c>
      <c r="I14" s="214" t="n">
        <f aca="false">Time!I$85</f>
        <v>0</v>
      </c>
      <c r="J14" s="214" t="n">
        <f aca="false">Time!J$85</f>
        <v>0.712986179483668</v>
      </c>
      <c r="K14" s="214" t="n">
        <f aca="false">Time!K$85</f>
        <v>0.762895212047525</v>
      </c>
      <c r="L14" s="214" t="n">
        <f aca="false">Time!L$85</f>
        <v>0.816297876890852</v>
      </c>
      <c r="M14" s="214" t="n">
        <f aca="false">Time!M$85</f>
        <v>0.873438728273212</v>
      </c>
      <c r="N14" s="214" t="n">
        <f aca="false">Time!N$85</f>
        <v>0.934579439252336</v>
      </c>
      <c r="O14" s="214" t="n">
        <f aca="false">Time!O$85</f>
        <v>1</v>
      </c>
      <c r="P14" s="214" t="n">
        <f aca="false">Time!P$85</f>
        <v>1.07</v>
      </c>
      <c r="Q14" s="214" t="n">
        <f aca="false">Time!Q$85</f>
        <v>1.1449</v>
      </c>
      <c r="R14" s="214" t="n">
        <f aca="false">Time!R$85</f>
        <v>1.225043</v>
      </c>
      <c r="S14" s="214" t="n">
        <f aca="false">Time!S$85</f>
        <v>1.31079601</v>
      </c>
      <c r="T14" s="214" t="n">
        <f aca="false">Time!T$85</f>
        <v>1.4025517307</v>
      </c>
      <c r="U14" s="214" t="n">
        <f aca="false">Time!U$85</f>
        <v>1.500730351849</v>
      </c>
      <c r="V14" s="214" t="n">
        <f aca="false">Time!V$85</f>
        <v>1.60578147647843</v>
      </c>
      <c r="W14" s="214" t="n">
        <f aca="false">Time!W$85</f>
        <v>1.71818617983192</v>
      </c>
      <c r="X14" s="214" t="n">
        <f aca="false">Time!X$85</f>
        <v>1.83845921242015</v>
      </c>
      <c r="Y14" s="214" t="n">
        <f aca="false">Time!Y$85</f>
        <v>1.96715135728957</v>
      </c>
      <c r="Z14" s="214" t="n">
        <f aca="false">Time!Z$85</f>
        <v>2.10485195229984</v>
      </c>
      <c r="AA14" s="214" t="n">
        <f aca="false">Time!AA$85</f>
        <v>2.25219158896082</v>
      </c>
      <c r="AB14" s="214" t="n">
        <f aca="false">Time!AB$85</f>
        <v>2.40984500018808</v>
      </c>
      <c r="AC14" s="214" t="n">
        <f aca="false">Time!AC$85</f>
        <v>2.57853415020125</v>
      </c>
      <c r="AD14" s="214" t="n">
        <f aca="false">Time!AD$85</f>
        <v>2.75903154071533</v>
      </c>
      <c r="AE14" s="214" t="n">
        <f aca="false">Time!AE$85</f>
        <v>2.95216374856541</v>
      </c>
      <c r="AF14" s="214" t="n">
        <f aca="false">Time!AF$85</f>
        <v>3.15881521096499</v>
      </c>
      <c r="AG14" s="214" t="n">
        <f aca="false">Time!AG$85</f>
        <v>3.37993227573254</v>
      </c>
      <c r="AH14" s="214" t="n">
        <f aca="false">Time!AH$85</f>
        <v>3.61652753503381</v>
      </c>
      <c r="AI14" s="214" t="n">
        <f aca="false">Time!AI$85</f>
        <v>3.86968446248618</v>
      </c>
      <c r="AJ14" s="214" t="n">
        <f aca="false">Time!AJ$85</f>
        <v>4.14056237486021</v>
      </c>
      <c r="AK14" s="214" t="n">
        <f aca="false">Time!AK$85</f>
        <v>4.43040174110043</v>
      </c>
      <c r="AL14" s="214" t="n">
        <f aca="false">Time!AL$85</f>
        <v>4.74052986297746</v>
      </c>
      <c r="AM14" s="214" t="n">
        <f aca="false">Time!AM$85</f>
        <v>5.07236695338588</v>
      </c>
      <c r="AN14" s="214" t="n">
        <f aca="false">Time!AN$85</f>
        <v>5.42743264012289</v>
      </c>
      <c r="AO14" s="214" t="n">
        <f aca="false">Time!AO$85</f>
        <v>5.80735292493149</v>
      </c>
      <c r="AP14" s="214" t="n">
        <f aca="false">Time!AP$85</f>
        <v>6.2138676296767</v>
      </c>
      <c r="AQ14" s="214" t="n">
        <f aca="false">Time!AQ$85</f>
        <v>6.64883836375407</v>
      </c>
      <c r="AR14" s="214" t="n">
        <f aca="false">Time!AR$85</f>
        <v>7.11425704921685</v>
      </c>
      <c r="AS14" s="214" t="n">
        <f aca="false">Time!AS$85</f>
        <v>7.61225504266203</v>
      </c>
      <c r="AT14" s="214" t="n">
        <f aca="false">Time!AT$85</f>
        <v>8.14511289564837</v>
      </c>
      <c r="AU14" s="214" t="n">
        <f aca="false">Time!AU$85</f>
        <v>8.71527079834376</v>
      </c>
      <c r="AV14" s="214" t="n">
        <f aca="false">Time!AV$85</f>
        <v>9.32533975422782</v>
      </c>
      <c r="AW14" s="214" t="n">
        <f aca="false">Time!AW$85</f>
        <v>9.97811353702377</v>
      </c>
      <c r="AX14" s="214" t="n">
        <f aca="false">Time!AX$85</f>
        <v>10.6765814846154</v>
      </c>
      <c r="AY14" s="214" t="n">
        <f aca="false">Time!AY$85</f>
        <v>11.4239421885385</v>
      </c>
      <c r="AZ14" s="214" t="n">
        <f aca="false">Time!AZ$85</f>
        <v>12.2236181417362</v>
      </c>
      <c r="BA14" s="214" t="n">
        <f aca="false">Time!BA$85</f>
        <v>13.0792714116577</v>
      </c>
      <c r="BB14" s="214" t="n">
        <f aca="false">Time!BB$85</f>
        <v>13.9948204104738</v>
      </c>
      <c r="BC14" s="214" t="n">
        <f aca="false">Time!BC$85</f>
        <v>14.974457839207</v>
      </c>
      <c r="BD14" s="214" t="n">
        <f aca="false">Time!BD$85</f>
        <v>16.0226698879514</v>
      </c>
      <c r="BE14" s="214" t="n">
        <f aca="false">Time!BE$85</f>
        <v>17.144256780108</v>
      </c>
      <c r="BF14" s="214" t="n">
        <f aca="false">Time!BF$85</f>
        <v>18.3443547547156</v>
      </c>
      <c r="BG14" s="214" t="n">
        <f aca="false">Time!BG$85</f>
        <v>19.6284595875457</v>
      </c>
      <c r="BH14" s="214" t="n">
        <f aca="false">Time!BH$85</f>
        <v>21.0024517586739</v>
      </c>
      <c r="BI14" s="214" t="n">
        <f aca="false">Time!BI$85</f>
        <v>22.4726233817811</v>
      </c>
      <c r="BJ14" s="214" t="n">
        <f aca="false">Time!BJ$85</f>
        <v>24.0457070185057</v>
      </c>
      <c r="BK14" s="214" t="n">
        <f aca="false">Time!BK$85</f>
        <v>25.7289065098011</v>
      </c>
      <c r="BL14" s="214" t="n">
        <f aca="false">Time!BL$85</f>
        <v>27.5299299654872</v>
      </c>
      <c r="BM14" s="214" t="n">
        <f aca="false">Time!BM$85</f>
        <v>29.4570250630713</v>
      </c>
      <c r="BN14" s="214" t="n">
        <f aca="false">Time!BN$85</f>
        <v>31.5190168174863</v>
      </c>
      <c r="BO14" s="214" t="n">
        <f aca="false">Time!BO$85</f>
        <v>33.7253479947104</v>
      </c>
      <c r="BP14" s="214" t="n">
        <f aca="false">Time!BP$85</f>
        <v>36.0861223543401</v>
      </c>
      <c r="BQ14" s="214" t="n">
        <f aca="false">Time!BQ$85</f>
        <v>38.6121509191439</v>
      </c>
      <c r="BR14" s="214" t="n">
        <f aca="false">Time!BR$85</f>
        <v>41.315001483484</v>
      </c>
      <c r="BS14" s="214" t="n">
        <f aca="false">Time!BS$85</f>
        <v>44.2070515873279</v>
      </c>
      <c r="BT14" s="214" t="n">
        <f aca="false">Time!BT$85</f>
        <v>47.3015451984408</v>
      </c>
      <c r="BU14" s="214" t="n">
        <f aca="false">Time!BU$85</f>
        <v>50.6126533623317</v>
      </c>
      <c r="BV14" s="214" t="n">
        <f aca="false">Time!BV$85</f>
        <v>54.1555390976949</v>
      </c>
      <c r="BW14" s="214" t="n">
        <f aca="false">Time!BW$85</f>
        <v>57.9464268345335</v>
      </c>
      <c r="BX14" s="214" t="n">
        <f aca="false">Time!BX$85</f>
        <v>62.0026767129509</v>
      </c>
      <c r="BY14" s="214" t="n">
        <f aca="false">Time!BY$85</f>
        <v>66.3428640828574</v>
      </c>
      <c r="BZ14" s="214" t="n">
        <f aca="false">Time!BZ$85</f>
        <v>70.9868645686575</v>
      </c>
      <c r="CA14" s="214" t="n">
        <f aca="false">Time!CA$85</f>
        <v>75.9559450884635</v>
      </c>
      <c r="CB14" s="214" t="n">
        <f aca="false">Time!CB$85</f>
        <v>81.2728612446559</v>
      </c>
      <c r="CC14" s="214" t="n">
        <f aca="false">Time!CC$85</f>
        <v>86.9619615317818</v>
      </c>
      <c r="CD14" s="214" t="n">
        <f aca="false">Time!CD$85</f>
        <v>93.0492988390066</v>
      </c>
      <c r="CE14" s="214" t="n">
        <f aca="false">Time!CE$85</f>
        <v>99.562749757737</v>
      </c>
      <c r="CF14" s="214" t="n">
        <f aca="false">Time!CF$85</f>
        <v>106.532142240779</v>
      </c>
      <c r="CG14" s="214" t="n">
        <f aca="false">Time!CG$85</f>
        <v>113.989392197633</v>
      </c>
      <c r="CH14" s="214" t="n">
        <f aca="false">Time!CH$85</f>
        <v>121.968649651467</v>
      </c>
      <c r="CI14" s="214" t="n">
        <f aca="false">Time!CI$85</f>
        <v>130.50645512707</v>
      </c>
      <c r="CJ14" s="214" t="n">
        <f aca="false">Time!CJ$85</f>
        <v>139.641906985965</v>
      </c>
      <c r="CK14" s="214" t="n">
        <f aca="false">Time!CK$85</f>
        <v>149.416840474983</v>
      </c>
      <c r="CL14" s="214" t="n">
        <f aca="false">Time!CL$85</f>
        <v>159.876019308231</v>
      </c>
      <c r="CM14" s="214" t="n">
        <f aca="false">Time!CM$85</f>
        <v>171.067340659808</v>
      </c>
      <c r="CN14" s="214" t="n">
        <f aca="false">Time!CN$85</f>
        <v>183.042054505994</v>
      </c>
      <c r="CO14" s="214" t="n">
        <f aca="false">Time!CO$85</f>
        <v>195.854998321414</v>
      </c>
      <c r="CP14" s="214" t="n">
        <f aca="false">Time!CP$85</f>
        <v>209.564848203913</v>
      </c>
      <c r="CQ14" s="214" t="n">
        <f aca="false">Time!CQ$85</f>
        <v>224.234387578187</v>
      </c>
      <c r="CR14" s="214" t="n">
        <f aca="false">Time!CR$85</f>
        <v>239.93079470866</v>
      </c>
      <c r="CS14" s="214" t="n">
        <f aca="false">Time!CS$85</f>
        <v>256.725950338266</v>
      </c>
      <c r="CT14" s="214" t="n">
        <f aca="false">Time!CT$85</f>
        <v>274.696766861944</v>
      </c>
      <c r="CU14" s="214" t="n">
        <f aca="false">Time!CU$85</f>
        <v>293.92554054228</v>
      </c>
      <c r="CV14" s="214" t="n">
        <f aca="false">Time!CV$85</f>
        <v>314.50032838024</v>
      </c>
      <c r="CW14" s="214" t="n">
        <f aca="false">Time!CW$85</f>
        <v>336.515351366857</v>
      </c>
      <c r="CX14" s="214" t="n">
        <f aca="false">Time!CX$85</f>
        <v>360.071425962537</v>
      </c>
      <c r="CY14" s="214" t="n">
        <f aca="false">Time!CY$85</f>
        <v>385.276425779915</v>
      </c>
      <c r="CZ14" s="214" t="n">
        <f aca="false">Time!CZ$85</f>
        <v>412.245775584509</v>
      </c>
      <c r="DA14" s="214" t="n">
        <f aca="false">Time!DA$85</f>
        <v>441.102979875424</v>
      </c>
      <c r="DB14" s="214" t="n">
        <f aca="false">Time!DB$85</f>
        <v>471.980188466704</v>
      </c>
      <c r="DC14" s="214" t="n">
        <f aca="false">Time!DC$85</f>
        <v>505.018801659373</v>
      </c>
      <c r="DD14" s="214" t="n">
        <f aca="false">Time!DD$85</f>
        <v>540.370117775529</v>
      </c>
      <c r="DE14" s="214" t="n">
        <f aca="false">Time!DE$85</f>
        <v>578.196026019816</v>
      </c>
      <c r="DF14" s="214" t="n">
        <f aca="false">Time!DF$85</f>
        <v>618.669747841204</v>
      </c>
      <c r="DG14" s="214" t="n">
        <f aca="false">Time!DG$85</f>
        <v>661.976630190088</v>
      </c>
      <c r="DH14" s="214" t="n">
        <f aca="false">Time!DH$85</f>
        <v>708.314994303394</v>
      </c>
      <c r="DI14" s="214" t="n">
        <f aca="false">Time!DI$85</f>
        <v>757.897043904632</v>
      </c>
      <c r="DJ14" s="214" t="n">
        <f aca="false">Time!DJ$85</f>
        <v>810.949836977956</v>
      </c>
      <c r="DK14" s="214" t="n">
        <f aca="false">Time!DK$85</f>
        <v>867.716325566413</v>
      </c>
    </row>
    <row r="15" s="159" customFormat="true" ht="15" hidden="false" customHeight="false" outlineLevel="0" collapsed="false">
      <c r="A15" s="182"/>
      <c r="B15" s="182"/>
      <c r="C15" s="183"/>
      <c r="E15" s="208" t="str">
        <f aca="false">LEFT(E13, LEN(E13) - 16) &amp; "PV"</f>
        <v>Truck gate complex cost - Construction costs - PV</v>
      </c>
      <c r="F15" s="208"/>
      <c r="G15" s="208" t="s">
        <v>209</v>
      </c>
      <c r="H15" s="208" t="n">
        <f aca="false">SUM(J15:DK15)</f>
        <v>8993413.84476053</v>
      </c>
      <c r="I15" s="208"/>
      <c r="J15" s="208" t="n">
        <f aca="false">J13 / J14</f>
        <v>0</v>
      </c>
      <c r="K15" s="208" t="n">
        <f aca="false">K13 / K14</f>
        <v>0</v>
      </c>
      <c r="L15" s="208" t="n">
        <f aca="false">L13 / L14</f>
        <v>0</v>
      </c>
      <c r="M15" s="208" t="n">
        <f aca="false">M13 / M14</f>
        <v>0</v>
      </c>
      <c r="N15" s="208" t="n">
        <f aca="false">N13 / N14</f>
        <v>0</v>
      </c>
      <c r="O15" s="208" t="n">
        <f aca="false">O13 / O14</f>
        <v>0</v>
      </c>
      <c r="P15" s="208" t="n">
        <f aca="false">P13 / P14</f>
        <v>0</v>
      </c>
      <c r="Q15" s="208" t="n">
        <f aca="false">Q13 / Q14</f>
        <v>0</v>
      </c>
      <c r="R15" s="208" t="n">
        <f aca="false">R13 / R14</f>
        <v>0</v>
      </c>
      <c r="S15" s="208" t="n">
        <f aca="false">S13 / S14</f>
        <v>8993413.84476053</v>
      </c>
      <c r="T15" s="208" t="n">
        <f aca="false">T13 / T14</f>
        <v>0</v>
      </c>
      <c r="U15" s="208" t="n">
        <f aca="false">U13 / U14</f>
        <v>0</v>
      </c>
      <c r="V15" s="208" t="n">
        <f aca="false">V13 / V14</f>
        <v>0</v>
      </c>
      <c r="W15" s="208" t="n">
        <f aca="false">W13 / W14</f>
        <v>0</v>
      </c>
      <c r="X15" s="208" t="n">
        <f aca="false">X13 / X14</f>
        <v>0</v>
      </c>
      <c r="Y15" s="208" t="n">
        <f aca="false">Y13 / Y14</f>
        <v>0</v>
      </c>
      <c r="Z15" s="208" t="n">
        <f aca="false">Z13 / Z14</f>
        <v>0</v>
      </c>
      <c r="AA15" s="208" t="n">
        <f aca="false">AA13 / AA14</f>
        <v>0</v>
      </c>
      <c r="AB15" s="208" t="n">
        <f aca="false">AB13 / AB14</f>
        <v>0</v>
      </c>
      <c r="AC15" s="208" t="n">
        <f aca="false">AC13 / AC14</f>
        <v>0</v>
      </c>
      <c r="AD15" s="208" t="n">
        <f aca="false">AD13 / AD14</f>
        <v>0</v>
      </c>
      <c r="AE15" s="208" t="n">
        <f aca="false">AE13 / AE14</f>
        <v>0</v>
      </c>
      <c r="AF15" s="208" t="n">
        <f aca="false">AF13 / AF14</f>
        <v>0</v>
      </c>
      <c r="AG15" s="208" t="n">
        <f aca="false">AG13 / AG14</f>
        <v>0</v>
      </c>
      <c r="AH15" s="208" t="n">
        <f aca="false">AH13 / AH14</f>
        <v>0</v>
      </c>
      <c r="AI15" s="208" t="n">
        <f aca="false">AI13 / AI14</f>
        <v>0</v>
      </c>
      <c r="AJ15" s="208" t="n">
        <f aca="false">AJ13 / AJ14</f>
        <v>0</v>
      </c>
      <c r="AK15" s="208" t="n">
        <f aca="false">AK13 / AK14</f>
        <v>0</v>
      </c>
      <c r="AL15" s="208" t="n">
        <f aca="false">AL13 / AL14</f>
        <v>0</v>
      </c>
      <c r="AM15" s="208" t="n">
        <f aca="false">AM13 / AM14</f>
        <v>0</v>
      </c>
      <c r="AN15" s="208" t="n">
        <f aca="false">AN13 / AN14</f>
        <v>0</v>
      </c>
      <c r="AO15" s="208" t="n">
        <f aca="false">AO13 / AO14</f>
        <v>0</v>
      </c>
      <c r="AP15" s="208" t="n">
        <f aca="false">AP13 / AP14</f>
        <v>0</v>
      </c>
      <c r="AQ15" s="208" t="n">
        <f aca="false">AQ13 / AQ14</f>
        <v>0</v>
      </c>
      <c r="AR15" s="208" t="n">
        <f aca="false">AR13 / AR14</f>
        <v>0</v>
      </c>
      <c r="AS15" s="208" t="n">
        <f aca="false">AS13 / AS14</f>
        <v>0</v>
      </c>
      <c r="AT15" s="208" t="n">
        <f aca="false">AT13 / AT14</f>
        <v>0</v>
      </c>
      <c r="AU15" s="208" t="n">
        <f aca="false">AU13 / AU14</f>
        <v>0</v>
      </c>
      <c r="AV15" s="208" t="n">
        <f aca="false">AV13 / AV14</f>
        <v>0</v>
      </c>
      <c r="AW15" s="208" t="n">
        <f aca="false">AW13 / AW14</f>
        <v>0</v>
      </c>
      <c r="AX15" s="208" t="n">
        <f aca="false">AX13 / AX14</f>
        <v>0</v>
      </c>
      <c r="AY15" s="208" t="n">
        <f aca="false">AY13 / AY14</f>
        <v>0</v>
      </c>
      <c r="AZ15" s="208" t="n">
        <f aca="false">AZ13 / AZ14</f>
        <v>0</v>
      </c>
      <c r="BA15" s="208" t="n">
        <f aca="false">BA13 / BA14</f>
        <v>0</v>
      </c>
      <c r="BB15" s="208" t="n">
        <f aca="false">BB13 / BB14</f>
        <v>0</v>
      </c>
      <c r="BC15" s="208" t="n">
        <f aca="false">BC13 / BC14</f>
        <v>0</v>
      </c>
      <c r="BD15" s="208" t="n">
        <f aca="false">BD13 / BD14</f>
        <v>0</v>
      </c>
      <c r="BE15" s="208" t="n">
        <f aca="false">BE13 / BE14</f>
        <v>0</v>
      </c>
      <c r="BF15" s="208" t="n">
        <f aca="false">BF13 / BF14</f>
        <v>0</v>
      </c>
      <c r="BG15" s="208" t="n">
        <f aca="false">BG13 / BG14</f>
        <v>0</v>
      </c>
      <c r="BH15" s="208" t="n">
        <f aca="false">BH13 / BH14</f>
        <v>0</v>
      </c>
      <c r="BI15" s="208" t="n">
        <f aca="false">BI13 / BI14</f>
        <v>0</v>
      </c>
      <c r="BJ15" s="208" t="n">
        <f aca="false">BJ13 / BJ14</f>
        <v>0</v>
      </c>
      <c r="BK15" s="208" t="n">
        <f aca="false">BK13 / BK14</f>
        <v>0</v>
      </c>
      <c r="BL15" s="208" t="n">
        <f aca="false">BL13 / BL14</f>
        <v>0</v>
      </c>
      <c r="BM15" s="208" t="n">
        <f aca="false">BM13 / BM14</f>
        <v>0</v>
      </c>
      <c r="BN15" s="208" t="n">
        <f aca="false">BN13 / BN14</f>
        <v>0</v>
      </c>
      <c r="BO15" s="208" t="n">
        <f aca="false">BO13 / BO14</f>
        <v>0</v>
      </c>
      <c r="BP15" s="208" t="n">
        <f aca="false">BP13 / BP14</f>
        <v>0</v>
      </c>
      <c r="BQ15" s="208" t="n">
        <f aca="false">BQ13 / BQ14</f>
        <v>0</v>
      </c>
      <c r="BR15" s="208" t="n">
        <f aca="false">BR13 / BR14</f>
        <v>0</v>
      </c>
      <c r="BS15" s="208" t="n">
        <f aca="false">BS13 / BS14</f>
        <v>0</v>
      </c>
      <c r="BT15" s="208" t="n">
        <f aca="false">BT13 / BT14</f>
        <v>0</v>
      </c>
      <c r="BU15" s="208" t="n">
        <f aca="false">BU13 / BU14</f>
        <v>0</v>
      </c>
      <c r="BV15" s="208" t="n">
        <f aca="false">BV13 / BV14</f>
        <v>0</v>
      </c>
      <c r="BW15" s="208" t="n">
        <f aca="false">BW13 / BW14</f>
        <v>0</v>
      </c>
      <c r="BX15" s="208" t="n">
        <f aca="false">BX13 / BX14</f>
        <v>0</v>
      </c>
      <c r="BY15" s="208" t="n">
        <f aca="false">BY13 / BY14</f>
        <v>0</v>
      </c>
      <c r="BZ15" s="208" t="n">
        <f aca="false">BZ13 / BZ14</f>
        <v>0</v>
      </c>
      <c r="CA15" s="208" t="n">
        <f aca="false">CA13 / CA14</f>
        <v>0</v>
      </c>
      <c r="CB15" s="208" t="n">
        <f aca="false">CB13 / CB14</f>
        <v>0</v>
      </c>
      <c r="CC15" s="208" t="n">
        <f aca="false">CC13 / CC14</f>
        <v>0</v>
      </c>
      <c r="CD15" s="208" t="n">
        <f aca="false">CD13 / CD14</f>
        <v>0</v>
      </c>
      <c r="CE15" s="208" t="n">
        <f aca="false">CE13 / CE14</f>
        <v>0</v>
      </c>
      <c r="CF15" s="208" t="n">
        <f aca="false">CF13 / CF14</f>
        <v>0</v>
      </c>
      <c r="CG15" s="208" t="n">
        <f aca="false">CG13 / CG14</f>
        <v>0</v>
      </c>
      <c r="CH15" s="208" t="n">
        <f aca="false">CH13 / CH14</f>
        <v>0</v>
      </c>
      <c r="CI15" s="208" t="n">
        <f aca="false">CI13 / CI14</f>
        <v>0</v>
      </c>
      <c r="CJ15" s="208" t="n">
        <f aca="false">CJ13 / CJ14</f>
        <v>0</v>
      </c>
      <c r="CK15" s="208" t="n">
        <f aca="false">CK13 / CK14</f>
        <v>0</v>
      </c>
      <c r="CL15" s="208" t="n">
        <f aca="false">CL13 / CL14</f>
        <v>0</v>
      </c>
      <c r="CM15" s="208" t="n">
        <f aca="false">CM13 / CM14</f>
        <v>0</v>
      </c>
      <c r="CN15" s="208" t="n">
        <f aca="false">CN13 / CN14</f>
        <v>0</v>
      </c>
      <c r="CO15" s="208" t="n">
        <f aca="false">CO13 / CO14</f>
        <v>0</v>
      </c>
      <c r="CP15" s="208" t="n">
        <f aca="false">CP13 / CP14</f>
        <v>0</v>
      </c>
      <c r="CQ15" s="208" t="n">
        <f aca="false">CQ13 / CQ14</f>
        <v>0</v>
      </c>
      <c r="CR15" s="208" t="n">
        <f aca="false">CR13 / CR14</f>
        <v>0</v>
      </c>
      <c r="CS15" s="208" t="n">
        <f aca="false">CS13 / CS14</f>
        <v>0</v>
      </c>
      <c r="CT15" s="208" t="n">
        <f aca="false">CT13 / CT14</f>
        <v>0</v>
      </c>
      <c r="CU15" s="208" t="n">
        <f aca="false">CU13 / CU14</f>
        <v>0</v>
      </c>
      <c r="CV15" s="208" t="n">
        <f aca="false">CV13 / CV14</f>
        <v>0</v>
      </c>
      <c r="CW15" s="208" t="n">
        <f aca="false">CW13 / CW14</f>
        <v>0</v>
      </c>
      <c r="CX15" s="208" t="n">
        <f aca="false">CX13 / CX14</f>
        <v>0</v>
      </c>
      <c r="CY15" s="208" t="n">
        <f aca="false">CY13 / CY14</f>
        <v>0</v>
      </c>
      <c r="CZ15" s="208" t="n">
        <f aca="false">CZ13 / CZ14</f>
        <v>0</v>
      </c>
      <c r="DA15" s="208" t="n">
        <f aca="false">DA13 / DA14</f>
        <v>0</v>
      </c>
      <c r="DB15" s="208" t="n">
        <f aca="false">DB13 / DB14</f>
        <v>0</v>
      </c>
      <c r="DC15" s="208" t="n">
        <f aca="false">DC13 / DC14</f>
        <v>0</v>
      </c>
      <c r="DD15" s="208" t="n">
        <f aca="false">DD13 / DD14</f>
        <v>0</v>
      </c>
      <c r="DE15" s="208" t="n">
        <f aca="false">DE13 / DE14</f>
        <v>0</v>
      </c>
      <c r="DF15" s="208" t="n">
        <f aca="false">DF13 / DF14</f>
        <v>0</v>
      </c>
      <c r="DG15" s="208" t="n">
        <f aca="false">DG13 / DG14</f>
        <v>0</v>
      </c>
      <c r="DH15" s="208" t="n">
        <f aca="false">DH13 / DH14</f>
        <v>0</v>
      </c>
      <c r="DI15" s="208" t="n">
        <f aca="false">DI13 / DI14</f>
        <v>0</v>
      </c>
      <c r="DJ15" s="208" t="n">
        <f aca="false">DJ13 / DJ14</f>
        <v>0</v>
      </c>
      <c r="DK15" s="208" t="n">
        <f aca="false">DK13 / DK14</f>
        <v>0</v>
      </c>
    </row>
    <row r="16" customFormat="false" ht="15" hidden="false" customHeight="false" outlineLevel="0" collapsed="false">
      <c r="E16" s="172"/>
      <c r="F16" s="172"/>
      <c r="G16" s="172"/>
      <c r="H16" s="172"/>
      <c r="I16" s="172"/>
      <c r="J16" s="172"/>
      <c r="K16" s="172"/>
      <c r="L16" s="172"/>
      <c r="M16" s="172"/>
      <c r="N16" s="172"/>
      <c r="O16" s="172"/>
      <c r="P16" s="172"/>
      <c r="Q16" s="172"/>
      <c r="R16" s="172"/>
      <c r="S16" s="172"/>
      <c r="T16" s="172"/>
      <c r="U16" s="172"/>
      <c r="V16" s="172"/>
      <c r="W16" s="172"/>
      <c r="X16" s="172"/>
      <c r="Y16" s="172"/>
      <c r="Z16" s="172"/>
      <c r="AA16" s="172"/>
      <c r="AB16" s="172"/>
      <c r="AC16" s="172"/>
      <c r="AD16" s="172"/>
      <c r="AE16" s="172"/>
      <c r="AF16" s="172"/>
      <c r="AG16" s="172"/>
      <c r="AH16" s="172"/>
      <c r="AI16" s="172"/>
      <c r="AJ16" s="172"/>
      <c r="AK16" s="172"/>
      <c r="AL16" s="172"/>
      <c r="AM16" s="172"/>
      <c r="AN16" s="172"/>
      <c r="AO16" s="172"/>
      <c r="AP16" s="172"/>
      <c r="AQ16" s="172"/>
      <c r="AR16" s="172"/>
      <c r="AS16" s="172"/>
      <c r="AT16" s="172"/>
      <c r="AU16" s="172"/>
      <c r="AV16" s="172"/>
      <c r="AW16" s="172"/>
      <c r="AX16" s="172"/>
      <c r="AY16" s="172"/>
      <c r="AZ16" s="172"/>
      <c r="BA16" s="172"/>
      <c r="BB16" s="172"/>
      <c r="BC16" s="172"/>
      <c r="BD16" s="172"/>
      <c r="BE16" s="172"/>
      <c r="BF16" s="172"/>
      <c r="BG16" s="172"/>
      <c r="BH16" s="172"/>
      <c r="BI16" s="172"/>
      <c r="BJ16" s="172"/>
      <c r="BK16" s="172"/>
      <c r="BL16" s="172"/>
      <c r="BM16" s="172"/>
      <c r="BN16" s="172"/>
      <c r="BO16" s="172"/>
      <c r="BP16" s="172"/>
      <c r="BQ16" s="172"/>
      <c r="BR16" s="172"/>
      <c r="BS16" s="172"/>
      <c r="BT16" s="172"/>
      <c r="BU16" s="172"/>
      <c r="BV16" s="172"/>
      <c r="BW16" s="172"/>
      <c r="BX16" s="172"/>
      <c r="BY16" s="172"/>
      <c r="BZ16" s="172"/>
      <c r="CA16" s="172"/>
      <c r="CB16" s="172"/>
      <c r="CC16" s="172"/>
      <c r="CD16" s="172"/>
      <c r="CE16" s="172"/>
      <c r="CF16" s="172"/>
      <c r="CG16" s="172"/>
      <c r="CH16" s="172"/>
      <c r="CI16" s="172"/>
      <c r="CJ16" s="172"/>
      <c r="CK16" s="172"/>
      <c r="CL16" s="172"/>
      <c r="CM16" s="172"/>
      <c r="CN16" s="172"/>
      <c r="CO16" s="172"/>
      <c r="CP16" s="172"/>
      <c r="CQ16" s="172"/>
      <c r="CR16" s="172"/>
      <c r="CS16" s="172"/>
      <c r="CT16" s="172"/>
      <c r="CU16" s="172"/>
      <c r="CV16" s="172"/>
      <c r="CW16" s="172"/>
      <c r="CX16" s="172"/>
      <c r="CY16" s="172"/>
      <c r="CZ16" s="172"/>
      <c r="DA16" s="172"/>
      <c r="DB16" s="172"/>
      <c r="DC16" s="172"/>
      <c r="DD16" s="172"/>
      <c r="DE16" s="172"/>
      <c r="DF16" s="172"/>
      <c r="DG16" s="172"/>
      <c r="DH16" s="172"/>
      <c r="DI16" s="172"/>
      <c r="DJ16" s="172"/>
      <c r="DK16" s="172"/>
    </row>
    <row r="17" customFormat="false" ht="15" hidden="false" customHeight="false" outlineLevel="0" collapsed="false">
      <c r="E17" s="172" t="str">
        <f aca="false">InpV!E$16</f>
        <v>Yard expansion cost - Design costs - Constant dollars</v>
      </c>
      <c r="F17" s="172" t="n">
        <f aca="false">InpV!F$16</f>
        <v>0</v>
      </c>
      <c r="G17" s="172" t="str">
        <f aca="false">InpV!G$16</f>
        <v>US$</v>
      </c>
      <c r="H17" s="172" t="n">
        <f aca="false">InpV!H$16</f>
        <v>1368773.68097699</v>
      </c>
      <c r="I17" s="172" t="n">
        <f aca="false">InpV!I$16</f>
        <v>0</v>
      </c>
      <c r="J17" s="172" t="n">
        <f aca="false">InpV!J$16</f>
        <v>0</v>
      </c>
      <c r="K17" s="172" t="n">
        <f aca="false">InpV!K$16</f>
        <v>0</v>
      </c>
      <c r="L17" s="172" t="n">
        <f aca="false">InpV!L$16</f>
        <v>0</v>
      </c>
      <c r="M17" s="172" t="n">
        <f aca="false">InpV!M$16</f>
        <v>0</v>
      </c>
      <c r="N17" s="172" t="n">
        <f aca="false">InpV!N$16</f>
        <v>0</v>
      </c>
      <c r="O17" s="172" t="n">
        <f aca="false">InpV!O$16</f>
        <v>0</v>
      </c>
      <c r="P17" s="172" t="n">
        <f aca="false">InpV!P$16</f>
        <v>0</v>
      </c>
      <c r="Q17" s="172" t="n">
        <f aca="false">InpV!Q$16</f>
        <v>0</v>
      </c>
      <c r="R17" s="172" t="n">
        <f aca="false">InpV!R$16</f>
        <v>1368773.68097699</v>
      </c>
      <c r="S17" s="172" t="n">
        <f aca="false">InpV!S$16</f>
        <v>0</v>
      </c>
      <c r="T17" s="172" t="n">
        <f aca="false">InpV!T$16</f>
        <v>0</v>
      </c>
      <c r="U17" s="172" t="n">
        <f aca="false">InpV!U$16</f>
        <v>0</v>
      </c>
      <c r="V17" s="172" t="n">
        <f aca="false">InpV!V$16</f>
        <v>0</v>
      </c>
      <c r="W17" s="172" t="n">
        <f aca="false">InpV!W$16</f>
        <v>0</v>
      </c>
      <c r="X17" s="172" t="n">
        <f aca="false">InpV!X$16</f>
        <v>0</v>
      </c>
      <c r="Y17" s="172" t="n">
        <f aca="false">InpV!Y$16</f>
        <v>0</v>
      </c>
      <c r="Z17" s="172" t="n">
        <f aca="false">InpV!Z$16</f>
        <v>0</v>
      </c>
      <c r="AA17" s="172" t="n">
        <f aca="false">InpV!AA$16</f>
        <v>0</v>
      </c>
      <c r="AB17" s="172" t="n">
        <f aca="false">InpV!AB$16</f>
        <v>0</v>
      </c>
      <c r="AC17" s="172" t="n">
        <f aca="false">InpV!AC$16</f>
        <v>0</v>
      </c>
      <c r="AD17" s="172" t="n">
        <f aca="false">InpV!AD$16</f>
        <v>0</v>
      </c>
      <c r="AE17" s="172" t="n">
        <f aca="false">InpV!AE$16</f>
        <v>0</v>
      </c>
      <c r="AF17" s="172" t="n">
        <f aca="false">InpV!AF$16</f>
        <v>0</v>
      </c>
      <c r="AG17" s="172" t="n">
        <f aca="false">InpV!AG$16</f>
        <v>0</v>
      </c>
      <c r="AH17" s="172" t="n">
        <f aca="false">InpV!AH$16</f>
        <v>0</v>
      </c>
      <c r="AI17" s="172" t="n">
        <f aca="false">InpV!AI$16</f>
        <v>0</v>
      </c>
      <c r="AJ17" s="172" t="n">
        <f aca="false">InpV!AJ$16</f>
        <v>0</v>
      </c>
      <c r="AK17" s="172" t="n">
        <f aca="false">InpV!AK$16</f>
        <v>0</v>
      </c>
      <c r="AL17" s="172" t="n">
        <f aca="false">InpV!AL$16</f>
        <v>0</v>
      </c>
      <c r="AM17" s="172" t="n">
        <f aca="false">InpV!AM$16</f>
        <v>0</v>
      </c>
      <c r="AN17" s="172" t="n">
        <f aca="false">InpV!AN$16</f>
        <v>0</v>
      </c>
      <c r="AO17" s="172" t="n">
        <f aca="false">InpV!AO$16</f>
        <v>0</v>
      </c>
      <c r="AP17" s="172" t="n">
        <f aca="false">InpV!AP$16</f>
        <v>0</v>
      </c>
      <c r="AQ17" s="172" t="n">
        <f aca="false">InpV!AQ$16</f>
        <v>0</v>
      </c>
      <c r="AR17" s="172" t="n">
        <f aca="false">InpV!AR$16</f>
        <v>0</v>
      </c>
      <c r="AS17" s="172" t="n">
        <f aca="false">InpV!AS$16</f>
        <v>0</v>
      </c>
      <c r="AT17" s="172" t="n">
        <f aca="false">InpV!AT$16</f>
        <v>0</v>
      </c>
      <c r="AU17" s="172" t="n">
        <f aca="false">InpV!AU$16</f>
        <v>0</v>
      </c>
      <c r="AV17" s="172" t="n">
        <f aca="false">InpV!AV$16</f>
        <v>0</v>
      </c>
      <c r="AW17" s="172" t="n">
        <f aca="false">InpV!AW$16</f>
        <v>0</v>
      </c>
      <c r="AX17" s="172" t="n">
        <f aca="false">InpV!AX$16</f>
        <v>0</v>
      </c>
      <c r="AY17" s="172" t="n">
        <f aca="false">InpV!AY$16</f>
        <v>0</v>
      </c>
      <c r="AZ17" s="172" t="n">
        <f aca="false">InpV!AZ$16</f>
        <v>0</v>
      </c>
      <c r="BA17" s="172" t="n">
        <f aca="false">InpV!BA$16</f>
        <v>0</v>
      </c>
      <c r="BB17" s="172" t="n">
        <f aca="false">InpV!BB$16</f>
        <v>0</v>
      </c>
      <c r="BC17" s="172" t="n">
        <f aca="false">InpV!BC$16</f>
        <v>0</v>
      </c>
      <c r="BD17" s="172" t="n">
        <f aca="false">InpV!BD$16</f>
        <v>0</v>
      </c>
      <c r="BE17" s="172" t="n">
        <f aca="false">InpV!BE$16</f>
        <v>0</v>
      </c>
      <c r="BF17" s="172" t="n">
        <f aca="false">InpV!BF$16</f>
        <v>0</v>
      </c>
      <c r="BG17" s="172" t="n">
        <f aca="false">InpV!BG$16</f>
        <v>0</v>
      </c>
      <c r="BH17" s="172" t="n">
        <f aca="false">InpV!BH$16</f>
        <v>0</v>
      </c>
      <c r="BI17" s="172" t="n">
        <f aca="false">InpV!BI$16</f>
        <v>0</v>
      </c>
      <c r="BJ17" s="172" t="n">
        <f aca="false">InpV!BJ$16</f>
        <v>0</v>
      </c>
      <c r="BK17" s="172" t="n">
        <f aca="false">InpV!BK$16</f>
        <v>0</v>
      </c>
      <c r="BL17" s="172" t="n">
        <f aca="false">InpV!BL$16</f>
        <v>0</v>
      </c>
      <c r="BM17" s="172" t="n">
        <f aca="false">InpV!BM$16</f>
        <v>0</v>
      </c>
      <c r="BN17" s="172" t="n">
        <f aca="false">InpV!BN$16</f>
        <v>0</v>
      </c>
      <c r="BO17" s="172" t="n">
        <f aca="false">InpV!BO$16</f>
        <v>0</v>
      </c>
      <c r="BP17" s="172" t="n">
        <f aca="false">InpV!BP$16</f>
        <v>0</v>
      </c>
      <c r="BQ17" s="172" t="n">
        <f aca="false">InpV!BQ$16</f>
        <v>0</v>
      </c>
      <c r="BR17" s="172" t="n">
        <f aca="false">InpV!BR$16</f>
        <v>0</v>
      </c>
      <c r="BS17" s="172" t="n">
        <f aca="false">InpV!BS$16</f>
        <v>0</v>
      </c>
      <c r="BT17" s="172" t="n">
        <f aca="false">InpV!BT$16</f>
        <v>0</v>
      </c>
      <c r="BU17" s="172" t="n">
        <f aca="false">InpV!BU$16</f>
        <v>0</v>
      </c>
      <c r="BV17" s="172" t="n">
        <f aca="false">InpV!BV$16</f>
        <v>0</v>
      </c>
      <c r="BW17" s="172" t="n">
        <f aca="false">InpV!BW$16</f>
        <v>0</v>
      </c>
      <c r="BX17" s="172" t="n">
        <f aca="false">InpV!BX$16</f>
        <v>0</v>
      </c>
      <c r="BY17" s="172" t="n">
        <f aca="false">InpV!BY$16</f>
        <v>0</v>
      </c>
      <c r="BZ17" s="172" t="n">
        <f aca="false">InpV!BZ$16</f>
        <v>0</v>
      </c>
      <c r="CA17" s="172" t="n">
        <f aca="false">InpV!CA$16</f>
        <v>0</v>
      </c>
      <c r="CB17" s="172" t="n">
        <f aca="false">InpV!CB$16</f>
        <v>0</v>
      </c>
      <c r="CC17" s="172" t="n">
        <f aca="false">InpV!CC$16</f>
        <v>0</v>
      </c>
      <c r="CD17" s="172" t="n">
        <f aca="false">InpV!CD$16</f>
        <v>0</v>
      </c>
      <c r="CE17" s="172" t="n">
        <f aca="false">InpV!CE$16</f>
        <v>0</v>
      </c>
      <c r="CF17" s="172" t="n">
        <f aca="false">InpV!CF$16</f>
        <v>0</v>
      </c>
      <c r="CG17" s="172" t="n">
        <f aca="false">InpV!CG$16</f>
        <v>0</v>
      </c>
      <c r="CH17" s="172" t="n">
        <f aca="false">InpV!CH$16</f>
        <v>0</v>
      </c>
      <c r="CI17" s="172" t="n">
        <f aca="false">InpV!CI$16</f>
        <v>0</v>
      </c>
      <c r="CJ17" s="172" t="n">
        <f aca="false">InpV!CJ$16</f>
        <v>0</v>
      </c>
      <c r="CK17" s="172" t="n">
        <f aca="false">InpV!CK$16</f>
        <v>0</v>
      </c>
      <c r="CL17" s="172" t="n">
        <f aca="false">InpV!CL$16</f>
        <v>0</v>
      </c>
      <c r="CM17" s="172" t="n">
        <f aca="false">InpV!CM$16</f>
        <v>0</v>
      </c>
      <c r="CN17" s="172" t="n">
        <f aca="false">InpV!CN$16</f>
        <v>0</v>
      </c>
      <c r="CO17" s="172" t="n">
        <f aca="false">InpV!CO$16</f>
        <v>0</v>
      </c>
      <c r="CP17" s="172" t="n">
        <f aca="false">InpV!CP$16</f>
        <v>0</v>
      </c>
      <c r="CQ17" s="172" t="n">
        <f aca="false">InpV!CQ$16</f>
        <v>0</v>
      </c>
      <c r="CR17" s="172" t="n">
        <f aca="false">InpV!CR$16</f>
        <v>0</v>
      </c>
      <c r="CS17" s="172" t="n">
        <f aca="false">InpV!CS$16</f>
        <v>0</v>
      </c>
      <c r="CT17" s="172" t="n">
        <f aca="false">InpV!CT$16</f>
        <v>0</v>
      </c>
      <c r="CU17" s="172" t="n">
        <f aca="false">InpV!CU$16</f>
        <v>0</v>
      </c>
      <c r="CV17" s="172" t="n">
        <f aca="false">InpV!CV$16</f>
        <v>0</v>
      </c>
      <c r="CW17" s="172" t="n">
        <f aca="false">InpV!CW$16</f>
        <v>0</v>
      </c>
      <c r="CX17" s="172" t="n">
        <f aca="false">InpV!CX$16</f>
        <v>0</v>
      </c>
      <c r="CY17" s="172" t="n">
        <f aca="false">InpV!CY$16</f>
        <v>0</v>
      </c>
      <c r="CZ17" s="172" t="n">
        <f aca="false">InpV!CZ$16</f>
        <v>0</v>
      </c>
      <c r="DA17" s="172" t="n">
        <f aca="false">InpV!DA$16</f>
        <v>0</v>
      </c>
      <c r="DB17" s="172" t="n">
        <f aca="false">InpV!DB$16</f>
        <v>0</v>
      </c>
      <c r="DC17" s="172" t="n">
        <f aca="false">InpV!DC$16</f>
        <v>0</v>
      </c>
      <c r="DD17" s="172" t="n">
        <f aca="false">InpV!DD$16</f>
        <v>0</v>
      </c>
      <c r="DE17" s="172" t="n">
        <f aca="false">InpV!DE$16</f>
        <v>0</v>
      </c>
      <c r="DF17" s="172" t="n">
        <f aca="false">InpV!DF$16</f>
        <v>0</v>
      </c>
      <c r="DG17" s="172" t="n">
        <f aca="false">InpV!DG$16</f>
        <v>0</v>
      </c>
      <c r="DH17" s="172" t="n">
        <f aca="false">InpV!DH$16</f>
        <v>0</v>
      </c>
      <c r="DI17" s="172" t="n">
        <f aca="false">InpV!DI$16</f>
        <v>0</v>
      </c>
      <c r="DJ17" s="172" t="n">
        <f aca="false">InpV!DJ$16</f>
        <v>0</v>
      </c>
      <c r="DK17" s="172" t="n">
        <f aca="false">InpV!DK$16</f>
        <v>0</v>
      </c>
    </row>
    <row r="18" customFormat="false" ht="15" hidden="false" customHeight="false" outlineLevel="0" collapsed="false">
      <c r="E18" s="214" t="str">
        <f aca="false">Time!E$85</f>
        <v>Discount rate multiplier - 7 percent</v>
      </c>
      <c r="F18" s="214" t="n">
        <f aca="false">Time!F$85</f>
        <v>0</v>
      </c>
      <c r="G18" s="214" t="str">
        <f aca="false">Time!G$85</f>
        <v>factor</v>
      </c>
      <c r="H18" s="214" t="n">
        <f aca="false">Time!H$85</f>
        <v>0</v>
      </c>
      <c r="I18" s="214" t="n">
        <f aca="false">Time!I$85</f>
        <v>0</v>
      </c>
      <c r="J18" s="214" t="n">
        <f aca="false">Time!J$85</f>
        <v>0.712986179483668</v>
      </c>
      <c r="K18" s="214" t="n">
        <f aca="false">Time!K$85</f>
        <v>0.762895212047525</v>
      </c>
      <c r="L18" s="214" t="n">
        <f aca="false">Time!L$85</f>
        <v>0.816297876890852</v>
      </c>
      <c r="M18" s="214" t="n">
        <f aca="false">Time!M$85</f>
        <v>0.873438728273212</v>
      </c>
      <c r="N18" s="214" t="n">
        <f aca="false">Time!N$85</f>
        <v>0.934579439252336</v>
      </c>
      <c r="O18" s="214" t="n">
        <f aca="false">Time!O$85</f>
        <v>1</v>
      </c>
      <c r="P18" s="214" t="n">
        <f aca="false">Time!P$85</f>
        <v>1.07</v>
      </c>
      <c r="Q18" s="214" t="n">
        <f aca="false">Time!Q$85</f>
        <v>1.1449</v>
      </c>
      <c r="R18" s="214" t="n">
        <f aca="false">Time!R$85</f>
        <v>1.225043</v>
      </c>
      <c r="S18" s="214" t="n">
        <f aca="false">Time!S$85</f>
        <v>1.31079601</v>
      </c>
      <c r="T18" s="214" t="n">
        <f aca="false">Time!T$85</f>
        <v>1.4025517307</v>
      </c>
      <c r="U18" s="214" t="n">
        <f aca="false">Time!U$85</f>
        <v>1.500730351849</v>
      </c>
      <c r="V18" s="214" t="n">
        <f aca="false">Time!V$85</f>
        <v>1.60578147647843</v>
      </c>
      <c r="W18" s="214" t="n">
        <f aca="false">Time!W$85</f>
        <v>1.71818617983192</v>
      </c>
      <c r="X18" s="214" t="n">
        <f aca="false">Time!X$85</f>
        <v>1.83845921242015</v>
      </c>
      <c r="Y18" s="214" t="n">
        <f aca="false">Time!Y$85</f>
        <v>1.96715135728957</v>
      </c>
      <c r="Z18" s="214" t="n">
        <f aca="false">Time!Z$85</f>
        <v>2.10485195229984</v>
      </c>
      <c r="AA18" s="214" t="n">
        <f aca="false">Time!AA$85</f>
        <v>2.25219158896082</v>
      </c>
      <c r="AB18" s="214" t="n">
        <f aca="false">Time!AB$85</f>
        <v>2.40984500018808</v>
      </c>
      <c r="AC18" s="214" t="n">
        <f aca="false">Time!AC$85</f>
        <v>2.57853415020125</v>
      </c>
      <c r="AD18" s="214" t="n">
        <f aca="false">Time!AD$85</f>
        <v>2.75903154071533</v>
      </c>
      <c r="AE18" s="214" t="n">
        <f aca="false">Time!AE$85</f>
        <v>2.95216374856541</v>
      </c>
      <c r="AF18" s="214" t="n">
        <f aca="false">Time!AF$85</f>
        <v>3.15881521096499</v>
      </c>
      <c r="AG18" s="214" t="n">
        <f aca="false">Time!AG$85</f>
        <v>3.37993227573254</v>
      </c>
      <c r="AH18" s="214" t="n">
        <f aca="false">Time!AH$85</f>
        <v>3.61652753503381</v>
      </c>
      <c r="AI18" s="214" t="n">
        <f aca="false">Time!AI$85</f>
        <v>3.86968446248618</v>
      </c>
      <c r="AJ18" s="214" t="n">
        <f aca="false">Time!AJ$85</f>
        <v>4.14056237486021</v>
      </c>
      <c r="AK18" s="214" t="n">
        <f aca="false">Time!AK$85</f>
        <v>4.43040174110043</v>
      </c>
      <c r="AL18" s="214" t="n">
        <f aca="false">Time!AL$85</f>
        <v>4.74052986297746</v>
      </c>
      <c r="AM18" s="214" t="n">
        <f aca="false">Time!AM$85</f>
        <v>5.07236695338588</v>
      </c>
      <c r="AN18" s="214" t="n">
        <f aca="false">Time!AN$85</f>
        <v>5.42743264012289</v>
      </c>
      <c r="AO18" s="214" t="n">
        <f aca="false">Time!AO$85</f>
        <v>5.80735292493149</v>
      </c>
      <c r="AP18" s="214" t="n">
        <f aca="false">Time!AP$85</f>
        <v>6.2138676296767</v>
      </c>
      <c r="AQ18" s="214" t="n">
        <f aca="false">Time!AQ$85</f>
        <v>6.64883836375407</v>
      </c>
      <c r="AR18" s="214" t="n">
        <f aca="false">Time!AR$85</f>
        <v>7.11425704921685</v>
      </c>
      <c r="AS18" s="214" t="n">
        <f aca="false">Time!AS$85</f>
        <v>7.61225504266203</v>
      </c>
      <c r="AT18" s="214" t="n">
        <f aca="false">Time!AT$85</f>
        <v>8.14511289564837</v>
      </c>
      <c r="AU18" s="214" t="n">
        <f aca="false">Time!AU$85</f>
        <v>8.71527079834376</v>
      </c>
      <c r="AV18" s="214" t="n">
        <f aca="false">Time!AV$85</f>
        <v>9.32533975422782</v>
      </c>
      <c r="AW18" s="214" t="n">
        <f aca="false">Time!AW$85</f>
        <v>9.97811353702377</v>
      </c>
      <c r="AX18" s="214" t="n">
        <f aca="false">Time!AX$85</f>
        <v>10.6765814846154</v>
      </c>
      <c r="AY18" s="214" t="n">
        <f aca="false">Time!AY$85</f>
        <v>11.4239421885385</v>
      </c>
      <c r="AZ18" s="214" t="n">
        <f aca="false">Time!AZ$85</f>
        <v>12.2236181417362</v>
      </c>
      <c r="BA18" s="214" t="n">
        <f aca="false">Time!BA$85</f>
        <v>13.0792714116577</v>
      </c>
      <c r="BB18" s="214" t="n">
        <f aca="false">Time!BB$85</f>
        <v>13.9948204104738</v>
      </c>
      <c r="BC18" s="214" t="n">
        <f aca="false">Time!BC$85</f>
        <v>14.974457839207</v>
      </c>
      <c r="BD18" s="214" t="n">
        <f aca="false">Time!BD$85</f>
        <v>16.0226698879514</v>
      </c>
      <c r="BE18" s="214" t="n">
        <f aca="false">Time!BE$85</f>
        <v>17.144256780108</v>
      </c>
      <c r="BF18" s="214" t="n">
        <f aca="false">Time!BF$85</f>
        <v>18.3443547547156</v>
      </c>
      <c r="BG18" s="214" t="n">
        <f aca="false">Time!BG$85</f>
        <v>19.6284595875457</v>
      </c>
      <c r="BH18" s="214" t="n">
        <f aca="false">Time!BH$85</f>
        <v>21.0024517586739</v>
      </c>
      <c r="BI18" s="214" t="n">
        <f aca="false">Time!BI$85</f>
        <v>22.4726233817811</v>
      </c>
      <c r="BJ18" s="214" t="n">
        <f aca="false">Time!BJ$85</f>
        <v>24.0457070185057</v>
      </c>
      <c r="BK18" s="214" t="n">
        <f aca="false">Time!BK$85</f>
        <v>25.7289065098011</v>
      </c>
      <c r="BL18" s="214" t="n">
        <f aca="false">Time!BL$85</f>
        <v>27.5299299654872</v>
      </c>
      <c r="BM18" s="214" t="n">
        <f aca="false">Time!BM$85</f>
        <v>29.4570250630713</v>
      </c>
      <c r="BN18" s="214" t="n">
        <f aca="false">Time!BN$85</f>
        <v>31.5190168174863</v>
      </c>
      <c r="BO18" s="214" t="n">
        <f aca="false">Time!BO$85</f>
        <v>33.7253479947104</v>
      </c>
      <c r="BP18" s="214" t="n">
        <f aca="false">Time!BP$85</f>
        <v>36.0861223543401</v>
      </c>
      <c r="BQ18" s="214" t="n">
        <f aca="false">Time!BQ$85</f>
        <v>38.6121509191439</v>
      </c>
      <c r="BR18" s="214" t="n">
        <f aca="false">Time!BR$85</f>
        <v>41.315001483484</v>
      </c>
      <c r="BS18" s="214" t="n">
        <f aca="false">Time!BS$85</f>
        <v>44.2070515873279</v>
      </c>
      <c r="BT18" s="214" t="n">
        <f aca="false">Time!BT$85</f>
        <v>47.3015451984408</v>
      </c>
      <c r="BU18" s="214" t="n">
        <f aca="false">Time!BU$85</f>
        <v>50.6126533623317</v>
      </c>
      <c r="BV18" s="214" t="n">
        <f aca="false">Time!BV$85</f>
        <v>54.1555390976949</v>
      </c>
      <c r="BW18" s="214" t="n">
        <f aca="false">Time!BW$85</f>
        <v>57.9464268345335</v>
      </c>
      <c r="BX18" s="214" t="n">
        <f aca="false">Time!BX$85</f>
        <v>62.0026767129509</v>
      </c>
      <c r="BY18" s="214" t="n">
        <f aca="false">Time!BY$85</f>
        <v>66.3428640828574</v>
      </c>
      <c r="BZ18" s="214" t="n">
        <f aca="false">Time!BZ$85</f>
        <v>70.9868645686575</v>
      </c>
      <c r="CA18" s="214" t="n">
        <f aca="false">Time!CA$85</f>
        <v>75.9559450884635</v>
      </c>
      <c r="CB18" s="214" t="n">
        <f aca="false">Time!CB$85</f>
        <v>81.2728612446559</v>
      </c>
      <c r="CC18" s="214" t="n">
        <f aca="false">Time!CC$85</f>
        <v>86.9619615317818</v>
      </c>
      <c r="CD18" s="214" t="n">
        <f aca="false">Time!CD$85</f>
        <v>93.0492988390066</v>
      </c>
      <c r="CE18" s="214" t="n">
        <f aca="false">Time!CE$85</f>
        <v>99.562749757737</v>
      </c>
      <c r="CF18" s="214" t="n">
        <f aca="false">Time!CF$85</f>
        <v>106.532142240779</v>
      </c>
      <c r="CG18" s="214" t="n">
        <f aca="false">Time!CG$85</f>
        <v>113.989392197633</v>
      </c>
      <c r="CH18" s="214" t="n">
        <f aca="false">Time!CH$85</f>
        <v>121.968649651467</v>
      </c>
      <c r="CI18" s="214" t="n">
        <f aca="false">Time!CI$85</f>
        <v>130.50645512707</v>
      </c>
      <c r="CJ18" s="214" t="n">
        <f aca="false">Time!CJ$85</f>
        <v>139.641906985965</v>
      </c>
      <c r="CK18" s="214" t="n">
        <f aca="false">Time!CK$85</f>
        <v>149.416840474983</v>
      </c>
      <c r="CL18" s="214" t="n">
        <f aca="false">Time!CL$85</f>
        <v>159.876019308231</v>
      </c>
      <c r="CM18" s="214" t="n">
        <f aca="false">Time!CM$85</f>
        <v>171.067340659808</v>
      </c>
      <c r="CN18" s="214" t="n">
        <f aca="false">Time!CN$85</f>
        <v>183.042054505994</v>
      </c>
      <c r="CO18" s="214" t="n">
        <f aca="false">Time!CO$85</f>
        <v>195.854998321414</v>
      </c>
      <c r="CP18" s="214" t="n">
        <f aca="false">Time!CP$85</f>
        <v>209.564848203913</v>
      </c>
      <c r="CQ18" s="214" t="n">
        <f aca="false">Time!CQ$85</f>
        <v>224.234387578187</v>
      </c>
      <c r="CR18" s="214" t="n">
        <f aca="false">Time!CR$85</f>
        <v>239.93079470866</v>
      </c>
      <c r="CS18" s="214" t="n">
        <f aca="false">Time!CS$85</f>
        <v>256.725950338266</v>
      </c>
      <c r="CT18" s="214" t="n">
        <f aca="false">Time!CT$85</f>
        <v>274.696766861944</v>
      </c>
      <c r="CU18" s="214" t="n">
        <f aca="false">Time!CU$85</f>
        <v>293.92554054228</v>
      </c>
      <c r="CV18" s="214" t="n">
        <f aca="false">Time!CV$85</f>
        <v>314.50032838024</v>
      </c>
      <c r="CW18" s="214" t="n">
        <f aca="false">Time!CW$85</f>
        <v>336.515351366857</v>
      </c>
      <c r="CX18" s="214" t="n">
        <f aca="false">Time!CX$85</f>
        <v>360.071425962537</v>
      </c>
      <c r="CY18" s="214" t="n">
        <f aca="false">Time!CY$85</f>
        <v>385.276425779915</v>
      </c>
      <c r="CZ18" s="214" t="n">
        <f aca="false">Time!CZ$85</f>
        <v>412.245775584509</v>
      </c>
      <c r="DA18" s="214" t="n">
        <f aca="false">Time!DA$85</f>
        <v>441.102979875424</v>
      </c>
      <c r="DB18" s="214" t="n">
        <f aca="false">Time!DB$85</f>
        <v>471.980188466704</v>
      </c>
      <c r="DC18" s="214" t="n">
        <f aca="false">Time!DC$85</f>
        <v>505.018801659373</v>
      </c>
      <c r="DD18" s="214" t="n">
        <f aca="false">Time!DD$85</f>
        <v>540.370117775529</v>
      </c>
      <c r="DE18" s="214" t="n">
        <f aca="false">Time!DE$85</f>
        <v>578.196026019816</v>
      </c>
      <c r="DF18" s="214" t="n">
        <f aca="false">Time!DF$85</f>
        <v>618.669747841204</v>
      </c>
      <c r="DG18" s="214" t="n">
        <f aca="false">Time!DG$85</f>
        <v>661.976630190088</v>
      </c>
      <c r="DH18" s="214" t="n">
        <f aca="false">Time!DH$85</f>
        <v>708.314994303394</v>
      </c>
      <c r="DI18" s="214" t="n">
        <f aca="false">Time!DI$85</f>
        <v>757.897043904632</v>
      </c>
      <c r="DJ18" s="214" t="n">
        <f aca="false">Time!DJ$85</f>
        <v>810.949836977956</v>
      </c>
      <c r="DK18" s="214" t="n">
        <f aca="false">Time!DK$85</f>
        <v>867.716325566413</v>
      </c>
    </row>
    <row r="19" s="159" customFormat="true" ht="15" hidden="false" customHeight="false" outlineLevel="0" collapsed="false">
      <c r="A19" s="182"/>
      <c r="B19" s="182"/>
      <c r="C19" s="183"/>
      <c r="E19" s="208" t="str">
        <f aca="false">LEFT(E17, LEN(E17) - 16) &amp; "PV"</f>
        <v>Yard expansion cost - Design costs - PV</v>
      </c>
      <c r="F19" s="208"/>
      <c r="G19" s="208" t="s">
        <v>209</v>
      </c>
      <c r="H19" s="208" t="n">
        <f aca="false">SUM(J19:DK19)</f>
        <v>1117327.04972559</v>
      </c>
      <c r="I19" s="208"/>
      <c r="J19" s="208" t="n">
        <f aca="false">J17 / J18</f>
        <v>0</v>
      </c>
      <c r="K19" s="208" t="n">
        <f aca="false">K17 / K18</f>
        <v>0</v>
      </c>
      <c r="L19" s="208" t="n">
        <f aca="false">L17 / L18</f>
        <v>0</v>
      </c>
      <c r="M19" s="208" t="n">
        <f aca="false">M17 / M18</f>
        <v>0</v>
      </c>
      <c r="N19" s="208" t="n">
        <f aca="false">N17 / N18</f>
        <v>0</v>
      </c>
      <c r="O19" s="208" t="n">
        <f aca="false">O17 / O18</f>
        <v>0</v>
      </c>
      <c r="P19" s="208" t="n">
        <f aca="false">P17 / P18</f>
        <v>0</v>
      </c>
      <c r="Q19" s="208" t="n">
        <f aca="false">Q17 / Q18</f>
        <v>0</v>
      </c>
      <c r="R19" s="208" t="n">
        <f aca="false">R17 / R18</f>
        <v>1117327.04972559</v>
      </c>
      <c r="S19" s="208" t="n">
        <f aca="false">S17 / S18</f>
        <v>0</v>
      </c>
      <c r="T19" s="208" t="n">
        <f aca="false">T17 / T18</f>
        <v>0</v>
      </c>
      <c r="U19" s="208" t="n">
        <f aca="false">U17 / U18</f>
        <v>0</v>
      </c>
      <c r="V19" s="208" t="n">
        <f aca="false">V17 / V18</f>
        <v>0</v>
      </c>
      <c r="W19" s="208" t="n">
        <f aca="false">W17 / W18</f>
        <v>0</v>
      </c>
      <c r="X19" s="208" t="n">
        <f aca="false">X17 / X18</f>
        <v>0</v>
      </c>
      <c r="Y19" s="208" t="n">
        <f aca="false">Y17 / Y18</f>
        <v>0</v>
      </c>
      <c r="Z19" s="208" t="n">
        <f aca="false">Z17 / Z18</f>
        <v>0</v>
      </c>
      <c r="AA19" s="208" t="n">
        <f aca="false">AA17 / AA18</f>
        <v>0</v>
      </c>
      <c r="AB19" s="208" t="n">
        <f aca="false">AB17 / AB18</f>
        <v>0</v>
      </c>
      <c r="AC19" s="208" t="n">
        <f aca="false">AC17 / AC18</f>
        <v>0</v>
      </c>
      <c r="AD19" s="208" t="n">
        <f aca="false">AD17 / AD18</f>
        <v>0</v>
      </c>
      <c r="AE19" s="208" t="n">
        <f aca="false">AE17 / AE18</f>
        <v>0</v>
      </c>
      <c r="AF19" s="208" t="n">
        <f aca="false">AF17 / AF18</f>
        <v>0</v>
      </c>
      <c r="AG19" s="208" t="n">
        <f aca="false">AG17 / AG18</f>
        <v>0</v>
      </c>
      <c r="AH19" s="208" t="n">
        <f aca="false">AH17 / AH18</f>
        <v>0</v>
      </c>
      <c r="AI19" s="208" t="n">
        <f aca="false">AI17 / AI18</f>
        <v>0</v>
      </c>
      <c r="AJ19" s="208" t="n">
        <f aca="false">AJ17 / AJ18</f>
        <v>0</v>
      </c>
      <c r="AK19" s="208" t="n">
        <f aca="false">AK17 / AK18</f>
        <v>0</v>
      </c>
      <c r="AL19" s="208" t="n">
        <f aca="false">AL17 / AL18</f>
        <v>0</v>
      </c>
      <c r="AM19" s="208" t="n">
        <f aca="false">AM17 / AM18</f>
        <v>0</v>
      </c>
      <c r="AN19" s="208" t="n">
        <f aca="false">AN17 / AN18</f>
        <v>0</v>
      </c>
      <c r="AO19" s="208" t="n">
        <f aca="false">AO17 / AO18</f>
        <v>0</v>
      </c>
      <c r="AP19" s="208" t="n">
        <f aca="false">AP17 / AP18</f>
        <v>0</v>
      </c>
      <c r="AQ19" s="208" t="n">
        <f aca="false">AQ17 / AQ18</f>
        <v>0</v>
      </c>
      <c r="AR19" s="208" t="n">
        <f aca="false">AR17 / AR18</f>
        <v>0</v>
      </c>
      <c r="AS19" s="208" t="n">
        <f aca="false">AS17 / AS18</f>
        <v>0</v>
      </c>
      <c r="AT19" s="208" t="n">
        <f aca="false">AT17 / AT18</f>
        <v>0</v>
      </c>
      <c r="AU19" s="208" t="n">
        <f aca="false">AU17 / AU18</f>
        <v>0</v>
      </c>
      <c r="AV19" s="208" t="n">
        <f aca="false">AV17 / AV18</f>
        <v>0</v>
      </c>
      <c r="AW19" s="208" t="n">
        <f aca="false">AW17 / AW18</f>
        <v>0</v>
      </c>
      <c r="AX19" s="208" t="n">
        <f aca="false">AX17 / AX18</f>
        <v>0</v>
      </c>
      <c r="AY19" s="208" t="n">
        <f aca="false">AY17 / AY18</f>
        <v>0</v>
      </c>
      <c r="AZ19" s="208" t="n">
        <f aca="false">AZ17 / AZ18</f>
        <v>0</v>
      </c>
      <c r="BA19" s="208" t="n">
        <f aca="false">BA17 / BA18</f>
        <v>0</v>
      </c>
      <c r="BB19" s="208" t="n">
        <f aca="false">BB17 / BB18</f>
        <v>0</v>
      </c>
      <c r="BC19" s="208" t="n">
        <f aca="false">BC17 / BC18</f>
        <v>0</v>
      </c>
      <c r="BD19" s="208" t="n">
        <f aca="false">BD17 / BD18</f>
        <v>0</v>
      </c>
      <c r="BE19" s="208" t="n">
        <f aca="false">BE17 / BE18</f>
        <v>0</v>
      </c>
      <c r="BF19" s="208" t="n">
        <f aca="false">BF17 / BF18</f>
        <v>0</v>
      </c>
      <c r="BG19" s="208" t="n">
        <f aca="false">BG17 / BG18</f>
        <v>0</v>
      </c>
      <c r="BH19" s="208" t="n">
        <f aca="false">BH17 / BH18</f>
        <v>0</v>
      </c>
      <c r="BI19" s="208" t="n">
        <f aca="false">BI17 / BI18</f>
        <v>0</v>
      </c>
      <c r="BJ19" s="208" t="n">
        <f aca="false">BJ17 / BJ18</f>
        <v>0</v>
      </c>
      <c r="BK19" s="208" t="n">
        <f aca="false">BK17 / BK18</f>
        <v>0</v>
      </c>
      <c r="BL19" s="208" t="n">
        <f aca="false">BL17 / BL18</f>
        <v>0</v>
      </c>
      <c r="BM19" s="208" t="n">
        <f aca="false">BM17 / BM18</f>
        <v>0</v>
      </c>
      <c r="BN19" s="208" t="n">
        <f aca="false">BN17 / BN18</f>
        <v>0</v>
      </c>
      <c r="BO19" s="208" t="n">
        <f aca="false">BO17 / BO18</f>
        <v>0</v>
      </c>
      <c r="BP19" s="208" t="n">
        <f aca="false">BP17 / BP18</f>
        <v>0</v>
      </c>
      <c r="BQ19" s="208" t="n">
        <f aca="false">BQ17 / BQ18</f>
        <v>0</v>
      </c>
      <c r="BR19" s="208" t="n">
        <f aca="false">BR17 / BR18</f>
        <v>0</v>
      </c>
      <c r="BS19" s="208" t="n">
        <f aca="false">BS17 / BS18</f>
        <v>0</v>
      </c>
      <c r="BT19" s="208" t="n">
        <f aca="false">BT17 / BT18</f>
        <v>0</v>
      </c>
      <c r="BU19" s="208" t="n">
        <f aca="false">BU17 / BU18</f>
        <v>0</v>
      </c>
      <c r="BV19" s="208" t="n">
        <f aca="false">BV17 / BV18</f>
        <v>0</v>
      </c>
      <c r="BW19" s="208" t="n">
        <f aca="false">BW17 / BW18</f>
        <v>0</v>
      </c>
      <c r="BX19" s="208" t="n">
        <f aca="false">BX17 / BX18</f>
        <v>0</v>
      </c>
      <c r="BY19" s="208" t="n">
        <f aca="false">BY17 / BY18</f>
        <v>0</v>
      </c>
      <c r="BZ19" s="208" t="n">
        <f aca="false">BZ17 / BZ18</f>
        <v>0</v>
      </c>
      <c r="CA19" s="208" t="n">
        <f aca="false">CA17 / CA18</f>
        <v>0</v>
      </c>
      <c r="CB19" s="208" t="n">
        <f aca="false">CB17 / CB18</f>
        <v>0</v>
      </c>
      <c r="CC19" s="208" t="n">
        <f aca="false">CC17 / CC18</f>
        <v>0</v>
      </c>
      <c r="CD19" s="208" t="n">
        <f aca="false">CD17 / CD18</f>
        <v>0</v>
      </c>
      <c r="CE19" s="208" t="n">
        <f aca="false">CE17 / CE18</f>
        <v>0</v>
      </c>
      <c r="CF19" s="208" t="n">
        <f aca="false">CF17 / CF18</f>
        <v>0</v>
      </c>
      <c r="CG19" s="208" t="n">
        <f aca="false">CG17 / CG18</f>
        <v>0</v>
      </c>
      <c r="CH19" s="208" t="n">
        <f aca="false">CH17 / CH18</f>
        <v>0</v>
      </c>
      <c r="CI19" s="208" t="n">
        <f aca="false">CI17 / CI18</f>
        <v>0</v>
      </c>
      <c r="CJ19" s="208" t="n">
        <f aca="false">CJ17 / CJ18</f>
        <v>0</v>
      </c>
      <c r="CK19" s="208" t="n">
        <f aca="false">CK17 / CK18</f>
        <v>0</v>
      </c>
      <c r="CL19" s="208" t="n">
        <f aca="false">CL17 / CL18</f>
        <v>0</v>
      </c>
      <c r="CM19" s="208" t="n">
        <f aca="false">CM17 / CM18</f>
        <v>0</v>
      </c>
      <c r="CN19" s="208" t="n">
        <f aca="false">CN17 / CN18</f>
        <v>0</v>
      </c>
      <c r="CO19" s="208" t="n">
        <f aca="false">CO17 / CO18</f>
        <v>0</v>
      </c>
      <c r="CP19" s="208" t="n">
        <f aca="false">CP17 / CP18</f>
        <v>0</v>
      </c>
      <c r="CQ19" s="208" t="n">
        <f aca="false">CQ17 / CQ18</f>
        <v>0</v>
      </c>
      <c r="CR19" s="208" t="n">
        <f aca="false">CR17 / CR18</f>
        <v>0</v>
      </c>
      <c r="CS19" s="208" t="n">
        <f aca="false">CS17 / CS18</f>
        <v>0</v>
      </c>
      <c r="CT19" s="208" t="n">
        <f aca="false">CT17 / CT18</f>
        <v>0</v>
      </c>
      <c r="CU19" s="208" t="n">
        <f aca="false">CU17 / CU18</f>
        <v>0</v>
      </c>
      <c r="CV19" s="208" t="n">
        <f aca="false">CV17 / CV18</f>
        <v>0</v>
      </c>
      <c r="CW19" s="208" t="n">
        <f aca="false">CW17 / CW18</f>
        <v>0</v>
      </c>
      <c r="CX19" s="208" t="n">
        <f aca="false">CX17 / CX18</f>
        <v>0</v>
      </c>
      <c r="CY19" s="208" t="n">
        <f aca="false">CY17 / CY18</f>
        <v>0</v>
      </c>
      <c r="CZ19" s="208" t="n">
        <f aca="false">CZ17 / CZ18</f>
        <v>0</v>
      </c>
      <c r="DA19" s="208" t="n">
        <f aca="false">DA17 / DA18</f>
        <v>0</v>
      </c>
      <c r="DB19" s="208" t="n">
        <f aca="false">DB17 / DB18</f>
        <v>0</v>
      </c>
      <c r="DC19" s="208" t="n">
        <f aca="false">DC17 / DC18</f>
        <v>0</v>
      </c>
      <c r="DD19" s="208" t="n">
        <f aca="false">DD17 / DD18</f>
        <v>0</v>
      </c>
      <c r="DE19" s="208" t="n">
        <f aca="false">DE17 / DE18</f>
        <v>0</v>
      </c>
      <c r="DF19" s="208" t="n">
        <f aca="false">DF17 / DF18</f>
        <v>0</v>
      </c>
      <c r="DG19" s="208" t="n">
        <f aca="false">DG17 / DG18</f>
        <v>0</v>
      </c>
      <c r="DH19" s="208" t="n">
        <f aca="false">DH17 / DH18</f>
        <v>0</v>
      </c>
      <c r="DI19" s="208" t="n">
        <f aca="false">DI17 / DI18</f>
        <v>0</v>
      </c>
      <c r="DJ19" s="208" t="n">
        <f aca="false">DJ17 / DJ18</f>
        <v>0</v>
      </c>
      <c r="DK19" s="208" t="n">
        <f aca="false">DK17 / DK18</f>
        <v>0</v>
      </c>
    </row>
    <row r="20" customFormat="false" ht="15" hidden="false" customHeight="false" outlineLevel="0" collapsed="false">
      <c r="E20" s="172"/>
      <c r="F20" s="172"/>
      <c r="G20" s="172"/>
      <c r="H20" s="172"/>
      <c r="I20" s="172"/>
      <c r="J20" s="172"/>
      <c r="K20" s="172"/>
      <c r="L20" s="172"/>
      <c r="M20" s="172"/>
      <c r="N20" s="172"/>
      <c r="O20" s="172"/>
      <c r="P20" s="172"/>
      <c r="Q20" s="172"/>
      <c r="R20" s="172"/>
      <c r="S20" s="172"/>
      <c r="T20" s="172"/>
      <c r="U20" s="172"/>
      <c r="V20" s="172"/>
      <c r="W20" s="172"/>
      <c r="X20" s="172"/>
      <c r="Y20" s="172"/>
      <c r="Z20" s="172"/>
      <c r="AA20" s="172"/>
      <c r="AB20" s="172"/>
      <c r="AC20" s="172"/>
      <c r="AD20" s="172"/>
      <c r="AE20" s="172"/>
      <c r="AF20" s="172"/>
      <c r="AG20" s="172"/>
      <c r="AH20" s="172"/>
      <c r="AI20" s="172"/>
      <c r="AJ20" s="172"/>
      <c r="AK20" s="172"/>
      <c r="AL20" s="172"/>
      <c r="AM20" s="172"/>
      <c r="AN20" s="172"/>
      <c r="AO20" s="172"/>
      <c r="AP20" s="172"/>
      <c r="AQ20" s="172"/>
      <c r="AR20" s="172"/>
      <c r="AS20" s="172"/>
      <c r="AT20" s="172"/>
      <c r="AU20" s="172"/>
      <c r="AV20" s="172"/>
      <c r="AW20" s="172"/>
      <c r="AX20" s="172"/>
      <c r="AY20" s="172"/>
      <c r="AZ20" s="172"/>
      <c r="BA20" s="172"/>
      <c r="BB20" s="172"/>
      <c r="BC20" s="172"/>
      <c r="BD20" s="172"/>
      <c r="BE20" s="172"/>
      <c r="BF20" s="172"/>
      <c r="BG20" s="172"/>
      <c r="BH20" s="172"/>
      <c r="BI20" s="172"/>
      <c r="BJ20" s="172"/>
      <c r="BK20" s="172"/>
      <c r="BL20" s="172"/>
      <c r="BM20" s="172"/>
      <c r="BN20" s="172"/>
      <c r="BO20" s="172"/>
      <c r="BP20" s="172"/>
      <c r="BQ20" s="172"/>
      <c r="BR20" s="172"/>
      <c r="BS20" s="172"/>
      <c r="BT20" s="172"/>
      <c r="BU20" s="172"/>
      <c r="BV20" s="172"/>
      <c r="BW20" s="172"/>
      <c r="BX20" s="172"/>
      <c r="BY20" s="172"/>
      <c r="BZ20" s="172"/>
      <c r="CA20" s="172"/>
      <c r="CB20" s="172"/>
      <c r="CC20" s="172"/>
      <c r="CD20" s="172"/>
      <c r="CE20" s="172"/>
      <c r="CF20" s="172"/>
      <c r="CG20" s="172"/>
      <c r="CH20" s="172"/>
      <c r="CI20" s="172"/>
      <c r="CJ20" s="172"/>
      <c r="CK20" s="172"/>
      <c r="CL20" s="172"/>
      <c r="CM20" s="172"/>
      <c r="CN20" s="172"/>
      <c r="CO20" s="172"/>
      <c r="CP20" s="172"/>
      <c r="CQ20" s="172"/>
      <c r="CR20" s="172"/>
      <c r="CS20" s="172"/>
      <c r="CT20" s="172"/>
      <c r="CU20" s="172"/>
      <c r="CV20" s="172"/>
      <c r="CW20" s="172"/>
      <c r="CX20" s="172"/>
      <c r="CY20" s="172"/>
      <c r="CZ20" s="172"/>
      <c r="DA20" s="172"/>
      <c r="DB20" s="172"/>
      <c r="DC20" s="172"/>
      <c r="DD20" s="172"/>
      <c r="DE20" s="172"/>
      <c r="DF20" s="172"/>
      <c r="DG20" s="172"/>
      <c r="DH20" s="172"/>
      <c r="DI20" s="172"/>
      <c r="DJ20" s="172"/>
      <c r="DK20" s="172"/>
    </row>
    <row r="21" customFormat="false" ht="15" hidden="false" customHeight="false" outlineLevel="0" collapsed="false">
      <c r="E21" s="172" t="str">
        <f aca="false">InpV!E$17</f>
        <v>Yard expansion cost - Construction costs - Constant dollars</v>
      </c>
      <c r="F21" s="172" t="n">
        <f aca="false">InpV!F$17</f>
        <v>0</v>
      </c>
      <c r="G21" s="172" t="str">
        <f aca="false">InpV!G$17</f>
        <v>US$</v>
      </c>
      <c r="H21" s="172" t="n">
        <f aca="false">InpV!H$17</f>
        <v>7833145.91722307</v>
      </c>
      <c r="I21" s="172" t="n">
        <f aca="false">InpV!I$17</f>
        <v>0</v>
      </c>
      <c r="J21" s="172" t="n">
        <f aca="false">InpV!J$17</f>
        <v>0</v>
      </c>
      <c r="K21" s="172" t="n">
        <f aca="false">InpV!K$17</f>
        <v>0</v>
      </c>
      <c r="L21" s="172" t="n">
        <f aca="false">InpV!L$17</f>
        <v>0</v>
      </c>
      <c r="M21" s="172" t="n">
        <f aca="false">InpV!M$17</f>
        <v>0</v>
      </c>
      <c r="N21" s="172" t="n">
        <f aca="false">InpV!N$17</f>
        <v>0</v>
      </c>
      <c r="O21" s="172" t="n">
        <f aca="false">InpV!O$17</f>
        <v>0</v>
      </c>
      <c r="P21" s="172" t="n">
        <f aca="false">InpV!P$17</f>
        <v>0</v>
      </c>
      <c r="Q21" s="172" t="n">
        <f aca="false">InpV!Q$17</f>
        <v>0</v>
      </c>
      <c r="R21" s="172" t="n">
        <f aca="false">InpV!R$17</f>
        <v>0</v>
      </c>
      <c r="S21" s="172" t="n">
        <f aca="false">InpV!S$17</f>
        <v>7833145.91722307</v>
      </c>
      <c r="T21" s="172" t="n">
        <f aca="false">InpV!T$17</f>
        <v>0</v>
      </c>
      <c r="U21" s="172" t="n">
        <f aca="false">InpV!U$17</f>
        <v>0</v>
      </c>
      <c r="V21" s="172" t="n">
        <f aca="false">InpV!V$17</f>
        <v>0</v>
      </c>
      <c r="W21" s="172" t="n">
        <f aca="false">InpV!W$17</f>
        <v>0</v>
      </c>
      <c r="X21" s="172" t="n">
        <f aca="false">InpV!X$17</f>
        <v>0</v>
      </c>
      <c r="Y21" s="172" t="n">
        <f aca="false">InpV!Y$17</f>
        <v>0</v>
      </c>
      <c r="Z21" s="172" t="n">
        <f aca="false">InpV!Z$17</f>
        <v>0</v>
      </c>
      <c r="AA21" s="172" t="n">
        <f aca="false">InpV!AA$17</f>
        <v>0</v>
      </c>
      <c r="AB21" s="172" t="n">
        <f aca="false">InpV!AB$17</f>
        <v>0</v>
      </c>
      <c r="AC21" s="172" t="n">
        <f aca="false">InpV!AC$17</f>
        <v>0</v>
      </c>
      <c r="AD21" s="172" t="n">
        <f aca="false">InpV!AD$17</f>
        <v>0</v>
      </c>
      <c r="AE21" s="172" t="n">
        <f aca="false">InpV!AE$17</f>
        <v>0</v>
      </c>
      <c r="AF21" s="172" t="n">
        <f aca="false">InpV!AF$17</f>
        <v>0</v>
      </c>
      <c r="AG21" s="172" t="n">
        <f aca="false">InpV!AG$17</f>
        <v>0</v>
      </c>
      <c r="AH21" s="172" t="n">
        <f aca="false">InpV!AH$17</f>
        <v>0</v>
      </c>
      <c r="AI21" s="172" t="n">
        <f aca="false">InpV!AI$17</f>
        <v>0</v>
      </c>
      <c r="AJ21" s="172" t="n">
        <f aca="false">InpV!AJ$17</f>
        <v>0</v>
      </c>
      <c r="AK21" s="172" t="n">
        <f aca="false">InpV!AK$17</f>
        <v>0</v>
      </c>
      <c r="AL21" s="172" t="n">
        <f aca="false">InpV!AL$17</f>
        <v>0</v>
      </c>
      <c r="AM21" s="172" t="n">
        <f aca="false">InpV!AM$17</f>
        <v>0</v>
      </c>
      <c r="AN21" s="172" t="n">
        <f aca="false">InpV!AN$17</f>
        <v>0</v>
      </c>
      <c r="AO21" s="172" t="n">
        <f aca="false">InpV!AO$17</f>
        <v>0</v>
      </c>
      <c r="AP21" s="172" t="n">
        <f aca="false">InpV!AP$17</f>
        <v>0</v>
      </c>
      <c r="AQ21" s="172" t="n">
        <f aca="false">InpV!AQ$17</f>
        <v>0</v>
      </c>
      <c r="AR21" s="172" t="n">
        <f aca="false">InpV!AR$17</f>
        <v>0</v>
      </c>
      <c r="AS21" s="172" t="n">
        <f aca="false">InpV!AS$17</f>
        <v>0</v>
      </c>
      <c r="AT21" s="172" t="n">
        <f aca="false">InpV!AT$17</f>
        <v>0</v>
      </c>
      <c r="AU21" s="172" t="n">
        <f aca="false">InpV!AU$17</f>
        <v>0</v>
      </c>
      <c r="AV21" s="172" t="n">
        <f aca="false">InpV!AV$17</f>
        <v>0</v>
      </c>
      <c r="AW21" s="172" t="n">
        <f aca="false">InpV!AW$17</f>
        <v>0</v>
      </c>
      <c r="AX21" s="172" t="n">
        <f aca="false">InpV!AX$17</f>
        <v>0</v>
      </c>
      <c r="AY21" s="172" t="n">
        <f aca="false">InpV!AY$17</f>
        <v>0</v>
      </c>
      <c r="AZ21" s="172" t="n">
        <f aca="false">InpV!AZ$17</f>
        <v>0</v>
      </c>
      <c r="BA21" s="172" t="n">
        <f aca="false">InpV!BA$17</f>
        <v>0</v>
      </c>
      <c r="BB21" s="172" t="n">
        <f aca="false">InpV!BB$17</f>
        <v>0</v>
      </c>
      <c r="BC21" s="172" t="n">
        <f aca="false">InpV!BC$17</f>
        <v>0</v>
      </c>
      <c r="BD21" s="172" t="n">
        <f aca="false">InpV!BD$17</f>
        <v>0</v>
      </c>
      <c r="BE21" s="172" t="n">
        <f aca="false">InpV!BE$17</f>
        <v>0</v>
      </c>
      <c r="BF21" s="172" t="n">
        <f aca="false">InpV!BF$17</f>
        <v>0</v>
      </c>
      <c r="BG21" s="172" t="n">
        <f aca="false">InpV!BG$17</f>
        <v>0</v>
      </c>
      <c r="BH21" s="172" t="n">
        <f aca="false">InpV!BH$17</f>
        <v>0</v>
      </c>
      <c r="BI21" s="172" t="n">
        <f aca="false">InpV!BI$17</f>
        <v>0</v>
      </c>
      <c r="BJ21" s="172" t="n">
        <f aca="false">InpV!BJ$17</f>
        <v>0</v>
      </c>
      <c r="BK21" s="172" t="n">
        <f aca="false">InpV!BK$17</f>
        <v>0</v>
      </c>
      <c r="BL21" s="172" t="n">
        <f aca="false">InpV!BL$17</f>
        <v>0</v>
      </c>
      <c r="BM21" s="172" t="n">
        <f aca="false">InpV!BM$17</f>
        <v>0</v>
      </c>
      <c r="BN21" s="172" t="n">
        <f aca="false">InpV!BN$17</f>
        <v>0</v>
      </c>
      <c r="BO21" s="172" t="n">
        <f aca="false">InpV!BO$17</f>
        <v>0</v>
      </c>
      <c r="BP21" s="172" t="n">
        <f aca="false">InpV!BP$17</f>
        <v>0</v>
      </c>
      <c r="BQ21" s="172" t="n">
        <f aca="false">InpV!BQ$17</f>
        <v>0</v>
      </c>
      <c r="BR21" s="172" t="n">
        <f aca="false">InpV!BR$17</f>
        <v>0</v>
      </c>
      <c r="BS21" s="172" t="n">
        <f aca="false">InpV!BS$17</f>
        <v>0</v>
      </c>
      <c r="BT21" s="172" t="n">
        <f aca="false">InpV!BT$17</f>
        <v>0</v>
      </c>
      <c r="BU21" s="172" t="n">
        <f aca="false">InpV!BU$17</f>
        <v>0</v>
      </c>
      <c r="BV21" s="172" t="n">
        <f aca="false">InpV!BV$17</f>
        <v>0</v>
      </c>
      <c r="BW21" s="172" t="n">
        <f aca="false">InpV!BW$17</f>
        <v>0</v>
      </c>
      <c r="BX21" s="172" t="n">
        <f aca="false">InpV!BX$17</f>
        <v>0</v>
      </c>
      <c r="BY21" s="172" t="n">
        <f aca="false">InpV!BY$17</f>
        <v>0</v>
      </c>
      <c r="BZ21" s="172" t="n">
        <f aca="false">InpV!BZ$17</f>
        <v>0</v>
      </c>
      <c r="CA21" s="172" t="n">
        <f aca="false">InpV!CA$17</f>
        <v>0</v>
      </c>
      <c r="CB21" s="172" t="n">
        <f aca="false">InpV!CB$17</f>
        <v>0</v>
      </c>
      <c r="CC21" s="172" t="n">
        <f aca="false">InpV!CC$17</f>
        <v>0</v>
      </c>
      <c r="CD21" s="172" t="n">
        <f aca="false">InpV!CD$17</f>
        <v>0</v>
      </c>
      <c r="CE21" s="172" t="n">
        <f aca="false">InpV!CE$17</f>
        <v>0</v>
      </c>
      <c r="CF21" s="172" t="n">
        <f aca="false">InpV!CF$17</f>
        <v>0</v>
      </c>
      <c r="CG21" s="172" t="n">
        <f aca="false">InpV!CG$17</f>
        <v>0</v>
      </c>
      <c r="CH21" s="172" t="n">
        <f aca="false">InpV!CH$17</f>
        <v>0</v>
      </c>
      <c r="CI21" s="172" t="n">
        <f aca="false">InpV!CI$17</f>
        <v>0</v>
      </c>
      <c r="CJ21" s="172" t="n">
        <f aca="false">InpV!CJ$17</f>
        <v>0</v>
      </c>
      <c r="CK21" s="172" t="n">
        <f aca="false">InpV!CK$17</f>
        <v>0</v>
      </c>
      <c r="CL21" s="172" t="n">
        <f aca="false">InpV!CL$17</f>
        <v>0</v>
      </c>
      <c r="CM21" s="172" t="n">
        <f aca="false">InpV!CM$17</f>
        <v>0</v>
      </c>
      <c r="CN21" s="172" t="n">
        <f aca="false">InpV!CN$17</f>
        <v>0</v>
      </c>
      <c r="CO21" s="172" t="n">
        <f aca="false">InpV!CO$17</f>
        <v>0</v>
      </c>
      <c r="CP21" s="172" t="n">
        <f aca="false">InpV!CP$17</f>
        <v>0</v>
      </c>
      <c r="CQ21" s="172" t="n">
        <f aca="false">InpV!CQ$17</f>
        <v>0</v>
      </c>
      <c r="CR21" s="172" t="n">
        <f aca="false">InpV!CR$17</f>
        <v>0</v>
      </c>
      <c r="CS21" s="172" t="n">
        <f aca="false">InpV!CS$17</f>
        <v>0</v>
      </c>
      <c r="CT21" s="172" t="n">
        <f aca="false">InpV!CT$17</f>
        <v>0</v>
      </c>
      <c r="CU21" s="172" t="n">
        <f aca="false">InpV!CU$17</f>
        <v>0</v>
      </c>
      <c r="CV21" s="172" t="n">
        <f aca="false">InpV!CV$17</f>
        <v>0</v>
      </c>
      <c r="CW21" s="172" t="n">
        <f aca="false">InpV!CW$17</f>
        <v>0</v>
      </c>
      <c r="CX21" s="172" t="n">
        <f aca="false">InpV!CX$17</f>
        <v>0</v>
      </c>
      <c r="CY21" s="172" t="n">
        <f aca="false">InpV!CY$17</f>
        <v>0</v>
      </c>
      <c r="CZ21" s="172" t="n">
        <f aca="false">InpV!CZ$17</f>
        <v>0</v>
      </c>
      <c r="DA21" s="172" t="n">
        <f aca="false">InpV!DA$17</f>
        <v>0</v>
      </c>
      <c r="DB21" s="172" t="n">
        <f aca="false">InpV!DB$17</f>
        <v>0</v>
      </c>
      <c r="DC21" s="172" t="n">
        <f aca="false">InpV!DC$17</f>
        <v>0</v>
      </c>
      <c r="DD21" s="172" t="n">
        <f aca="false">InpV!DD$17</f>
        <v>0</v>
      </c>
      <c r="DE21" s="172" t="n">
        <f aca="false">InpV!DE$17</f>
        <v>0</v>
      </c>
      <c r="DF21" s="172" t="n">
        <f aca="false">InpV!DF$17</f>
        <v>0</v>
      </c>
      <c r="DG21" s="172" t="n">
        <f aca="false">InpV!DG$17</f>
        <v>0</v>
      </c>
      <c r="DH21" s="172" t="n">
        <f aca="false">InpV!DH$17</f>
        <v>0</v>
      </c>
      <c r="DI21" s="172" t="n">
        <f aca="false">InpV!DI$17</f>
        <v>0</v>
      </c>
      <c r="DJ21" s="172" t="n">
        <f aca="false">InpV!DJ$17</f>
        <v>0</v>
      </c>
      <c r="DK21" s="172" t="n">
        <f aca="false">InpV!DK$17</f>
        <v>0</v>
      </c>
    </row>
    <row r="22" customFormat="false" ht="15" hidden="false" customHeight="false" outlineLevel="0" collapsed="false">
      <c r="E22" s="214" t="str">
        <f aca="false">Time!E$85</f>
        <v>Discount rate multiplier - 7 percent</v>
      </c>
      <c r="F22" s="214" t="n">
        <f aca="false">Time!F$85</f>
        <v>0</v>
      </c>
      <c r="G22" s="214" t="str">
        <f aca="false">Time!G$85</f>
        <v>factor</v>
      </c>
      <c r="H22" s="214" t="n">
        <f aca="false">Time!H$85</f>
        <v>0</v>
      </c>
      <c r="I22" s="214" t="n">
        <f aca="false">Time!I$85</f>
        <v>0</v>
      </c>
      <c r="J22" s="214" t="n">
        <f aca="false">Time!J$85</f>
        <v>0.712986179483668</v>
      </c>
      <c r="K22" s="214" t="n">
        <f aca="false">Time!K$85</f>
        <v>0.762895212047525</v>
      </c>
      <c r="L22" s="214" t="n">
        <f aca="false">Time!L$85</f>
        <v>0.816297876890852</v>
      </c>
      <c r="M22" s="214" t="n">
        <f aca="false">Time!M$85</f>
        <v>0.873438728273212</v>
      </c>
      <c r="N22" s="214" t="n">
        <f aca="false">Time!N$85</f>
        <v>0.934579439252336</v>
      </c>
      <c r="O22" s="214" t="n">
        <f aca="false">Time!O$85</f>
        <v>1</v>
      </c>
      <c r="P22" s="214" t="n">
        <f aca="false">Time!P$85</f>
        <v>1.07</v>
      </c>
      <c r="Q22" s="214" t="n">
        <f aca="false">Time!Q$85</f>
        <v>1.1449</v>
      </c>
      <c r="R22" s="214" t="n">
        <f aca="false">Time!R$85</f>
        <v>1.225043</v>
      </c>
      <c r="S22" s="214" t="n">
        <f aca="false">Time!S$85</f>
        <v>1.31079601</v>
      </c>
      <c r="T22" s="214" t="n">
        <f aca="false">Time!T$85</f>
        <v>1.4025517307</v>
      </c>
      <c r="U22" s="214" t="n">
        <f aca="false">Time!U$85</f>
        <v>1.500730351849</v>
      </c>
      <c r="V22" s="214" t="n">
        <f aca="false">Time!V$85</f>
        <v>1.60578147647843</v>
      </c>
      <c r="W22" s="214" t="n">
        <f aca="false">Time!W$85</f>
        <v>1.71818617983192</v>
      </c>
      <c r="X22" s="214" t="n">
        <f aca="false">Time!X$85</f>
        <v>1.83845921242015</v>
      </c>
      <c r="Y22" s="214" t="n">
        <f aca="false">Time!Y$85</f>
        <v>1.96715135728957</v>
      </c>
      <c r="Z22" s="214" t="n">
        <f aca="false">Time!Z$85</f>
        <v>2.10485195229984</v>
      </c>
      <c r="AA22" s="214" t="n">
        <f aca="false">Time!AA$85</f>
        <v>2.25219158896082</v>
      </c>
      <c r="AB22" s="214" t="n">
        <f aca="false">Time!AB$85</f>
        <v>2.40984500018808</v>
      </c>
      <c r="AC22" s="214" t="n">
        <f aca="false">Time!AC$85</f>
        <v>2.57853415020125</v>
      </c>
      <c r="AD22" s="214" t="n">
        <f aca="false">Time!AD$85</f>
        <v>2.75903154071533</v>
      </c>
      <c r="AE22" s="214" t="n">
        <f aca="false">Time!AE$85</f>
        <v>2.95216374856541</v>
      </c>
      <c r="AF22" s="214" t="n">
        <f aca="false">Time!AF$85</f>
        <v>3.15881521096499</v>
      </c>
      <c r="AG22" s="214" t="n">
        <f aca="false">Time!AG$85</f>
        <v>3.37993227573254</v>
      </c>
      <c r="AH22" s="214" t="n">
        <f aca="false">Time!AH$85</f>
        <v>3.61652753503381</v>
      </c>
      <c r="AI22" s="214" t="n">
        <f aca="false">Time!AI$85</f>
        <v>3.86968446248618</v>
      </c>
      <c r="AJ22" s="214" t="n">
        <f aca="false">Time!AJ$85</f>
        <v>4.14056237486021</v>
      </c>
      <c r="AK22" s="214" t="n">
        <f aca="false">Time!AK$85</f>
        <v>4.43040174110043</v>
      </c>
      <c r="AL22" s="214" t="n">
        <f aca="false">Time!AL$85</f>
        <v>4.74052986297746</v>
      </c>
      <c r="AM22" s="214" t="n">
        <f aca="false">Time!AM$85</f>
        <v>5.07236695338588</v>
      </c>
      <c r="AN22" s="214" t="n">
        <f aca="false">Time!AN$85</f>
        <v>5.42743264012289</v>
      </c>
      <c r="AO22" s="214" t="n">
        <f aca="false">Time!AO$85</f>
        <v>5.80735292493149</v>
      </c>
      <c r="AP22" s="214" t="n">
        <f aca="false">Time!AP$85</f>
        <v>6.2138676296767</v>
      </c>
      <c r="AQ22" s="214" t="n">
        <f aca="false">Time!AQ$85</f>
        <v>6.64883836375407</v>
      </c>
      <c r="AR22" s="214" t="n">
        <f aca="false">Time!AR$85</f>
        <v>7.11425704921685</v>
      </c>
      <c r="AS22" s="214" t="n">
        <f aca="false">Time!AS$85</f>
        <v>7.61225504266203</v>
      </c>
      <c r="AT22" s="214" t="n">
        <f aca="false">Time!AT$85</f>
        <v>8.14511289564837</v>
      </c>
      <c r="AU22" s="214" t="n">
        <f aca="false">Time!AU$85</f>
        <v>8.71527079834376</v>
      </c>
      <c r="AV22" s="214" t="n">
        <f aca="false">Time!AV$85</f>
        <v>9.32533975422782</v>
      </c>
      <c r="AW22" s="214" t="n">
        <f aca="false">Time!AW$85</f>
        <v>9.97811353702377</v>
      </c>
      <c r="AX22" s="214" t="n">
        <f aca="false">Time!AX$85</f>
        <v>10.6765814846154</v>
      </c>
      <c r="AY22" s="214" t="n">
        <f aca="false">Time!AY$85</f>
        <v>11.4239421885385</v>
      </c>
      <c r="AZ22" s="214" t="n">
        <f aca="false">Time!AZ$85</f>
        <v>12.2236181417362</v>
      </c>
      <c r="BA22" s="214" t="n">
        <f aca="false">Time!BA$85</f>
        <v>13.0792714116577</v>
      </c>
      <c r="BB22" s="214" t="n">
        <f aca="false">Time!BB$85</f>
        <v>13.9948204104738</v>
      </c>
      <c r="BC22" s="214" t="n">
        <f aca="false">Time!BC$85</f>
        <v>14.974457839207</v>
      </c>
      <c r="BD22" s="214" t="n">
        <f aca="false">Time!BD$85</f>
        <v>16.0226698879514</v>
      </c>
      <c r="BE22" s="214" t="n">
        <f aca="false">Time!BE$85</f>
        <v>17.144256780108</v>
      </c>
      <c r="BF22" s="214" t="n">
        <f aca="false">Time!BF$85</f>
        <v>18.3443547547156</v>
      </c>
      <c r="BG22" s="214" t="n">
        <f aca="false">Time!BG$85</f>
        <v>19.6284595875457</v>
      </c>
      <c r="BH22" s="214" t="n">
        <f aca="false">Time!BH$85</f>
        <v>21.0024517586739</v>
      </c>
      <c r="BI22" s="214" t="n">
        <f aca="false">Time!BI$85</f>
        <v>22.4726233817811</v>
      </c>
      <c r="BJ22" s="214" t="n">
        <f aca="false">Time!BJ$85</f>
        <v>24.0457070185057</v>
      </c>
      <c r="BK22" s="214" t="n">
        <f aca="false">Time!BK$85</f>
        <v>25.7289065098011</v>
      </c>
      <c r="BL22" s="214" t="n">
        <f aca="false">Time!BL$85</f>
        <v>27.5299299654872</v>
      </c>
      <c r="BM22" s="214" t="n">
        <f aca="false">Time!BM$85</f>
        <v>29.4570250630713</v>
      </c>
      <c r="BN22" s="214" t="n">
        <f aca="false">Time!BN$85</f>
        <v>31.5190168174863</v>
      </c>
      <c r="BO22" s="214" t="n">
        <f aca="false">Time!BO$85</f>
        <v>33.7253479947104</v>
      </c>
      <c r="BP22" s="214" t="n">
        <f aca="false">Time!BP$85</f>
        <v>36.0861223543401</v>
      </c>
      <c r="BQ22" s="214" t="n">
        <f aca="false">Time!BQ$85</f>
        <v>38.6121509191439</v>
      </c>
      <c r="BR22" s="214" t="n">
        <f aca="false">Time!BR$85</f>
        <v>41.315001483484</v>
      </c>
      <c r="BS22" s="214" t="n">
        <f aca="false">Time!BS$85</f>
        <v>44.2070515873279</v>
      </c>
      <c r="BT22" s="214" t="n">
        <f aca="false">Time!BT$85</f>
        <v>47.3015451984408</v>
      </c>
      <c r="BU22" s="214" t="n">
        <f aca="false">Time!BU$85</f>
        <v>50.6126533623317</v>
      </c>
      <c r="BV22" s="214" t="n">
        <f aca="false">Time!BV$85</f>
        <v>54.1555390976949</v>
      </c>
      <c r="BW22" s="214" t="n">
        <f aca="false">Time!BW$85</f>
        <v>57.9464268345335</v>
      </c>
      <c r="BX22" s="214" t="n">
        <f aca="false">Time!BX$85</f>
        <v>62.0026767129509</v>
      </c>
      <c r="BY22" s="214" t="n">
        <f aca="false">Time!BY$85</f>
        <v>66.3428640828574</v>
      </c>
      <c r="BZ22" s="214" t="n">
        <f aca="false">Time!BZ$85</f>
        <v>70.9868645686575</v>
      </c>
      <c r="CA22" s="214" t="n">
        <f aca="false">Time!CA$85</f>
        <v>75.9559450884635</v>
      </c>
      <c r="CB22" s="214" t="n">
        <f aca="false">Time!CB$85</f>
        <v>81.2728612446559</v>
      </c>
      <c r="CC22" s="214" t="n">
        <f aca="false">Time!CC$85</f>
        <v>86.9619615317818</v>
      </c>
      <c r="CD22" s="214" t="n">
        <f aca="false">Time!CD$85</f>
        <v>93.0492988390066</v>
      </c>
      <c r="CE22" s="214" t="n">
        <f aca="false">Time!CE$85</f>
        <v>99.562749757737</v>
      </c>
      <c r="CF22" s="214" t="n">
        <f aca="false">Time!CF$85</f>
        <v>106.532142240779</v>
      </c>
      <c r="CG22" s="214" t="n">
        <f aca="false">Time!CG$85</f>
        <v>113.989392197633</v>
      </c>
      <c r="CH22" s="214" t="n">
        <f aca="false">Time!CH$85</f>
        <v>121.968649651467</v>
      </c>
      <c r="CI22" s="214" t="n">
        <f aca="false">Time!CI$85</f>
        <v>130.50645512707</v>
      </c>
      <c r="CJ22" s="214" t="n">
        <f aca="false">Time!CJ$85</f>
        <v>139.641906985965</v>
      </c>
      <c r="CK22" s="214" t="n">
        <f aca="false">Time!CK$85</f>
        <v>149.416840474983</v>
      </c>
      <c r="CL22" s="214" t="n">
        <f aca="false">Time!CL$85</f>
        <v>159.876019308231</v>
      </c>
      <c r="CM22" s="214" t="n">
        <f aca="false">Time!CM$85</f>
        <v>171.067340659808</v>
      </c>
      <c r="CN22" s="214" t="n">
        <f aca="false">Time!CN$85</f>
        <v>183.042054505994</v>
      </c>
      <c r="CO22" s="214" t="n">
        <f aca="false">Time!CO$85</f>
        <v>195.854998321414</v>
      </c>
      <c r="CP22" s="214" t="n">
        <f aca="false">Time!CP$85</f>
        <v>209.564848203913</v>
      </c>
      <c r="CQ22" s="214" t="n">
        <f aca="false">Time!CQ$85</f>
        <v>224.234387578187</v>
      </c>
      <c r="CR22" s="214" t="n">
        <f aca="false">Time!CR$85</f>
        <v>239.93079470866</v>
      </c>
      <c r="CS22" s="214" t="n">
        <f aca="false">Time!CS$85</f>
        <v>256.725950338266</v>
      </c>
      <c r="CT22" s="214" t="n">
        <f aca="false">Time!CT$85</f>
        <v>274.696766861944</v>
      </c>
      <c r="CU22" s="214" t="n">
        <f aca="false">Time!CU$85</f>
        <v>293.92554054228</v>
      </c>
      <c r="CV22" s="214" t="n">
        <f aca="false">Time!CV$85</f>
        <v>314.50032838024</v>
      </c>
      <c r="CW22" s="214" t="n">
        <f aca="false">Time!CW$85</f>
        <v>336.515351366857</v>
      </c>
      <c r="CX22" s="214" t="n">
        <f aca="false">Time!CX$85</f>
        <v>360.071425962537</v>
      </c>
      <c r="CY22" s="214" t="n">
        <f aca="false">Time!CY$85</f>
        <v>385.276425779915</v>
      </c>
      <c r="CZ22" s="214" t="n">
        <f aca="false">Time!CZ$85</f>
        <v>412.245775584509</v>
      </c>
      <c r="DA22" s="214" t="n">
        <f aca="false">Time!DA$85</f>
        <v>441.102979875424</v>
      </c>
      <c r="DB22" s="214" t="n">
        <f aca="false">Time!DB$85</f>
        <v>471.980188466704</v>
      </c>
      <c r="DC22" s="214" t="n">
        <f aca="false">Time!DC$85</f>
        <v>505.018801659373</v>
      </c>
      <c r="DD22" s="214" t="n">
        <f aca="false">Time!DD$85</f>
        <v>540.370117775529</v>
      </c>
      <c r="DE22" s="214" t="n">
        <f aca="false">Time!DE$85</f>
        <v>578.196026019816</v>
      </c>
      <c r="DF22" s="214" t="n">
        <f aca="false">Time!DF$85</f>
        <v>618.669747841204</v>
      </c>
      <c r="DG22" s="214" t="n">
        <f aca="false">Time!DG$85</f>
        <v>661.976630190088</v>
      </c>
      <c r="DH22" s="214" t="n">
        <f aca="false">Time!DH$85</f>
        <v>708.314994303394</v>
      </c>
      <c r="DI22" s="214" t="n">
        <f aca="false">Time!DI$85</f>
        <v>757.897043904632</v>
      </c>
      <c r="DJ22" s="214" t="n">
        <f aca="false">Time!DJ$85</f>
        <v>810.949836977956</v>
      </c>
      <c r="DK22" s="214" t="n">
        <f aca="false">Time!DK$85</f>
        <v>867.716325566413</v>
      </c>
    </row>
    <row r="23" s="159" customFormat="true" ht="15" hidden="false" customHeight="false" outlineLevel="0" collapsed="false">
      <c r="A23" s="182"/>
      <c r="B23" s="182"/>
      <c r="C23" s="183"/>
      <c r="E23" s="208" t="str">
        <f aca="false">LEFT(E21, LEN(E21) - 16) &amp; "PV"</f>
        <v>Yard expansion cost - Construction costs - PV</v>
      </c>
      <c r="F23" s="208"/>
      <c r="G23" s="208" t="s">
        <v>209</v>
      </c>
      <c r="H23" s="208" t="n">
        <f aca="false">SUM(J23:DK23)</f>
        <v>5975869.5155191</v>
      </c>
      <c r="I23" s="208"/>
      <c r="J23" s="208" t="n">
        <f aca="false">J21 / J22</f>
        <v>0</v>
      </c>
      <c r="K23" s="208" t="n">
        <f aca="false">K21 / K22</f>
        <v>0</v>
      </c>
      <c r="L23" s="208" t="n">
        <f aca="false">L21 / L22</f>
        <v>0</v>
      </c>
      <c r="M23" s="208" t="n">
        <f aca="false">M21 / M22</f>
        <v>0</v>
      </c>
      <c r="N23" s="208" t="n">
        <f aca="false">N21 / N22</f>
        <v>0</v>
      </c>
      <c r="O23" s="208" t="n">
        <f aca="false">O21 / O22</f>
        <v>0</v>
      </c>
      <c r="P23" s="208" t="n">
        <f aca="false">P21 / P22</f>
        <v>0</v>
      </c>
      <c r="Q23" s="208" t="n">
        <f aca="false">Q21 / Q22</f>
        <v>0</v>
      </c>
      <c r="R23" s="208" t="n">
        <f aca="false">R21 / R22</f>
        <v>0</v>
      </c>
      <c r="S23" s="208" t="n">
        <f aca="false">S21 / S22</f>
        <v>5975869.5155191</v>
      </c>
      <c r="T23" s="208" t="n">
        <f aca="false">T21 / T22</f>
        <v>0</v>
      </c>
      <c r="U23" s="208" t="n">
        <f aca="false">U21 / U22</f>
        <v>0</v>
      </c>
      <c r="V23" s="208" t="n">
        <f aca="false">V21 / V22</f>
        <v>0</v>
      </c>
      <c r="W23" s="208" t="n">
        <f aca="false">W21 / W22</f>
        <v>0</v>
      </c>
      <c r="X23" s="208" t="n">
        <f aca="false">X21 / X22</f>
        <v>0</v>
      </c>
      <c r="Y23" s="208" t="n">
        <f aca="false">Y21 / Y22</f>
        <v>0</v>
      </c>
      <c r="Z23" s="208" t="n">
        <f aca="false">Z21 / Z22</f>
        <v>0</v>
      </c>
      <c r="AA23" s="208" t="n">
        <f aca="false">AA21 / AA22</f>
        <v>0</v>
      </c>
      <c r="AB23" s="208" t="n">
        <f aca="false">AB21 / AB22</f>
        <v>0</v>
      </c>
      <c r="AC23" s="208" t="n">
        <f aca="false">AC21 / AC22</f>
        <v>0</v>
      </c>
      <c r="AD23" s="208" t="n">
        <f aca="false">AD21 / AD22</f>
        <v>0</v>
      </c>
      <c r="AE23" s="208" t="n">
        <f aca="false">AE21 / AE22</f>
        <v>0</v>
      </c>
      <c r="AF23" s="208" t="n">
        <f aca="false">AF21 / AF22</f>
        <v>0</v>
      </c>
      <c r="AG23" s="208" t="n">
        <f aca="false">AG21 / AG22</f>
        <v>0</v>
      </c>
      <c r="AH23" s="208" t="n">
        <f aca="false">AH21 / AH22</f>
        <v>0</v>
      </c>
      <c r="AI23" s="208" t="n">
        <f aca="false">AI21 / AI22</f>
        <v>0</v>
      </c>
      <c r="AJ23" s="208" t="n">
        <f aca="false">AJ21 / AJ22</f>
        <v>0</v>
      </c>
      <c r="AK23" s="208" t="n">
        <f aca="false">AK21 / AK22</f>
        <v>0</v>
      </c>
      <c r="AL23" s="208" t="n">
        <f aca="false">AL21 / AL22</f>
        <v>0</v>
      </c>
      <c r="AM23" s="208" t="n">
        <f aca="false">AM21 / AM22</f>
        <v>0</v>
      </c>
      <c r="AN23" s="208" t="n">
        <f aca="false">AN21 / AN22</f>
        <v>0</v>
      </c>
      <c r="AO23" s="208" t="n">
        <f aca="false">AO21 / AO22</f>
        <v>0</v>
      </c>
      <c r="AP23" s="208" t="n">
        <f aca="false">AP21 / AP22</f>
        <v>0</v>
      </c>
      <c r="AQ23" s="208" t="n">
        <f aca="false">AQ21 / AQ22</f>
        <v>0</v>
      </c>
      <c r="AR23" s="208" t="n">
        <f aca="false">AR21 / AR22</f>
        <v>0</v>
      </c>
      <c r="AS23" s="208" t="n">
        <f aca="false">AS21 / AS22</f>
        <v>0</v>
      </c>
      <c r="AT23" s="208" t="n">
        <f aca="false">AT21 / AT22</f>
        <v>0</v>
      </c>
      <c r="AU23" s="208" t="n">
        <f aca="false">AU21 / AU22</f>
        <v>0</v>
      </c>
      <c r="AV23" s="208" t="n">
        <f aca="false">AV21 / AV22</f>
        <v>0</v>
      </c>
      <c r="AW23" s="208" t="n">
        <f aca="false">AW21 / AW22</f>
        <v>0</v>
      </c>
      <c r="AX23" s="208" t="n">
        <f aca="false">AX21 / AX22</f>
        <v>0</v>
      </c>
      <c r="AY23" s="208" t="n">
        <f aca="false">AY21 / AY22</f>
        <v>0</v>
      </c>
      <c r="AZ23" s="208" t="n">
        <f aca="false">AZ21 / AZ22</f>
        <v>0</v>
      </c>
      <c r="BA23" s="208" t="n">
        <f aca="false">BA21 / BA22</f>
        <v>0</v>
      </c>
      <c r="BB23" s="208" t="n">
        <f aca="false">BB21 / BB22</f>
        <v>0</v>
      </c>
      <c r="BC23" s="208" t="n">
        <f aca="false">BC21 / BC22</f>
        <v>0</v>
      </c>
      <c r="BD23" s="208" t="n">
        <f aca="false">BD21 / BD22</f>
        <v>0</v>
      </c>
      <c r="BE23" s="208" t="n">
        <f aca="false">BE21 / BE22</f>
        <v>0</v>
      </c>
      <c r="BF23" s="208" t="n">
        <f aca="false">BF21 / BF22</f>
        <v>0</v>
      </c>
      <c r="BG23" s="208" t="n">
        <f aca="false">BG21 / BG22</f>
        <v>0</v>
      </c>
      <c r="BH23" s="208" t="n">
        <f aca="false">BH21 / BH22</f>
        <v>0</v>
      </c>
      <c r="BI23" s="208" t="n">
        <f aca="false">BI21 / BI22</f>
        <v>0</v>
      </c>
      <c r="BJ23" s="208" t="n">
        <f aca="false">BJ21 / BJ22</f>
        <v>0</v>
      </c>
      <c r="BK23" s="208" t="n">
        <f aca="false">BK21 / BK22</f>
        <v>0</v>
      </c>
      <c r="BL23" s="208" t="n">
        <f aca="false">BL21 / BL22</f>
        <v>0</v>
      </c>
      <c r="BM23" s="208" t="n">
        <f aca="false">BM21 / BM22</f>
        <v>0</v>
      </c>
      <c r="BN23" s="208" t="n">
        <f aca="false">BN21 / BN22</f>
        <v>0</v>
      </c>
      <c r="BO23" s="208" t="n">
        <f aca="false">BO21 / BO22</f>
        <v>0</v>
      </c>
      <c r="BP23" s="208" t="n">
        <f aca="false">BP21 / BP22</f>
        <v>0</v>
      </c>
      <c r="BQ23" s="208" t="n">
        <f aca="false">BQ21 / BQ22</f>
        <v>0</v>
      </c>
      <c r="BR23" s="208" t="n">
        <f aca="false">BR21 / BR22</f>
        <v>0</v>
      </c>
      <c r="BS23" s="208" t="n">
        <f aca="false">BS21 / BS22</f>
        <v>0</v>
      </c>
      <c r="BT23" s="208" t="n">
        <f aca="false">BT21 / BT22</f>
        <v>0</v>
      </c>
      <c r="BU23" s="208" t="n">
        <f aca="false">BU21 / BU22</f>
        <v>0</v>
      </c>
      <c r="BV23" s="208" t="n">
        <f aca="false">BV21 / BV22</f>
        <v>0</v>
      </c>
      <c r="BW23" s="208" t="n">
        <f aca="false">BW21 / BW22</f>
        <v>0</v>
      </c>
      <c r="BX23" s="208" t="n">
        <f aca="false">BX21 / BX22</f>
        <v>0</v>
      </c>
      <c r="BY23" s="208" t="n">
        <f aca="false">BY21 / BY22</f>
        <v>0</v>
      </c>
      <c r="BZ23" s="208" t="n">
        <f aca="false">BZ21 / BZ22</f>
        <v>0</v>
      </c>
      <c r="CA23" s="208" t="n">
        <f aca="false">CA21 / CA22</f>
        <v>0</v>
      </c>
      <c r="CB23" s="208" t="n">
        <f aca="false">CB21 / CB22</f>
        <v>0</v>
      </c>
      <c r="CC23" s="208" t="n">
        <f aca="false">CC21 / CC22</f>
        <v>0</v>
      </c>
      <c r="CD23" s="208" t="n">
        <f aca="false">CD21 / CD22</f>
        <v>0</v>
      </c>
      <c r="CE23" s="208" t="n">
        <f aca="false">CE21 / CE22</f>
        <v>0</v>
      </c>
      <c r="CF23" s="208" t="n">
        <f aca="false">CF21 / CF22</f>
        <v>0</v>
      </c>
      <c r="CG23" s="208" t="n">
        <f aca="false">CG21 / CG22</f>
        <v>0</v>
      </c>
      <c r="CH23" s="208" t="n">
        <f aca="false">CH21 / CH22</f>
        <v>0</v>
      </c>
      <c r="CI23" s="208" t="n">
        <f aca="false">CI21 / CI22</f>
        <v>0</v>
      </c>
      <c r="CJ23" s="208" t="n">
        <f aca="false">CJ21 / CJ22</f>
        <v>0</v>
      </c>
      <c r="CK23" s="208" t="n">
        <f aca="false">CK21 / CK22</f>
        <v>0</v>
      </c>
      <c r="CL23" s="208" t="n">
        <f aca="false">CL21 / CL22</f>
        <v>0</v>
      </c>
      <c r="CM23" s="208" t="n">
        <f aca="false">CM21 / CM22</f>
        <v>0</v>
      </c>
      <c r="CN23" s="208" t="n">
        <f aca="false">CN21 / CN22</f>
        <v>0</v>
      </c>
      <c r="CO23" s="208" t="n">
        <f aca="false">CO21 / CO22</f>
        <v>0</v>
      </c>
      <c r="CP23" s="208" t="n">
        <f aca="false">CP21 / CP22</f>
        <v>0</v>
      </c>
      <c r="CQ23" s="208" t="n">
        <f aca="false">CQ21 / CQ22</f>
        <v>0</v>
      </c>
      <c r="CR23" s="208" t="n">
        <f aca="false">CR21 / CR22</f>
        <v>0</v>
      </c>
      <c r="CS23" s="208" t="n">
        <f aca="false">CS21 / CS22</f>
        <v>0</v>
      </c>
      <c r="CT23" s="208" t="n">
        <f aca="false">CT21 / CT22</f>
        <v>0</v>
      </c>
      <c r="CU23" s="208" t="n">
        <f aca="false">CU21 / CU22</f>
        <v>0</v>
      </c>
      <c r="CV23" s="208" t="n">
        <f aca="false">CV21 / CV22</f>
        <v>0</v>
      </c>
      <c r="CW23" s="208" t="n">
        <f aca="false">CW21 / CW22</f>
        <v>0</v>
      </c>
      <c r="CX23" s="208" t="n">
        <f aca="false">CX21 / CX22</f>
        <v>0</v>
      </c>
      <c r="CY23" s="208" t="n">
        <f aca="false">CY21 / CY22</f>
        <v>0</v>
      </c>
      <c r="CZ23" s="208" t="n">
        <f aca="false">CZ21 / CZ22</f>
        <v>0</v>
      </c>
      <c r="DA23" s="208" t="n">
        <f aca="false">DA21 / DA22</f>
        <v>0</v>
      </c>
      <c r="DB23" s="208" t="n">
        <f aca="false">DB21 / DB22</f>
        <v>0</v>
      </c>
      <c r="DC23" s="208" t="n">
        <f aca="false">DC21 / DC22</f>
        <v>0</v>
      </c>
      <c r="DD23" s="208" t="n">
        <f aca="false">DD21 / DD22</f>
        <v>0</v>
      </c>
      <c r="DE23" s="208" t="n">
        <f aca="false">DE21 / DE22</f>
        <v>0</v>
      </c>
      <c r="DF23" s="208" t="n">
        <f aca="false">DF21 / DF22</f>
        <v>0</v>
      </c>
      <c r="DG23" s="208" t="n">
        <f aca="false">DG21 / DG22</f>
        <v>0</v>
      </c>
      <c r="DH23" s="208" t="n">
        <f aca="false">DH21 / DH22</f>
        <v>0</v>
      </c>
      <c r="DI23" s="208" t="n">
        <f aca="false">DI21 / DI22</f>
        <v>0</v>
      </c>
      <c r="DJ23" s="208" t="n">
        <f aca="false">DJ21 / DJ22</f>
        <v>0</v>
      </c>
      <c r="DK23" s="208" t="n">
        <f aca="false">DK21 / DK22</f>
        <v>0</v>
      </c>
    </row>
    <row r="24" customFormat="false" ht="15" hidden="false" customHeight="false" outlineLevel="0" collapsed="false">
      <c r="E24" s="172"/>
      <c r="F24" s="172"/>
      <c r="G24" s="172"/>
      <c r="H24" s="172"/>
      <c r="I24" s="172"/>
      <c r="J24" s="172"/>
      <c r="K24" s="172"/>
      <c r="L24" s="172"/>
      <c r="M24" s="172"/>
      <c r="N24" s="172"/>
      <c r="O24" s="172"/>
      <c r="P24" s="172"/>
      <c r="Q24" s="172"/>
      <c r="R24" s="172"/>
      <c r="S24" s="172"/>
      <c r="T24" s="172"/>
      <c r="U24" s="172"/>
      <c r="V24" s="172"/>
      <c r="W24" s="172"/>
      <c r="X24" s="172"/>
      <c r="Y24" s="172"/>
      <c r="Z24" s="172"/>
      <c r="AA24" s="172"/>
      <c r="AB24" s="172"/>
      <c r="AC24" s="172"/>
      <c r="AD24" s="172"/>
      <c r="AE24" s="172"/>
      <c r="AF24" s="172"/>
      <c r="AG24" s="172"/>
      <c r="AH24" s="172"/>
      <c r="AI24" s="172"/>
      <c r="AJ24" s="172"/>
      <c r="AK24" s="172"/>
      <c r="AL24" s="172"/>
      <c r="AM24" s="172"/>
      <c r="AN24" s="172"/>
      <c r="AO24" s="172"/>
      <c r="AP24" s="172"/>
      <c r="AQ24" s="172"/>
      <c r="AR24" s="172"/>
      <c r="AS24" s="172"/>
      <c r="AT24" s="172"/>
      <c r="AU24" s="172"/>
      <c r="AV24" s="172"/>
      <c r="AW24" s="172"/>
      <c r="AX24" s="172"/>
      <c r="AY24" s="172"/>
      <c r="AZ24" s="172"/>
      <c r="BA24" s="172"/>
      <c r="BB24" s="172"/>
      <c r="BC24" s="172"/>
      <c r="BD24" s="172"/>
      <c r="BE24" s="172"/>
      <c r="BF24" s="172"/>
      <c r="BG24" s="172"/>
      <c r="BH24" s="172"/>
      <c r="BI24" s="172"/>
      <c r="BJ24" s="172"/>
      <c r="BK24" s="172"/>
      <c r="BL24" s="172"/>
      <c r="BM24" s="172"/>
      <c r="BN24" s="172"/>
      <c r="BO24" s="172"/>
      <c r="BP24" s="172"/>
      <c r="BQ24" s="172"/>
      <c r="BR24" s="172"/>
      <c r="BS24" s="172"/>
      <c r="BT24" s="172"/>
      <c r="BU24" s="172"/>
      <c r="BV24" s="172"/>
      <c r="BW24" s="172"/>
      <c r="BX24" s="172"/>
      <c r="BY24" s="172"/>
      <c r="BZ24" s="172"/>
      <c r="CA24" s="172"/>
      <c r="CB24" s="172"/>
      <c r="CC24" s="172"/>
      <c r="CD24" s="172"/>
      <c r="CE24" s="172"/>
      <c r="CF24" s="172"/>
      <c r="CG24" s="172"/>
      <c r="CH24" s="172"/>
      <c r="CI24" s="172"/>
      <c r="CJ24" s="172"/>
      <c r="CK24" s="172"/>
      <c r="CL24" s="172"/>
      <c r="CM24" s="172"/>
      <c r="CN24" s="172"/>
      <c r="CO24" s="172"/>
      <c r="CP24" s="172"/>
      <c r="CQ24" s="172"/>
      <c r="CR24" s="172"/>
      <c r="CS24" s="172"/>
      <c r="CT24" s="172"/>
      <c r="CU24" s="172"/>
      <c r="CV24" s="172"/>
      <c r="CW24" s="172"/>
      <c r="CX24" s="172"/>
      <c r="CY24" s="172"/>
      <c r="CZ24" s="172"/>
      <c r="DA24" s="172"/>
      <c r="DB24" s="172"/>
      <c r="DC24" s="172"/>
      <c r="DD24" s="172"/>
      <c r="DE24" s="172"/>
      <c r="DF24" s="172"/>
      <c r="DG24" s="172"/>
      <c r="DH24" s="172"/>
      <c r="DI24" s="172"/>
      <c r="DJ24" s="172"/>
      <c r="DK24" s="172"/>
    </row>
    <row r="25" customFormat="false" ht="15" hidden="false" customHeight="false" outlineLevel="0" collapsed="false">
      <c r="E25" s="85" t="str">
        <f aca="false">E11</f>
        <v>Truck gate complex cost - Design costs - PV</v>
      </c>
      <c r="F25" s="85" t="n">
        <f aca="false">F11</f>
        <v>0</v>
      </c>
      <c r="G25" s="85" t="str">
        <f aca="false">G11</f>
        <v>US$</v>
      </c>
      <c r="H25" s="85" t="n">
        <f aca="false">H11</f>
        <v>1448283.26453325</v>
      </c>
      <c r="I25" s="85" t="n">
        <f aca="false">I11</f>
        <v>0</v>
      </c>
      <c r="J25" s="85" t="n">
        <f aca="false">J11</f>
        <v>0</v>
      </c>
      <c r="K25" s="85" t="n">
        <f aca="false">K11</f>
        <v>0</v>
      </c>
      <c r="L25" s="85" t="n">
        <f aca="false">L11</f>
        <v>0</v>
      </c>
      <c r="M25" s="85" t="n">
        <f aca="false">M11</f>
        <v>0</v>
      </c>
      <c r="N25" s="85" t="n">
        <f aca="false">N11</f>
        <v>0</v>
      </c>
      <c r="O25" s="85" t="n">
        <f aca="false">O11</f>
        <v>0</v>
      </c>
      <c r="P25" s="85" t="n">
        <f aca="false">P11</f>
        <v>0</v>
      </c>
      <c r="Q25" s="85" t="n">
        <f aca="false">Q11</f>
        <v>1448283.26453325</v>
      </c>
      <c r="R25" s="85" t="n">
        <f aca="false">R11</f>
        <v>0</v>
      </c>
      <c r="S25" s="85" t="n">
        <f aca="false">S11</f>
        <v>0</v>
      </c>
      <c r="T25" s="85" t="n">
        <f aca="false">T11</f>
        <v>0</v>
      </c>
      <c r="U25" s="85" t="n">
        <f aca="false">U11</f>
        <v>0</v>
      </c>
      <c r="V25" s="85" t="n">
        <f aca="false">V11</f>
        <v>0</v>
      </c>
      <c r="W25" s="85" t="n">
        <f aca="false">W11</f>
        <v>0</v>
      </c>
      <c r="X25" s="85" t="n">
        <f aca="false">X11</f>
        <v>0</v>
      </c>
      <c r="Y25" s="85" t="n">
        <f aca="false">Y11</f>
        <v>0</v>
      </c>
      <c r="Z25" s="85" t="n">
        <f aca="false">Z11</f>
        <v>0</v>
      </c>
      <c r="AA25" s="85" t="n">
        <f aca="false">AA11</f>
        <v>0</v>
      </c>
      <c r="AB25" s="85" t="n">
        <f aca="false">AB11</f>
        <v>0</v>
      </c>
      <c r="AC25" s="85" t="n">
        <f aca="false">AC11</f>
        <v>0</v>
      </c>
      <c r="AD25" s="85" t="n">
        <f aca="false">AD11</f>
        <v>0</v>
      </c>
      <c r="AE25" s="85" t="n">
        <f aca="false">AE11</f>
        <v>0</v>
      </c>
      <c r="AF25" s="85" t="n">
        <f aca="false">AF11</f>
        <v>0</v>
      </c>
      <c r="AG25" s="85" t="n">
        <f aca="false">AG11</f>
        <v>0</v>
      </c>
      <c r="AH25" s="85" t="n">
        <f aca="false">AH11</f>
        <v>0</v>
      </c>
      <c r="AI25" s="85" t="n">
        <f aca="false">AI11</f>
        <v>0</v>
      </c>
      <c r="AJ25" s="85" t="n">
        <f aca="false">AJ11</f>
        <v>0</v>
      </c>
      <c r="AK25" s="85" t="n">
        <f aca="false">AK11</f>
        <v>0</v>
      </c>
      <c r="AL25" s="85" t="n">
        <f aca="false">AL11</f>
        <v>0</v>
      </c>
      <c r="AM25" s="85" t="n">
        <f aca="false">AM11</f>
        <v>0</v>
      </c>
      <c r="AN25" s="85" t="n">
        <f aca="false">AN11</f>
        <v>0</v>
      </c>
      <c r="AO25" s="85" t="n">
        <f aca="false">AO11</f>
        <v>0</v>
      </c>
      <c r="AP25" s="85" t="n">
        <f aca="false">AP11</f>
        <v>0</v>
      </c>
      <c r="AQ25" s="85" t="n">
        <f aca="false">AQ11</f>
        <v>0</v>
      </c>
      <c r="AR25" s="85" t="n">
        <f aca="false">AR11</f>
        <v>0</v>
      </c>
      <c r="AS25" s="85" t="n">
        <f aca="false">AS11</f>
        <v>0</v>
      </c>
      <c r="AT25" s="85" t="n">
        <f aca="false">AT11</f>
        <v>0</v>
      </c>
      <c r="AU25" s="85" t="n">
        <f aca="false">AU11</f>
        <v>0</v>
      </c>
      <c r="AV25" s="85" t="n">
        <f aca="false">AV11</f>
        <v>0</v>
      </c>
      <c r="AW25" s="85" t="n">
        <f aca="false">AW11</f>
        <v>0</v>
      </c>
      <c r="AX25" s="85" t="n">
        <f aca="false">AX11</f>
        <v>0</v>
      </c>
      <c r="AY25" s="85" t="n">
        <f aca="false">AY11</f>
        <v>0</v>
      </c>
      <c r="AZ25" s="85" t="n">
        <f aca="false">AZ11</f>
        <v>0</v>
      </c>
      <c r="BA25" s="85" t="n">
        <f aca="false">BA11</f>
        <v>0</v>
      </c>
      <c r="BB25" s="85" t="n">
        <f aca="false">BB11</f>
        <v>0</v>
      </c>
      <c r="BC25" s="85" t="n">
        <f aca="false">BC11</f>
        <v>0</v>
      </c>
      <c r="BD25" s="85" t="n">
        <f aca="false">BD11</f>
        <v>0</v>
      </c>
      <c r="BE25" s="85" t="n">
        <f aca="false">BE11</f>
        <v>0</v>
      </c>
      <c r="BF25" s="85" t="n">
        <f aca="false">BF11</f>
        <v>0</v>
      </c>
      <c r="BG25" s="85" t="n">
        <f aca="false">BG11</f>
        <v>0</v>
      </c>
      <c r="BH25" s="85" t="n">
        <f aca="false">BH11</f>
        <v>0</v>
      </c>
      <c r="BI25" s="85" t="n">
        <f aca="false">BI11</f>
        <v>0</v>
      </c>
      <c r="BJ25" s="85" t="n">
        <f aca="false">BJ11</f>
        <v>0</v>
      </c>
      <c r="BK25" s="85" t="n">
        <f aca="false">BK11</f>
        <v>0</v>
      </c>
      <c r="BL25" s="85" t="n">
        <f aca="false">BL11</f>
        <v>0</v>
      </c>
      <c r="BM25" s="85" t="n">
        <f aca="false">BM11</f>
        <v>0</v>
      </c>
      <c r="BN25" s="85" t="n">
        <f aca="false">BN11</f>
        <v>0</v>
      </c>
      <c r="BO25" s="85" t="n">
        <f aca="false">BO11</f>
        <v>0</v>
      </c>
      <c r="BP25" s="85" t="n">
        <f aca="false">BP11</f>
        <v>0</v>
      </c>
      <c r="BQ25" s="85" t="n">
        <f aca="false">BQ11</f>
        <v>0</v>
      </c>
      <c r="BR25" s="85" t="n">
        <f aca="false">BR11</f>
        <v>0</v>
      </c>
      <c r="BS25" s="85" t="n">
        <f aca="false">BS11</f>
        <v>0</v>
      </c>
      <c r="BT25" s="85" t="n">
        <f aca="false">BT11</f>
        <v>0</v>
      </c>
      <c r="BU25" s="85" t="n">
        <f aca="false">BU11</f>
        <v>0</v>
      </c>
      <c r="BV25" s="85" t="n">
        <f aca="false">BV11</f>
        <v>0</v>
      </c>
      <c r="BW25" s="85" t="n">
        <f aca="false">BW11</f>
        <v>0</v>
      </c>
      <c r="BX25" s="85" t="n">
        <f aca="false">BX11</f>
        <v>0</v>
      </c>
      <c r="BY25" s="85" t="n">
        <f aca="false">BY11</f>
        <v>0</v>
      </c>
      <c r="BZ25" s="85" t="n">
        <f aca="false">BZ11</f>
        <v>0</v>
      </c>
      <c r="CA25" s="85" t="n">
        <f aca="false">CA11</f>
        <v>0</v>
      </c>
      <c r="CB25" s="85" t="n">
        <f aca="false">CB11</f>
        <v>0</v>
      </c>
      <c r="CC25" s="85" t="n">
        <f aca="false">CC11</f>
        <v>0</v>
      </c>
      <c r="CD25" s="85" t="n">
        <f aca="false">CD11</f>
        <v>0</v>
      </c>
      <c r="CE25" s="85" t="n">
        <f aca="false">CE11</f>
        <v>0</v>
      </c>
      <c r="CF25" s="85" t="n">
        <f aca="false">CF11</f>
        <v>0</v>
      </c>
      <c r="CG25" s="85" t="n">
        <f aca="false">CG11</f>
        <v>0</v>
      </c>
      <c r="CH25" s="85" t="n">
        <f aca="false">CH11</f>
        <v>0</v>
      </c>
      <c r="CI25" s="85" t="n">
        <f aca="false">CI11</f>
        <v>0</v>
      </c>
      <c r="CJ25" s="85" t="n">
        <f aca="false">CJ11</f>
        <v>0</v>
      </c>
      <c r="CK25" s="85" t="n">
        <f aca="false">CK11</f>
        <v>0</v>
      </c>
      <c r="CL25" s="85" t="n">
        <f aca="false">CL11</f>
        <v>0</v>
      </c>
      <c r="CM25" s="85" t="n">
        <f aca="false">CM11</f>
        <v>0</v>
      </c>
      <c r="CN25" s="85" t="n">
        <f aca="false">CN11</f>
        <v>0</v>
      </c>
      <c r="CO25" s="85" t="n">
        <f aca="false">CO11</f>
        <v>0</v>
      </c>
      <c r="CP25" s="85" t="n">
        <f aca="false">CP11</f>
        <v>0</v>
      </c>
      <c r="CQ25" s="85" t="n">
        <f aca="false">CQ11</f>
        <v>0</v>
      </c>
      <c r="CR25" s="85" t="n">
        <f aca="false">CR11</f>
        <v>0</v>
      </c>
      <c r="CS25" s="85" t="n">
        <f aca="false">CS11</f>
        <v>0</v>
      </c>
      <c r="CT25" s="85" t="n">
        <f aca="false">CT11</f>
        <v>0</v>
      </c>
      <c r="CU25" s="85" t="n">
        <f aca="false">CU11</f>
        <v>0</v>
      </c>
      <c r="CV25" s="85" t="n">
        <f aca="false">CV11</f>
        <v>0</v>
      </c>
      <c r="CW25" s="85" t="n">
        <f aca="false">CW11</f>
        <v>0</v>
      </c>
      <c r="CX25" s="85" t="n">
        <f aca="false">CX11</f>
        <v>0</v>
      </c>
      <c r="CY25" s="85" t="n">
        <f aca="false">CY11</f>
        <v>0</v>
      </c>
      <c r="CZ25" s="85" t="n">
        <f aca="false">CZ11</f>
        <v>0</v>
      </c>
      <c r="DA25" s="85" t="n">
        <f aca="false">DA11</f>
        <v>0</v>
      </c>
      <c r="DB25" s="85" t="n">
        <f aca="false">DB11</f>
        <v>0</v>
      </c>
      <c r="DC25" s="85" t="n">
        <f aca="false">DC11</f>
        <v>0</v>
      </c>
      <c r="DD25" s="85" t="n">
        <f aca="false">DD11</f>
        <v>0</v>
      </c>
      <c r="DE25" s="85" t="n">
        <f aca="false">DE11</f>
        <v>0</v>
      </c>
      <c r="DF25" s="85" t="n">
        <f aca="false">DF11</f>
        <v>0</v>
      </c>
      <c r="DG25" s="85" t="n">
        <f aca="false">DG11</f>
        <v>0</v>
      </c>
      <c r="DH25" s="85" t="n">
        <f aca="false">DH11</f>
        <v>0</v>
      </c>
      <c r="DI25" s="85" t="n">
        <f aca="false">DI11</f>
        <v>0</v>
      </c>
      <c r="DJ25" s="85" t="n">
        <f aca="false">DJ11</f>
        <v>0</v>
      </c>
      <c r="DK25" s="85" t="n">
        <f aca="false">DK11</f>
        <v>0</v>
      </c>
    </row>
    <row r="26" customFormat="false" ht="15" hidden="false" customHeight="false" outlineLevel="0" collapsed="false">
      <c r="E26" s="85" t="str">
        <f aca="false">E15</f>
        <v>Truck gate complex cost - Construction costs - PV</v>
      </c>
      <c r="F26" s="85" t="n">
        <f aca="false">F15</f>
        <v>0</v>
      </c>
      <c r="G26" s="85" t="str">
        <f aca="false">G15</f>
        <v>US$</v>
      </c>
      <c r="H26" s="85" t="n">
        <f aca="false">H15</f>
        <v>8993413.84476053</v>
      </c>
      <c r="I26" s="85" t="n">
        <f aca="false">I15</f>
        <v>0</v>
      </c>
      <c r="J26" s="85" t="n">
        <f aca="false">J15</f>
        <v>0</v>
      </c>
      <c r="K26" s="85" t="n">
        <f aca="false">K15</f>
        <v>0</v>
      </c>
      <c r="L26" s="85" t="n">
        <f aca="false">L15</f>
        <v>0</v>
      </c>
      <c r="M26" s="85" t="n">
        <f aca="false">M15</f>
        <v>0</v>
      </c>
      <c r="N26" s="85" t="n">
        <f aca="false">N15</f>
        <v>0</v>
      </c>
      <c r="O26" s="85" t="n">
        <f aca="false">O15</f>
        <v>0</v>
      </c>
      <c r="P26" s="85" t="n">
        <f aca="false">P15</f>
        <v>0</v>
      </c>
      <c r="Q26" s="85" t="n">
        <f aca="false">Q15</f>
        <v>0</v>
      </c>
      <c r="R26" s="85" t="n">
        <f aca="false">R15</f>
        <v>0</v>
      </c>
      <c r="S26" s="85" t="n">
        <f aca="false">S15</f>
        <v>8993413.84476053</v>
      </c>
      <c r="T26" s="85" t="n">
        <f aca="false">T15</f>
        <v>0</v>
      </c>
      <c r="U26" s="85" t="n">
        <f aca="false">U15</f>
        <v>0</v>
      </c>
      <c r="V26" s="85" t="n">
        <f aca="false">V15</f>
        <v>0</v>
      </c>
      <c r="W26" s="85" t="n">
        <f aca="false">W15</f>
        <v>0</v>
      </c>
      <c r="X26" s="85" t="n">
        <f aca="false">X15</f>
        <v>0</v>
      </c>
      <c r="Y26" s="85" t="n">
        <f aca="false">Y15</f>
        <v>0</v>
      </c>
      <c r="Z26" s="85" t="n">
        <f aca="false">Z15</f>
        <v>0</v>
      </c>
      <c r="AA26" s="85" t="n">
        <f aca="false">AA15</f>
        <v>0</v>
      </c>
      <c r="AB26" s="85" t="n">
        <f aca="false">AB15</f>
        <v>0</v>
      </c>
      <c r="AC26" s="85" t="n">
        <f aca="false">AC15</f>
        <v>0</v>
      </c>
      <c r="AD26" s="85" t="n">
        <f aca="false">AD15</f>
        <v>0</v>
      </c>
      <c r="AE26" s="85" t="n">
        <f aca="false">AE15</f>
        <v>0</v>
      </c>
      <c r="AF26" s="85" t="n">
        <f aca="false">AF15</f>
        <v>0</v>
      </c>
      <c r="AG26" s="85" t="n">
        <f aca="false">AG15</f>
        <v>0</v>
      </c>
      <c r="AH26" s="85" t="n">
        <f aca="false">AH15</f>
        <v>0</v>
      </c>
      <c r="AI26" s="85" t="n">
        <f aca="false">AI15</f>
        <v>0</v>
      </c>
      <c r="AJ26" s="85" t="n">
        <f aca="false">AJ15</f>
        <v>0</v>
      </c>
      <c r="AK26" s="85" t="n">
        <f aca="false">AK15</f>
        <v>0</v>
      </c>
      <c r="AL26" s="85" t="n">
        <f aca="false">AL15</f>
        <v>0</v>
      </c>
      <c r="AM26" s="85" t="n">
        <f aca="false">AM15</f>
        <v>0</v>
      </c>
      <c r="AN26" s="85" t="n">
        <f aca="false">AN15</f>
        <v>0</v>
      </c>
      <c r="AO26" s="85" t="n">
        <f aca="false">AO15</f>
        <v>0</v>
      </c>
      <c r="AP26" s="85" t="n">
        <f aca="false">AP15</f>
        <v>0</v>
      </c>
      <c r="AQ26" s="85" t="n">
        <f aca="false">AQ15</f>
        <v>0</v>
      </c>
      <c r="AR26" s="85" t="n">
        <f aca="false">AR15</f>
        <v>0</v>
      </c>
      <c r="AS26" s="85" t="n">
        <f aca="false">AS15</f>
        <v>0</v>
      </c>
      <c r="AT26" s="85" t="n">
        <f aca="false">AT15</f>
        <v>0</v>
      </c>
      <c r="AU26" s="85" t="n">
        <f aca="false">AU15</f>
        <v>0</v>
      </c>
      <c r="AV26" s="85" t="n">
        <f aca="false">AV15</f>
        <v>0</v>
      </c>
      <c r="AW26" s="85" t="n">
        <f aca="false">AW15</f>
        <v>0</v>
      </c>
      <c r="AX26" s="85" t="n">
        <f aca="false">AX15</f>
        <v>0</v>
      </c>
      <c r="AY26" s="85" t="n">
        <f aca="false">AY15</f>
        <v>0</v>
      </c>
      <c r="AZ26" s="85" t="n">
        <f aca="false">AZ15</f>
        <v>0</v>
      </c>
      <c r="BA26" s="85" t="n">
        <f aca="false">BA15</f>
        <v>0</v>
      </c>
      <c r="BB26" s="85" t="n">
        <f aca="false">BB15</f>
        <v>0</v>
      </c>
      <c r="BC26" s="85" t="n">
        <f aca="false">BC15</f>
        <v>0</v>
      </c>
      <c r="BD26" s="85" t="n">
        <f aca="false">BD15</f>
        <v>0</v>
      </c>
      <c r="BE26" s="85" t="n">
        <f aca="false">BE15</f>
        <v>0</v>
      </c>
      <c r="BF26" s="85" t="n">
        <f aca="false">BF15</f>
        <v>0</v>
      </c>
      <c r="BG26" s="85" t="n">
        <f aca="false">BG15</f>
        <v>0</v>
      </c>
      <c r="BH26" s="85" t="n">
        <f aca="false">BH15</f>
        <v>0</v>
      </c>
      <c r="BI26" s="85" t="n">
        <f aca="false">BI15</f>
        <v>0</v>
      </c>
      <c r="BJ26" s="85" t="n">
        <f aca="false">BJ15</f>
        <v>0</v>
      </c>
      <c r="BK26" s="85" t="n">
        <f aca="false">BK15</f>
        <v>0</v>
      </c>
      <c r="BL26" s="85" t="n">
        <f aca="false">BL15</f>
        <v>0</v>
      </c>
      <c r="BM26" s="85" t="n">
        <f aca="false">BM15</f>
        <v>0</v>
      </c>
      <c r="BN26" s="85" t="n">
        <f aca="false">BN15</f>
        <v>0</v>
      </c>
      <c r="BO26" s="85" t="n">
        <f aca="false">BO15</f>
        <v>0</v>
      </c>
      <c r="BP26" s="85" t="n">
        <f aca="false">BP15</f>
        <v>0</v>
      </c>
      <c r="BQ26" s="85" t="n">
        <f aca="false">BQ15</f>
        <v>0</v>
      </c>
      <c r="BR26" s="85" t="n">
        <f aca="false">BR15</f>
        <v>0</v>
      </c>
      <c r="BS26" s="85" t="n">
        <f aca="false">BS15</f>
        <v>0</v>
      </c>
      <c r="BT26" s="85" t="n">
        <f aca="false">BT15</f>
        <v>0</v>
      </c>
      <c r="BU26" s="85" t="n">
        <f aca="false">BU15</f>
        <v>0</v>
      </c>
      <c r="BV26" s="85" t="n">
        <f aca="false">BV15</f>
        <v>0</v>
      </c>
      <c r="BW26" s="85" t="n">
        <f aca="false">BW15</f>
        <v>0</v>
      </c>
      <c r="BX26" s="85" t="n">
        <f aca="false">BX15</f>
        <v>0</v>
      </c>
      <c r="BY26" s="85" t="n">
        <f aca="false">BY15</f>
        <v>0</v>
      </c>
      <c r="BZ26" s="85" t="n">
        <f aca="false">BZ15</f>
        <v>0</v>
      </c>
      <c r="CA26" s="85" t="n">
        <f aca="false">CA15</f>
        <v>0</v>
      </c>
      <c r="CB26" s="85" t="n">
        <f aca="false">CB15</f>
        <v>0</v>
      </c>
      <c r="CC26" s="85" t="n">
        <f aca="false">CC15</f>
        <v>0</v>
      </c>
      <c r="CD26" s="85" t="n">
        <f aca="false">CD15</f>
        <v>0</v>
      </c>
      <c r="CE26" s="85" t="n">
        <f aca="false">CE15</f>
        <v>0</v>
      </c>
      <c r="CF26" s="85" t="n">
        <f aca="false">CF15</f>
        <v>0</v>
      </c>
      <c r="CG26" s="85" t="n">
        <f aca="false">CG15</f>
        <v>0</v>
      </c>
      <c r="CH26" s="85" t="n">
        <f aca="false">CH15</f>
        <v>0</v>
      </c>
      <c r="CI26" s="85" t="n">
        <f aca="false">CI15</f>
        <v>0</v>
      </c>
      <c r="CJ26" s="85" t="n">
        <f aca="false">CJ15</f>
        <v>0</v>
      </c>
      <c r="CK26" s="85" t="n">
        <f aca="false">CK15</f>
        <v>0</v>
      </c>
      <c r="CL26" s="85" t="n">
        <f aca="false">CL15</f>
        <v>0</v>
      </c>
      <c r="CM26" s="85" t="n">
        <f aca="false">CM15</f>
        <v>0</v>
      </c>
      <c r="CN26" s="85" t="n">
        <f aca="false">CN15</f>
        <v>0</v>
      </c>
      <c r="CO26" s="85" t="n">
        <f aca="false">CO15</f>
        <v>0</v>
      </c>
      <c r="CP26" s="85" t="n">
        <f aca="false">CP15</f>
        <v>0</v>
      </c>
      <c r="CQ26" s="85" t="n">
        <f aca="false">CQ15</f>
        <v>0</v>
      </c>
      <c r="CR26" s="85" t="n">
        <f aca="false">CR15</f>
        <v>0</v>
      </c>
      <c r="CS26" s="85" t="n">
        <f aca="false">CS15</f>
        <v>0</v>
      </c>
      <c r="CT26" s="85" t="n">
        <f aca="false">CT15</f>
        <v>0</v>
      </c>
      <c r="CU26" s="85" t="n">
        <f aca="false">CU15</f>
        <v>0</v>
      </c>
      <c r="CV26" s="85" t="n">
        <f aca="false">CV15</f>
        <v>0</v>
      </c>
      <c r="CW26" s="85" t="n">
        <f aca="false">CW15</f>
        <v>0</v>
      </c>
      <c r="CX26" s="85" t="n">
        <f aca="false">CX15</f>
        <v>0</v>
      </c>
      <c r="CY26" s="85" t="n">
        <f aca="false">CY15</f>
        <v>0</v>
      </c>
      <c r="CZ26" s="85" t="n">
        <f aca="false">CZ15</f>
        <v>0</v>
      </c>
      <c r="DA26" s="85" t="n">
        <f aca="false">DA15</f>
        <v>0</v>
      </c>
      <c r="DB26" s="85" t="n">
        <f aca="false">DB15</f>
        <v>0</v>
      </c>
      <c r="DC26" s="85" t="n">
        <f aca="false">DC15</f>
        <v>0</v>
      </c>
      <c r="DD26" s="85" t="n">
        <f aca="false">DD15</f>
        <v>0</v>
      </c>
      <c r="DE26" s="85" t="n">
        <f aca="false">DE15</f>
        <v>0</v>
      </c>
      <c r="DF26" s="85" t="n">
        <f aca="false">DF15</f>
        <v>0</v>
      </c>
      <c r="DG26" s="85" t="n">
        <f aca="false">DG15</f>
        <v>0</v>
      </c>
      <c r="DH26" s="85" t="n">
        <f aca="false">DH15</f>
        <v>0</v>
      </c>
      <c r="DI26" s="85" t="n">
        <f aca="false">DI15</f>
        <v>0</v>
      </c>
      <c r="DJ26" s="85" t="n">
        <f aca="false">DJ15</f>
        <v>0</v>
      </c>
      <c r="DK26" s="85" t="n">
        <f aca="false">DK15</f>
        <v>0</v>
      </c>
    </row>
    <row r="27" customFormat="false" ht="15" hidden="false" customHeight="false" outlineLevel="0" collapsed="false">
      <c r="E27" s="85" t="str">
        <f aca="false">E19</f>
        <v>Yard expansion cost - Design costs - PV</v>
      </c>
      <c r="F27" s="85" t="n">
        <f aca="false">F19</f>
        <v>0</v>
      </c>
      <c r="G27" s="85" t="str">
        <f aca="false">G19</f>
        <v>US$</v>
      </c>
      <c r="H27" s="85" t="n">
        <f aca="false">H19</f>
        <v>1117327.04972559</v>
      </c>
      <c r="I27" s="85" t="n">
        <f aca="false">I19</f>
        <v>0</v>
      </c>
      <c r="J27" s="85" t="n">
        <f aca="false">J19</f>
        <v>0</v>
      </c>
      <c r="K27" s="85" t="n">
        <f aca="false">K19</f>
        <v>0</v>
      </c>
      <c r="L27" s="85" t="n">
        <f aca="false">L19</f>
        <v>0</v>
      </c>
      <c r="M27" s="85" t="n">
        <f aca="false">M19</f>
        <v>0</v>
      </c>
      <c r="N27" s="85" t="n">
        <f aca="false">N19</f>
        <v>0</v>
      </c>
      <c r="O27" s="85" t="n">
        <f aca="false">O19</f>
        <v>0</v>
      </c>
      <c r="P27" s="85" t="n">
        <f aca="false">P19</f>
        <v>0</v>
      </c>
      <c r="Q27" s="85" t="n">
        <f aca="false">Q19</f>
        <v>0</v>
      </c>
      <c r="R27" s="85" t="n">
        <f aca="false">R19</f>
        <v>1117327.04972559</v>
      </c>
      <c r="S27" s="85" t="n">
        <f aca="false">S19</f>
        <v>0</v>
      </c>
      <c r="T27" s="85" t="n">
        <f aca="false">T19</f>
        <v>0</v>
      </c>
      <c r="U27" s="85" t="n">
        <f aca="false">U19</f>
        <v>0</v>
      </c>
      <c r="V27" s="85" t="n">
        <f aca="false">V19</f>
        <v>0</v>
      </c>
      <c r="W27" s="85" t="n">
        <f aca="false">W19</f>
        <v>0</v>
      </c>
      <c r="X27" s="85" t="n">
        <f aca="false">X19</f>
        <v>0</v>
      </c>
      <c r="Y27" s="85" t="n">
        <f aca="false">Y19</f>
        <v>0</v>
      </c>
      <c r="Z27" s="85" t="n">
        <f aca="false">Z19</f>
        <v>0</v>
      </c>
      <c r="AA27" s="85" t="n">
        <f aca="false">AA19</f>
        <v>0</v>
      </c>
      <c r="AB27" s="85" t="n">
        <f aca="false">AB19</f>
        <v>0</v>
      </c>
      <c r="AC27" s="85" t="n">
        <f aca="false">AC19</f>
        <v>0</v>
      </c>
      <c r="AD27" s="85" t="n">
        <f aca="false">AD19</f>
        <v>0</v>
      </c>
      <c r="AE27" s="85" t="n">
        <f aca="false">AE19</f>
        <v>0</v>
      </c>
      <c r="AF27" s="85" t="n">
        <f aca="false">AF19</f>
        <v>0</v>
      </c>
      <c r="AG27" s="85" t="n">
        <f aca="false">AG19</f>
        <v>0</v>
      </c>
      <c r="AH27" s="85" t="n">
        <f aca="false">AH19</f>
        <v>0</v>
      </c>
      <c r="AI27" s="85" t="n">
        <f aca="false">AI19</f>
        <v>0</v>
      </c>
      <c r="AJ27" s="85" t="n">
        <f aca="false">AJ19</f>
        <v>0</v>
      </c>
      <c r="AK27" s="85" t="n">
        <f aca="false">AK19</f>
        <v>0</v>
      </c>
      <c r="AL27" s="85" t="n">
        <f aca="false">AL19</f>
        <v>0</v>
      </c>
      <c r="AM27" s="85" t="n">
        <f aca="false">AM19</f>
        <v>0</v>
      </c>
      <c r="AN27" s="85" t="n">
        <f aca="false">AN19</f>
        <v>0</v>
      </c>
      <c r="AO27" s="85" t="n">
        <f aca="false">AO19</f>
        <v>0</v>
      </c>
      <c r="AP27" s="85" t="n">
        <f aca="false">AP19</f>
        <v>0</v>
      </c>
      <c r="AQ27" s="85" t="n">
        <f aca="false">AQ19</f>
        <v>0</v>
      </c>
      <c r="AR27" s="85" t="n">
        <f aca="false">AR19</f>
        <v>0</v>
      </c>
      <c r="AS27" s="85" t="n">
        <f aca="false">AS19</f>
        <v>0</v>
      </c>
      <c r="AT27" s="85" t="n">
        <f aca="false">AT19</f>
        <v>0</v>
      </c>
      <c r="AU27" s="85" t="n">
        <f aca="false">AU19</f>
        <v>0</v>
      </c>
      <c r="AV27" s="85" t="n">
        <f aca="false">AV19</f>
        <v>0</v>
      </c>
      <c r="AW27" s="85" t="n">
        <f aca="false">AW19</f>
        <v>0</v>
      </c>
      <c r="AX27" s="85" t="n">
        <f aca="false">AX19</f>
        <v>0</v>
      </c>
      <c r="AY27" s="85" t="n">
        <f aca="false">AY19</f>
        <v>0</v>
      </c>
      <c r="AZ27" s="85" t="n">
        <f aca="false">AZ19</f>
        <v>0</v>
      </c>
      <c r="BA27" s="85" t="n">
        <f aca="false">BA19</f>
        <v>0</v>
      </c>
      <c r="BB27" s="85" t="n">
        <f aca="false">BB19</f>
        <v>0</v>
      </c>
      <c r="BC27" s="85" t="n">
        <f aca="false">BC19</f>
        <v>0</v>
      </c>
      <c r="BD27" s="85" t="n">
        <f aca="false">BD19</f>
        <v>0</v>
      </c>
      <c r="BE27" s="85" t="n">
        <f aca="false">BE19</f>
        <v>0</v>
      </c>
      <c r="BF27" s="85" t="n">
        <f aca="false">BF19</f>
        <v>0</v>
      </c>
      <c r="BG27" s="85" t="n">
        <f aca="false">BG19</f>
        <v>0</v>
      </c>
      <c r="BH27" s="85" t="n">
        <f aca="false">BH19</f>
        <v>0</v>
      </c>
      <c r="BI27" s="85" t="n">
        <f aca="false">BI19</f>
        <v>0</v>
      </c>
      <c r="BJ27" s="85" t="n">
        <f aca="false">BJ19</f>
        <v>0</v>
      </c>
      <c r="BK27" s="85" t="n">
        <f aca="false">BK19</f>
        <v>0</v>
      </c>
      <c r="BL27" s="85" t="n">
        <f aca="false">BL19</f>
        <v>0</v>
      </c>
      <c r="BM27" s="85" t="n">
        <f aca="false">BM19</f>
        <v>0</v>
      </c>
      <c r="BN27" s="85" t="n">
        <f aca="false">BN19</f>
        <v>0</v>
      </c>
      <c r="BO27" s="85" t="n">
        <f aca="false">BO19</f>
        <v>0</v>
      </c>
      <c r="BP27" s="85" t="n">
        <f aca="false">BP19</f>
        <v>0</v>
      </c>
      <c r="BQ27" s="85" t="n">
        <f aca="false">BQ19</f>
        <v>0</v>
      </c>
      <c r="BR27" s="85" t="n">
        <f aca="false">BR19</f>
        <v>0</v>
      </c>
      <c r="BS27" s="85" t="n">
        <f aca="false">BS19</f>
        <v>0</v>
      </c>
      <c r="BT27" s="85" t="n">
        <f aca="false">BT19</f>
        <v>0</v>
      </c>
      <c r="BU27" s="85" t="n">
        <f aca="false">BU19</f>
        <v>0</v>
      </c>
      <c r="BV27" s="85" t="n">
        <f aca="false">BV19</f>
        <v>0</v>
      </c>
      <c r="BW27" s="85" t="n">
        <f aca="false">BW19</f>
        <v>0</v>
      </c>
      <c r="BX27" s="85" t="n">
        <f aca="false">BX19</f>
        <v>0</v>
      </c>
      <c r="BY27" s="85" t="n">
        <f aca="false">BY19</f>
        <v>0</v>
      </c>
      <c r="BZ27" s="85" t="n">
        <f aca="false">BZ19</f>
        <v>0</v>
      </c>
      <c r="CA27" s="85" t="n">
        <f aca="false">CA19</f>
        <v>0</v>
      </c>
      <c r="CB27" s="85" t="n">
        <f aca="false">CB19</f>
        <v>0</v>
      </c>
      <c r="CC27" s="85" t="n">
        <f aca="false">CC19</f>
        <v>0</v>
      </c>
      <c r="CD27" s="85" t="n">
        <f aca="false">CD19</f>
        <v>0</v>
      </c>
      <c r="CE27" s="85" t="n">
        <f aca="false">CE19</f>
        <v>0</v>
      </c>
      <c r="CF27" s="85" t="n">
        <f aca="false">CF19</f>
        <v>0</v>
      </c>
      <c r="CG27" s="85" t="n">
        <f aca="false">CG19</f>
        <v>0</v>
      </c>
      <c r="CH27" s="85" t="n">
        <f aca="false">CH19</f>
        <v>0</v>
      </c>
      <c r="CI27" s="85" t="n">
        <f aca="false">CI19</f>
        <v>0</v>
      </c>
      <c r="CJ27" s="85" t="n">
        <f aca="false">CJ19</f>
        <v>0</v>
      </c>
      <c r="CK27" s="85" t="n">
        <f aca="false">CK19</f>
        <v>0</v>
      </c>
      <c r="CL27" s="85" t="n">
        <f aca="false">CL19</f>
        <v>0</v>
      </c>
      <c r="CM27" s="85" t="n">
        <f aca="false">CM19</f>
        <v>0</v>
      </c>
      <c r="CN27" s="85" t="n">
        <f aca="false">CN19</f>
        <v>0</v>
      </c>
      <c r="CO27" s="85" t="n">
        <f aca="false">CO19</f>
        <v>0</v>
      </c>
      <c r="CP27" s="85" t="n">
        <f aca="false">CP19</f>
        <v>0</v>
      </c>
      <c r="CQ27" s="85" t="n">
        <f aca="false">CQ19</f>
        <v>0</v>
      </c>
      <c r="CR27" s="85" t="n">
        <f aca="false">CR19</f>
        <v>0</v>
      </c>
      <c r="CS27" s="85" t="n">
        <f aca="false">CS19</f>
        <v>0</v>
      </c>
      <c r="CT27" s="85" t="n">
        <f aca="false">CT19</f>
        <v>0</v>
      </c>
      <c r="CU27" s="85" t="n">
        <f aca="false">CU19</f>
        <v>0</v>
      </c>
      <c r="CV27" s="85" t="n">
        <f aca="false">CV19</f>
        <v>0</v>
      </c>
      <c r="CW27" s="85" t="n">
        <f aca="false">CW19</f>
        <v>0</v>
      </c>
      <c r="CX27" s="85" t="n">
        <f aca="false">CX19</f>
        <v>0</v>
      </c>
      <c r="CY27" s="85" t="n">
        <f aca="false">CY19</f>
        <v>0</v>
      </c>
      <c r="CZ27" s="85" t="n">
        <f aca="false">CZ19</f>
        <v>0</v>
      </c>
      <c r="DA27" s="85" t="n">
        <f aca="false">DA19</f>
        <v>0</v>
      </c>
      <c r="DB27" s="85" t="n">
        <f aca="false">DB19</f>
        <v>0</v>
      </c>
      <c r="DC27" s="85" t="n">
        <f aca="false">DC19</f>
        <v>0</v>
      </c>
      <c r="DD27" s="85" t="n">
        <f aca="false">DD19</f>
        <v>0</v>
      </c>
      <c r="DE27" s="85" t="n">
        <f aca="false">DE19</f>
        <v>0</v>
      </c>
      <c r="DF27" s="85" t="n">
        <f aca="false">DF19</f>
        <v>0</v>
      </c>
      <c r="DG27" s="85" t="n">
        <f aca="false">DG19</f>
        <v>0</v>
      </c>
      <c r="DH27" s="85" t="n">
        <f aca="false">DH19</f>
        <v>0</v>
      </c>
      <c r="DI27" s="85" t="n">
        <f aca="false">DI19</f>
        <v>0</v>
      </c>
      <c r="DJ27" s="85" t="n">
        <f aca="false">DJ19</f>
        <v>0</v>
      </c>
      <c r="DK27" s="85" t="n">
        <f aca="false">DK19</f>
        <v>0</v>
      </c>
    </row>
    <row r="28" customFormat="false" ht="15" hidden="false" customHeight="false" outlineLevel="0" collapsed="false">
      <c r="E28" s="85" t="str">
        <f aca="false">E23</f>
        <v>Yard expansion cost - Construction costs - PV</v>
      </c>
      <c r="F28" s="85" t="n">
        <f aca="false">F23</f>
        <v>0</v>
      </c>
      <c r="G28" s="85" t="str">
        <f aca="false">G23</f>
        <v>US$</v>
      </c>
      <c r="H28" s="85" t="n">
        <f aca="false">H23</f>
        <v>5975869.5155191</v>
      </c>
      <c r="I28" s="85" t="n">
        <f aca="false">I23</f>
        <v>0</v>
      </c>
      <c r="J28" s="85" t="n">
        <f aca="false">J23</f>
        <v>0</v>
      </c>
      <c r="K28" s="85" t="n">
        <f aca="false">K23</f>
        <v>0</v>
      </c>
      <c r="L28" s="85" t="n">
        <f aca="false">L23</f>
        <v>0</v>
      </c>
      <c r="M28" s="85" t="n">
        <f aca="false">M23</f>
        <v>0</v>
      </c>
      <c r="N28" s="85" t="n">
        <f aca="false">N23</f>
        <v>0</v>
      </c>
      <c r="O28" s="85" t="n">
        <f aca="false">O23</f>
        <v>0</v>
      </c>
      <c r="P28" s="85" t="n">
        <f aca="false">P23</f>
        <v>0</v>
      </c>
      <c r="Q28" s="85" t="n">
        <f aca="false">Q23</f>
        <v>0</v>
      </c>
      <c r="R28" s="85" t="n">
        <f aca="false">R23</f>
        <v>0</v>
      </c>
      <c r="S28" s="85" t="n">
        <f aca="false">S23</f>
        <v>5975869.5155191</v>
      </c>
      <c r="T28" s="85" t="n">
        <f aca="false">T23</f>
        <v>0</v>
      </c>
      <c r="U28" s="85" t="n">
        <f aca="false">U23</f>
        <v>0</v>
      </c>
      <c r="V28" s="85" t="n">
        <f aca="false">V23</f>
        <v>0</v>
      </c>
      <c r="W28" s="85" t="n">
        <f aca="false">W23</f>
        <v>0</v>
      </c>
      <c r="X28" s="85" t="n">
        <f aca="false">X23</f>
        <v>0</v>
      </c>
      <c r="Y28" s="85" t="n">
        <f aca="false">Y23</f>
        <v>0</v>
      </c>
      <c r="Z28" s="85" t="n">
        <f aca="false">Z23</f>
        <v>0</v>
      </c>
      <c r="AA28" s="85" t="n">
        <f aca="false">AA23</f>
        <v>0</v>
      </c>
      <c r="AB28" s="85" t="n">
        <f aca="false">AB23</f>
        <v>0</v>
      </c>
      <c r="AC28" s="85" t="n">
        <f aca="false">AC23</f>
        <v>0</v>
      </c>
      <c r="AD28" s="85" t="n">
        <f aca="false">AD23</f>
        <v>0</v>
      </c>
      <c r="AE28" s="85" t="n">
        <f aca="false">AE23</f>
        <v>0</v>
      </c>
      <c r="AF28" s="85" t="n">
        <f aca="false">AF23</f>
        <v>0</v>
      </c>
      <c r="AG28" s="85" t="n">
        <f aca="false">AG23</f>
        <v>0</v>
      </c>
      <c r="AH28" s="85" t="n">
        <f aca="false">AH23</f>
        <v>0</v>
      </c>
      <c r="AI28" s="85" t="n">
        <f aca="false">AI23</f>
        <v>0</v>
      </c>
      <c r="AJ28" s="85" t="n">
        <f aca="false">AJ23</f>
        <v>0</v>
      </c>
      <c r="AK28" s="85" t="n">
        <f aca="false">AK23</f>
        <v>0</v>
      </c>
      <c r="AL28" s="85" t="n">
        <f aca="false">AL23</f>
        <v>0</v>
      </c>
      <c r="AM28" s="85" t="n">
        <f aca="false">AM23</f>
        <v>0</v>
      </c>
      <c r="AN28" s="85" t="n">
        <f aca="false">AN23</f>
        <v>0</v>
      </c>
      <c r="AO28" s="85" t="n">
        <f aca="false">AO23</f>
        <v>0</v>
      </c>
      <c r="AP28" s="85" t="n">
        <f aca="false">AP23</f>
        <v>0</v>
      </c>
      <c r="AQ28" s="85" t="n">
        <f aca="false">AQ23</f>
        <v>0</v>
      </c>
      <c r="AR28" s="85" t="n">
        <f aca="false">AR23</f>
        <v>0</v>
      </c>
      <c r="AS28" s="85" t="n">
        <f aca="false">AS23</f>
        <v>0</v>
      </c>
      <c r="AT28" s="85" t="n">
        <f aca="false">AT23</f>
        <v>0</v>
      </c>
      <c r="AU28" s="85" t="n">
        <f aca="false">AU23</f>
        <v>0</v>
      </c>
      <c r="AV28" s="85" t="n">
        <f aca="false">AV23</f>
        <v>0</v>
      </c>
      <c r="AW28" s="85" t="n">
        <f aca="false">AW23</f>
        <v>0</v>
      </c>
      <c r="AX28" s="85" t="n">
        <f aca="false">AX23</f>
        <v>0</v>
      </c>
      <c r="AY28" s="85" t="n">
        <f aca="false">AY23</f>
        <v>0</v>
      </c>
      <c r="AZ28" s="85" t="n">
        <f aca="false">AZ23</f>
        <v>0</v>
      </c>
      <c r="BA28" s="85" t="n">
        <f aca="false">BA23</f>
        <v>0</v>
      </c>
      <c r="BB28" s="85" t="n">
        <f aca="false">BB23</f>
        <v>0</v>
      </c>
      <c r="BC28" s="85" t="n">
        <f aca="false">BC23</f>
        <v>0</v>
      </c>
      <c r="BD28" s="85" t="n">
        <f aca="false">BD23</f>
        <v>0</v>
      </c>
      <c r="BE28" s="85" t="n">
        <f aca="false">BE23</f>
        <v>0</v>
      </c>
      <c r="BF28" s="85" t="n">
        <f aca="false">BF23</f>
        <v>0</v>
      </c>
      <c r="BG28" s="85" t="n">
        <f aca="false">BG23</f>
        <v>0</v>
      </c>
      <c r="BH28" s="85" t="n">
        <f aca="false">BH23</f>
        <v>0</v>
      </c>
      <c r="BI28" s="85" t="n">
        <f aca="false">BI23</f>
        <v>0</v>
      </c>
      <c r="BJ28" s="85" t="n">
        <f aca="false">BJ23</f>
        <v>0</v>
      </c>
      <c r="BK28" s="85" t="n">
        <f aca="false">BK23</f>
        <v>0</v>
      </c>
      <c r="BL28" s="85" t="n">
        <f aca="false">BL23</f>
        <v>0</v>
      </c>
      <c r="BM28" s="85" t="n">
        <f aca="false">BM23</f>
        <v>0</v>
      </c>
      <c r="BN28" s="85" t="n">
        <f aca="false">BN23</f>
        <v>0</v>
      </c>
      <c r="BO28" s="85" t="n">
        <f aca="false">BO23</f>
        <v>0</v>
      </c>
      <c r="BP28" s="85" t="n">
        <f aca="false">BP23</f>
        <v>0</v>
      </c>
      <c r="BQ28" s="85" t="n">
        <f aca="false">BQ23</f>
        <v>0</v>
      </c>
      <c r="BR28" s="85" t="n">
        <f aca="false">BR23</f>
        <v>0</v>
      </c>
      <c r="BS28" s="85" t="n">
        <f aca="false">BS23</f>
        <v>0</v>
      </c>
      <c r="BT28" s="85" t="n">
        <f aca="false">BT23</f>
        <v>0</v>
      </c>
      <c r="BU28" s="85" t="n">
        <f aca="false">BU23</f>
        <v>0</v>
      </c>
      <c r="BV28" s="85" t="n">
        <f aca="false">BV23</f>
        <v>0</v>
      </c>
      <c r="BW28" s="85" t="n">
        <f aca="false">BW23</f>
        <v>0</v>
      </c>
      <c r="BX28" s="85" t="n">
        <f aca="false">BX23</f>
        <v>0</v>
      </c>
      <c r="BY28" s="85" t="n">
        <f aca="false">BY23</f>
        <v>0</v>
      </c>
      <c r="BZ28" s="85" t="n">
        <f aca="false">BZ23</f>
        <v>0</v>
      </c>
      <c r="CA28" s="85" t="n">
        <f aca="false">CA23</f>
        <v>0</v>
      </c>
      <c r="CB28" s="85" t="n">
        <f aca="false">CB23</f>
        <v>0</v>
      </c>
      <c r="CC28" s="85" t="n">
        <f aca="false">CC23</f>
        <v>0</v>
      </c>
      <c r="CD28" s="85" t="n">
        <f aca="false">CD23</f>
        <v>0</v>
      </c>
      <c r="CE28" s="85" t="n">
        <f aca="false">CE23</f>
        <v>0</v>
      </c>
      <c r="CF28" s="85" t="n">
        <f aca="false">CF23</f>
        <v>0</v>
      </c>
      <c r="CG28" s="85" t="n">
        <f aca="false">CG23</f>
        <v>0</v>
      </c>
      <c r="CH28" s="85" t="n">
        <f aca="false">CH23</f>
        <v>0</v>
      </c>
      <c r="CI28" s="85" t="n">
        <f aca="false">CI23</f>
        <v>0</v>
      </c>
      <c r="CJ28" s="85" t="n">
        <f aca="false">CJ23</f>
        <v>0</v>
      </c>
      <c r="CK28" s="85" t="n">
        <f aca="false">CK23</f>
        <v>0</v>
      </c>
      <c r="CL28" s="85" t="n">
        <f aca="false">CL23</f>
        <v>0</v>
      </c>
      <c r="CM28" s="85" t="n">
        <f aca="false">CM23</f>
        <v>0</v>
      </c>
      <c r="CN28" s="85" t="n">
        <f aca="false">CN23</f>
        <v>0</v>
      </c>
      <c r="CO28" s="85" t="n">
        <f aca="false">CO23</f>
        <v>0</v>
      </c>
      <c r="CP28" s="85" t="n">
        <f aca="false">CP23</f>
        <v>0</v>
      </c>
      <c r="CQ28" s="85" t="n">
        <f aca="false">CQ23</f>
        <v>0</v>
      </c>
      <c r="CR28" s="85" t="n">
        <f aca="false">CR23</f>
        <v>0</v>
      </c>
      <c r="CS28" s="85" t="n">
        <f aca="false">CS23</f>
        <v>0</v>
      </c>
      <c r="CT28" s="85" t="n">
        <f aca="false">CT23</f>
        <v>0</v>
      </c>
      <c r="CU28" s="85" t="n">
        <f aca="false">CU23</f>
        <v>0</v>
      </c>
      <c r="CV28" s="85" t="n">
        <f aca="false">CV23</f>
        <v>0</v>
      </c>
      <c r="CW28" s="85" t="n">
        <f aca="false">CW23</f>
        <v>0</v>
      </c>
      <c r="CX28" s="85" t="n">
        <f aca="false">CX23</f>
        <v>0</v>
      </c>
      <c r="CY28" s="85" t="n">
        <f aca="false">CY23</f>
        <v>0</v>
      </c>
      <c r="CZ28" s="85" t="n">
        <f aca="false">CZ23</f>
        <v>0</v>
      </c>
      <c r="DA28" s="85" t="n">
        <f aca="false">DA23</f>
        <v>0</v>
      </c>
      <c r="DB28" s="85" t="n">
        <f aca="false">DB23</f>
        <v>0</v>
      </c>
      <c r="DC28" s="85" t="n">
        <f aca="false">DC23</f>
        <v>0</v>
      </c>
      <c r="DD28" s="85" t="n">
        <f aca="false">DD23</f>
        <v>0</v>
      </c>
      <c r="DE28" s="85" t="n">
        <f aca="false">DE23</f>
        <v>0</v>
      </c>
      <c r="DF28" s="85" t="n">
        <f aca="false">DF23</f>
        <v>0</v>
      </c>
      <c r="DG28" s="85" t="n">
        <f aca="false">DG23</f>
        <v>0</v>
      </c>
      <c r="DH28" s="85" t="n">
        <f aca="false">DH23</f>
        <v>0</v>
      </c>
      <c r="DI28" s="85" t="n">
        <f aca="false">DI23</f>
        <v>0</v>
      </c>
      <c r="DJ28" s="85" t="n">
        <f aca="false">DJ23</f>
        <v>0</v>
      </c>
      <c r="DK28" s="85" t="n">
        <f aca="false">DK23</f>
        <v>0</v>
      </c>
    </row>
    <row r="29" customFormat="false" ht="15" hidden="false" customHeight="false" outlineLevel="0" collapsed="false">
      <c r="E29" s="208" t="s">
        <v>306</v>
      </c>
      <c r="F29" s="208"/>
      <c r="G29" s="208" t="s">
        <v>209</v>
      </c>
      <c r="H29" s="208" t="n">
        <f aca="false">SUM(J29:DK29)</f>
        <v>17534893.6745385</v>
      </c>
      <c r="I29" s="208"/>
      <c r="J29" s="208" t="n">
        <f aca="false">SUM(J25:J28)</f>
        <v>0</v>
      </c>
      <c r="K29" s="208" t="n">
        <f aca="false">SUM(K25:K28)</f>
        <v>0</v>
      </c>
      <c r="L29" s="208" t="n">
        <f aca="false">SUM(L25:L28)</f>
        <v>0</v>
      </c>
      <c r="M29" s="208" t="n">
        <f aca="false">SUM(M25:M28)</f>
        <v>0</v>
      </c>
      <c r="N29" s="208" t="n">
        <f aca="false">SUM(N25:N28)</f>
        <v>0</v>
      </c>
      <c r="O29" s="208" t="n">
        <f aca="false">SUM(O25:O28)</f>
        <v>0</v>
      </c>
      <c r="P29" s="208" t="n">
        <f aca="false">SUM(P25:P28)</f>
        <v>0</v>
      </c>
      <c r="Q29" s="208" t="n">
        <f aca="false">SUM(Q25:Q28)</f>
        <v>1448283.26453325</v>
      </c>
      <c r="R29" s="208" t="n">
        <f aca="false">SUM(R25:R28)</f>
        <v>1117327.04972559</v>
      </c>
      <c r="S29" s="208" t="n">
        <f aca="false">SUM(S25:S28)</f>
        <v>14969283.3602796</v>
      </c>
      <c r="T29" s="208" t="n">
        <f aca="false">SUM(T25:T28)</f>
        <v>0</v>
      </c>
      <c r="U29" s="208" t="n">
        <f aca="false">SUM(U25:U28)</f>
        <v>0</v>
      </c>
      <c r="V29" s="208" t="n">
        <f aca="false">SUM(V25:V28)</f>
        <v>0</v>
      </c>
      <c r="W29" s="208" t="n">
        <f aca="false">SUM(W25:W28)</f>
        <v>0</v>
      </c>
      <c r="X29" s="208" t="n">
        <f aca="false">SUM(X25:X28)</f>
        <v>0</v>
      </c>
      <c r="Y29" s="208" t="n">
        <f aca="false">SUM(Y25:Y28)</f>
        <v>0</v>
      </c>
      <c r="Z29" s="208" t="n">
        <f aca="false">SUM(Z25:Z28)</f>
        <v>0</v>
      </c>
      <c r="AA29" s="208" t="n">
        <f aca="false">SUM(AA25:AA28)</f>
        <v>0</v>
      </c>
      <c r="AB29" s="208" t="n">
        <f aca="false">SUM(AB25:AB28)</f>
        <v>0</v>
      </c>
      <c r="AC29" s="208" t="n">
        <f aca="false">SUM(AC25:AC28)</f>
        <v>0</v>
      </c>
      <c r="AD29" s="208" t="n">
        <f aca="false">SUM(AD25:AD28)</f>
        <v>0</v>
      </c>
      <c r="AE29" s="208" t="n">
        <f aca="false">SUM(AE25:AE28)</f>
        <v>0</v>
      </c>
      <c r="AF29" s="208" t="n">
        <f aca="false">SUM(AF25:AF28)</f>
        <v>0</v>
      </c>
      <c r="AG29" s="208" t="n">
        <f aca="false">SUM(AG25:AG28)</f>
        <v>0</v>
      </c>
      <c r="AH29" s="208" t="n">
        <f aca="false">SUM(AH25:AH28)</f>
        <v>0</v>
      </c>
      <c r="AI29" s="208" t="n">
        <f aca="false">SUM(AI25:AI28)</f>
        <v>0</v>
      </c>
      <c r="AJ29" s="208" t="n">
        <f aca="false">SUM(AJ25:AJ28)</f>
        <v>0</v>
      </c>
      <c r="AK29" s="208" t="n">
        <f aca="false">SUM(AK25:AK28)</f>
        <v>0</v>
      </c>
      <c r="AL29" s="208" t="n">
        <f aca="false">SUM(AL25:AL28)</f>
        <v>0</v>
      </c>
      <c r="AM29" s="208" t="n">
        <f aca="false">SUM(AM25:AM28)</f>
        <v>0</v>
      </c>
      <c r="AN29" s="208" t="n">
        <f aca="false">SUM(AN25:AN28)</f>
        <v>0</v>
      </c>
      <c r="AO29" s="208" t="n">
        <f aca="false">SUM(AO25:AO28)</f>
        <v>0</v>
      </c>
      <c r="AP29" s="208" t="n">
        <f aca="false">SUM(AP25:AP28)</f>
        <v>0</v>
      </c>
      <c r="AQ29" s="208" t="n">
        <f aca="false">SUM(AQ25:AQ28)</f>
        <v>0</v>
      </c>
      <c r="AR29" s="208" t="n">
        <f aca="false">SUM(AR25:AR28)</f>
        <v>0</v>
      </c>
      <c r="AS29" s="208" t="n">
        <f aca="false">SUM(AS25:AS28)</f>
        <v>0</v>
      </c>
      <c r="AT29" s="208" t="n">
        <f aca="false">SUM(AT25:AT28)</f>
        <v>0</v>
      </c>
      <c r="AU29" s="208" t="n">
        <f aca="false">SUM(AU25:AU28)</f>
        <v>0</v>
      </c>
      <c r="AV29" s="208" t="n">
        <f aca="false">SUM(AV25:AV28)</f>
        <v>0</v>
      </c>
      <c r="AW29" s="208" t="n">
        <f aca="false">SUM(AW25:AW28)</f>
        <v>0</v>
      </c>
      <c r="AX29" s="208" t="n">
        <f aca="false">SUM(AX25:AX28)</f>
        <v>0</v>
      </c>
      <c r="AY29" s="208" t="n">
        <f aca="false">SUM(AY25:AY28)</f>
        <v>0</v>
      </c>
      <c r="AZ29" s="208" t="n">
        <f aca="false">SUM(AZ25:AZ28)</f>
        <v>0</v>
      </c>
      <c r="BA29" s="208" t="n">
        <f aca="false">SUM(BA25:BA28)</f>
        <v>0</v>
      </c>
      <c r="BB29" s="208" t="n">
        <f aca="false">SUM(BB25:BB28)</f>
        <v>0</v>
      </c>
      <c r="BC29" s="208" t="n">
        <f aca="false">SUM(BC25:BC28)</f>
        <v>0</v>
      </c>
      <c r="BD29" s="208" t="n">
        <f aca="false">SUM(BD25:BD28)</f>
        <v>0</v>
      </c>
      <c r="BE29" s="208" t="n">
        <f aca="false">SUM(BE25:BE28)</f>
        <v>0</v>
      </c>
      <c r="BF29" s="208" t="n">
        <f aca="false">SUM(BF25:BF28)</f>
        <v>0</v>
      </c>
      <c r="BG29" s="208" t="n">
        <f aca="false">SUM(BG25:BG28)</f>
        <v>0</v>
      </c>
      <c r="BH29" s="208" t="n">
        <f aca="false">SUM(BH25:BH28)</f>
        <v>0</v>
      </c>
      <c r="BI29" s="208" t="n">
        <f aca="false">SUM(BI25:BI28)</f>
        <v>0</v>
      </c>
      <c r="BJ29" s="208" t="n">
        <f aca="false">SUM(BJ25:BJ28)</f>
        <v>0</v>
      </c>
      <c r="BK29" s="208" t="n">
        <f aca="false">SUM(BK25:BK28)</f>
        <v>0</v>
      </c>
      <c r="BL29" s="208" t="n">
        <f aca="false">SUM(BL25:BL28)</f>
        <v>0</v>
      </c>
      <c r="BM29" s="208" t="n">
        <f aca="false">SUM(BM25:BM28)</f>
        <v>0</v>
      </c>
      <c r="BN29" s="208" t="n">
        <f aca="false">SUM(BN25:BN28)</f>
        <v>0</v>
      </c>
      <c r="BO29" s="208" t="n">
        <f aca="false">SUM(BO25:BO28)</f>
        <v>0</v>
      </c>
      <c r="BP29" s="208" t="n">
        <f aca="false">SUM(BP25:BP28)</f>
        <v>0</v>
      </c>
      <c r="BQ29" s="208" t="n">
        <f aca="false">SUM(BQ25:BQ28)</f>
        <v>0</v>
      </c>
      <c r="BR29" s="208" t="n">
        <f aca="false">SUM(BR25:BR28)</f>
        <v>0</v>
      </c>
      <c r="BS29" s="208" t="n">
        <f aca="false">SUM(BS25:BS28)</f>
        <v>0</v>
      </c>
      <c r="BT29" s="208" t="n">
        <f aca="false">SUM(BT25:BT28)</f>
        <v>0</v>
      </c>
      <c r="BU29" s="208" t="n">
        <f aca="false">SUM(BU25:BU28)</f>
        <v>0</v>
      </c>
      <c r="BV29" s="208" t="n">
        <f aca="false">SUM(BV25:BV28)</f>
        <v>0</v>
      </c>
      <c r="BW29" s="208" t="n">
        <f aca="false">SUM(BW25:BW28)</f>
        <v>0</v>
      </c>
      <c r="BX29" s="208" t="n">
        <f aca="false">SUM(BX25:BX28)</f>
        <v>0</v>
      </c>
      <c r="BY29" s="208" t="n">
        <f aca="false">SUM(BY25:BY28)</f>
        <v>0</v>
      </c>
      <c r="BZ29" s="208" t="n">
        <f aca="false">SUM(BZ25:BZ28)</f>
        <v>0</v>
      </c>
      <c r="CA29" s="208" t="n">
        <f aca="false">SUM(CA25:CA28)</f>
        <v>0</v>
      </c>
      <c r="CB29" s="208" t="n">
        <f aca="false">SUM(CB25:CB28)</f>
        <v>0</v>
      </c>
      <c r="CC29" s="208" t="n">
        <f aca="false">SUM(CC25:CC28)</f>
        <v>0</v>
      </c>
      <c r="CD29" s="208" t="n">
        <f aca="false">SUM(CD25:CD28)</f>
        <v>0</v>
      </c>
      <c r="CE29" s="208" t="n">
        <f aca="false">SUM(CE25:CE28)</f>
        <v>0</v>
      </c>
      <c r="CF29" s="208" t="n">
        <f aca="false">SUM(CF25:CF28)</f>
        <v>0</v>
      </c>
      <c r="CG29" s="208" t="n">
        <f aca="false">SUM(CG25:CG28)</f>
        <v>0</v>
      </c>
      <c r="CH29" s="208" t="n">
        <f aca="false">SUM(CH25:CH28)</f>
        <v>0</v>
      </c>
      <c r="CI29" s="208" t="n">
        <f aca="false">SUM(CI25:CI28)</f>
        <v>0</v>
      </c>
      <c r="CJ29" s="208" t="n">
        <f aca="false">SUM(CJ25:CJ28)</f>
        <v>0</v>
      </c>
      <c r="CK29" s="208" t="n">
        <f aca="false">SUM(CK25:CK28)</f>
        <v>0</v>
      </c>
      <c r="CL29" s="208" t="n">
        <f aca="false">SUM(CL25:CL28)</f>
        <v>0</v>
      </c>
      <c r="CM29" s="208" t="n">
        <f aca="false">SUM(CM25:CM28)</f>
        <v>0</v>
      </c>
      <c r="CN29" s="208" t="n">
        <f aca="false">SUM(CN25:CN28)</f>
        <v>0</v>
      </c>
      <c r="CO29" s="208" t="n">
        <f aca="false">SUM(CO25:CO28)</f>
        <v>0</v>
      </c>
      <c r="CP29" s="208" t="n">
        <f aca="false">SUM(CP25:CP28)</f>
        <v>0</v>
      </c>
      <c r="CQ29" s="208" t="n">
        <f aca="false">SUM(CQ25:CQ28)</f>
        <v>0</v>
      </c>
      <c r="CR29" s="208" t="n">
        <f aca="false">SUM(CR25:CR28)</f>
        <v>0</v>
      </c>
      <c r="CS29" s="208" t="n">
        <f aca="false">SUM(CS25:CS28)</f>
        <v>0</v>
      </c>
      <c r="CT29" s="208" t="n">
        <f aca="false">SUM(CT25:CT28)</f>
        <v>0</v>
      </c>
      <c r="CU29" s="208" t="n">
        <f aca="false">SUM(CU25:CU28)</f>
        <v>0</v>
      </c>
      <c r="CV29" s="208" t="n">
        <f aca="false">SUM(CV25:CV28)</f>
        <v>0</v>
      </c>
      <c r="CW29" s="208" t="n">
        <f aca="false">SUM(CW25:CW28)</f>
        <v>0</v>
      </c>
      <c r="CX29" s="208" t="n">
        <f aca="false">SUM(CX25:CX28)</f>
        <v>0</v>
      </c>
      <c r="CY29" s="208" t="n">
        <f aca="false">SUM(CY25:CY28)</f>
        <v>0</v>
      </c>
      <c r="CZ29" s="208" t="n">
        <f aca="false">SUM(CZ25:CZ28)</f>
        <v>0</v>
      </c>
      <c r="DA29" s="208" t="n">
        <f aca="false">SUM(DA25:DA28)</f>
        <v>0</v>
      </c>
      <c r="DB29" s="208" t="n">
        <f aca="false">SUM(DB25:DB28)</f>
        <v>0</v>
      </c>
      <c r="DC29" s="208" t="n">
        <f aca="false">SUM(DC25:DC28)</f>
        <v>0</v>
      </c>
      <c r="DD29" s="208" t="n">
        <f aca="false">SUM(DD25:DD28)</f>
        <v>0</v>
      </c>
      <c r="DE29" s="208" t="n">
        <f aca="false">SUM(DE25:DE28)</f>
        <v>0</v>
      </c>
      <c r="DF29" s="208" t="n">
        <f aca="false">SUM(DF25:DF28)</f>
        <v>0</v>
      </c>
      <c r="DG29" s="208" t="n">
        <f aca="false">SUM(DG25:DG28)</f>
        <v>0</v>
      </c>
      <c r="DH29" s="208" t="n">
        <f aca="false">SUM(DH25:DH28)</f>
        <v>0</v>
      </c>
      <c r="DI29" s="208" t="n">
        <f aca="false">SUM(DI25:DI28)</f>
        <v>0</v>
      </c>
      <c r="DJ29" s="208" t="n">
        <f aca="false">SUM(DJ25:DJ28)</f>
        <v>0</v>
      </c>
      <c r="DK29" s="208" t="n">
        <f aca="false">SUM(DK25:DK28)</f>
        <v>0</v>
      </c>
    </row>
    <row r="32" customFormat="false" ht="15" hidden="false" customHeight="false" outlineLevel="0" collapsed="false">
      <c r="A32" s="67" t="s">
        <v>307</v>
      </c>
      <c r="B32" s="67"/>
      <c r="C32" s="150"/>
      <c r="D32" s="67"/>
      <c r="E32" s="67"/>
      <c r="F32" s="67"/>
      <c r="G32" s="67"/>
      <c r="H32" s="67"/>
      <c r="I32" s="67"/>
      <c r="J32" s="67"/>
      <c r="K32" s="67"/>
      <c r="L32" s="67"/>
      <c r="M32" s="67"/>
      <c r="N32" s="67"/>
      <c r="O32" s="67"/>
      <c r="P32" s="67"/>
      <c r="Q32" s="67"/>
      <c r="R32" s="67"/>
      <c r="S32" s="67"/>
      <c r="T32" s="67"/>
      <c r="U32" s="67"/>
      <c r="V32" s="67"/>
      <c r="W32" s="67"/>
      <c r="X32" s="67"/>
      <c r="Y32" s="67"/>
      <c r="Z32" s="67"/>
      <c r="AA32" s="67"/>
      <c r="AB32" s="67"/>
      <c r="AC32" s="67"/>
      <c r="AD32" s="67"/>
      <c r="AE32" s="67"/>
      <c r="AF32" s="67"/>
      <c r="AG32" s="67"/>
      <c r="AH32" s="67"/>
      <c r="AI32" s="67"/>
      <c r="AJ32" s="67"/>
      <c r="AK32" s="67"/>
      <c r="AL32" s="67"/>
      <c r="AM32" s="67"/>
      <c r="AN32" s="67"/>
      <c r="AO32" s="67"/>
      <c r="AP32" s="67"/>
      <c r="AQ32" s="67"/>
      <c r="AR32" s="67"/>
      <c r="AS32" s="67"/>
      <c r="AT32" s="67"/>
      <c r="AU32" s="67"/>
      <c r="AV32" s="67"/>
      <c r="AW32" s="67"/>
      <c r="AX32" s="67"/>
      <c r="AY32" s="67"/>
      <c r="AZ32" s="67"/>
      <c r="BA32" s="67"/>
      <c r="BB32" s="67"/>
      <c r="BC32" s="67"/>
      <c r="BD32" s="67"/>
      <c r="BE32" s="67"/>
      <c r="BF32" s="67"/>
      <c r="BG32" s="67"/>
      <c r="BH32" s="67"/>
      <c r="BI32" s="67"/>
      <c r="BJ32" s="67"/>
      <c r="BK32" s="67"/>
      <c r="BL32" s="67"/>
      <c r="BM32" s="67"/>
      <c r="BN32" s="67"/>
      <c r="BO32" s="67"/>
      <c r="BP32" s="67"/>
      <c r="BQ32" s="67"/>
      <c r="BR32" s="67"/>
      <c r="BS32" s="67"/>
      <c r="BT32" s="67"/>
      <c r="BU32" s="67"/>
      <c r="BV32" s="67"/>
      <c r="BW32" s="67"/>
      <c r="BX32" s="67"/>
      <c r="BY32" s="67"/>
      <c r="BZ32" s="67"/>
      <c r="CA32" s="67"/>
      <c r="CB32" s="67"/>
      <c r="CC32" s="67"/>
      <c r="CD32" s="67"/>
      <c r="CE32" s="67"/>
      <c r="CF32" s="67"/>
      <c r="CG32" s="67"/>
      <c r="CH32" s="67"/>
      <c r="CI32" s="67"/>
      <c r="CJ32" s="67"/>
      <c r="CK32" s="67"/>
      <c r="CL32" s="67"/>
      <c r="CM32" s="67"/>
      <c r="CN32" s="67"/>
      <c r="CO32" s="67"/>
      <c r="CP32" s="67"/>
      <c r="CQ32" s="67"/>
      <c r="CR32" s="67"/>
      <c r="CS32" s="67"/>
      <c r="CT32" s="67"/>
      <c r="CU32" s="67"/>
      <c r="CV32" s="67"/>
      <c r="CW32" s="67"/>
      <c r="CX32" s="67"/>
      <c r="CY32" s="67"/>
      <c r="CZ32" s="67"/>
      <c r="DA32" s="67"/>
      <c r="DB32" s="67"/>
      <c r="DC32" s="67"/>
      <c r="DD32" s="67"/>
      <c r="DE32" s="67"/>
      <c r="DF32" s="67"/>
      <c r="DG32" s="67"/>
      <c r="DH32" s="67"/>
      <c r="DI32" s="67"/>
      <c r="DJ32" s="67"/>
      <c r="DK32" s="67"/>
    </row>
    <row r="34" customFormat="false" ht="15" hidden="false" customHeight="false" outlineLevel="0" collapsed="false">
      <c r="B34" s="53" t="s">
        <v>308</v>
      </c>
    </row>
    <row r="35" s="93" customFormat="true" ht="15" hidden="false" customHeight="false" outlineLevel="0" collapsed="false">
      <c r="A35" s="135"/>
      <c r="B35" s="135"/>
      <c r="C35" s="136"/>
      <c r="E35" s="226" t="str">
        <f aca="false">InpV!E$19</f>
        <v>Operations and maintenance costs - Truck gate complex - Build - Constant dollars</v>
      </c>
      <c r="F35" s="226" t="n">
        <f aca="false">InpV!F$19</f>
        <v>0</v>
      </c>
      <c r="G35" s="226" t="str">
        <f aca="false">InpV!G$19</f>
        <v>US$</v>
      </c>
      <c r="H35" s="226" t="n">
        <f aca="false">InpV!H$19</f>
        <v>11434875.0544711</v>
      </c>
      <c r="I35" s="226" t="n">
        <f aca="false">InpV!I$19</f>
        <v>0</v>
      </c>
      <c r="J35" s="226" t="n">
        <f aca="false">InpV!J$19</f>
        <v>0</v>
      </c>
      <c r="K35" s="226" t="n">
        <f aca="false">InpV!K$19</f>
        <v>0</v>
      </c>
      <c r="L35" s="226" t="n">
        <f aca="false">InpV!L$19</f>
        <v>0</v>
      </c>
      <c r="M35" s="226" t="n">
        <f aca="false">InpV!M$19</f>
        <v>0</v>
      </c>
      <c r="N35" s="226" t="n">
        <f aca="false">InpV!N$19</f>
        <v>0</v>
      </c>
      <c r="O35" s="226" t="n">
        <f aca="false">InpV!O$19</f>
        <v>0</v>
      </c>
      <c r="P35" s="226" t="n">
        <f aca="false">InpV!P$19</f>
        <v>0</v>
      </c>
      <c r="Q35" s="226" t="n">
        <f aca="false">InpV!Q$19</f>
        <v>0</v>
      </c>
      <c r="R35" s="226" t="n">
        <f aca="false">InpV!R$19</f>
        <v>0</v>
      </c>
      <c r="S35" s="226" t="n">
        <f aca="false">InpV!S$19</f>
        <v>117885.309839909</v>
      </c>
      <c r="T35" s="226" t="n">
        <f aca="false">InpV!T$19</f>
        <v>117885.309839909</v>
      </c>
      <c r="U35" s="226" t="n">
        <f aca="false">InpV!U$19</f>
        <v>117885.309839909</v>
      </c>
      <c r="V35" s="226" t="n">
        <f aca="false">InpV!V$19</f>
        <v>117885.309839909</v>
      </c>
      <c r="W35" s="226" t="n">
        <f aca="false">InpV!W$19</f>
        <v>117885.309839909</v>
      </c>
      <c r="X35" s="226" t="n">
        <f aca="false">InpV!X$19</f>
        <v>117885.309839909</v>
      </c>
      <c r="Y35" s="226" t="n">
        <f aca="false">InpV!Y$19</f>
        <v>117885.309839909</v>
      </c>
      <c r="Z35" s="226" t="n">
        <f aca="false">InpV!Z$19</f>
        <v>117885.309839909</v>
      </c>
      <c r="AA35" s="226" t="n">
        <f aca="false">InpV!AA$19</f>
        <v>117885.309839909</v>
      </c>
      <c r="AB35" s="226" t="n">
        <f aca="false">InpV!AB$19</f>
        <v>117885.309839909</v>
      </c>
      <c r="AC35" s="226" t="n">
        <f aca="false">InpV!AC$19</f>
        <v>117885.309839909</v>
      </c>
      <c r="AD35" s="226" t="n">
        <f aca="false">InpV!AD$19</f>
        <v>117885.309839909</v>
      </c>
      <c r="AE35" s="226" t="n">
        <f aca="false">InpV!AE$19</f>
        <v>117885.309839909</v>
      </c>
      <c r="AF35" s="226" t="n">
        <f aca="false">InpV!AF$19</f>
        <v>117885.309839909</v>
      </c>
      <c r="AG35" s="226" t="n">
        <f aca="false">InpV!AG$19</f>
        <v>117885.309839909</v>
      </c>
      <c r="AH35" s="226" t="n">
        <f aca="false">InpV!AH$19</f>
        <v>117885.309839909</v>
      </c>
      <c r="AI35" s="226" t="n">
        <f aca="false">InpV!AI$19</f>
        <v>117885.309839909</v>
      </c>
      <c r="AJ35" s="226" t="n">
        <f aca="false">InpV!AJ$19</f>
        <v>117885.309839909</v>
      </c>
      <c r="AK35" s="226" t="n">
        <f aca="false">InpV!AK$19</f>
        <v>117885.309839909</v>
      </c>
      <c r="AL35" s="226" t="n">
        <f aca="false">InpV!AL$19</f>
        <v>117885.309839909</v>
      </c>
      <c r="AM35" s="226" t="n">
        <f aca="false">InpV!AM$19</f>
        <v>117885.309839909</v>
      </c>
      <c r="AN35" s="226" t="n">
        <f aca="false">InpV!AN$19</f>
        <v>117885.309839909</v>
      </c>
      <c r="AO35" s="226" t="n">
        <f aca="false">InpV!AO$19</f>
        <v>117885.309839909</v>
      </c>
      <c r="AP35" s="226" t="n">
        <f aca="false">InpV!AP$19</f>
        <v>117885.309839909</v>
      </c>
      <c r="AQ35" s="226" t="n">
        <f aca="false">InpV!AQ$19</f>
        <v>117885.309839909</v>
      </c>
      <c r="AR35" s="226" t="n">
        <f aca="false">InpV!AR$19</f>
        <v>117885.309839909</v>
      </c>
      <c r="AS35" s="226" t="n">
        <f aca="false">InpV!AS$19</f>
        <v>117885.309839909</v>
      </c>
      <c r="AT35" s="226" t="n">
        <f aca="false">InpV!AT$19</f>
        <v>117885.309839909</v>
      </c>
      <c r="AU35" s="226" t="n">
        <f aca="false">InpV!AU$19</f>
        <v>117885.309839909</v>
      </c>
      <c r="AV35" s="226" t="n">
        <f aca="false">InpV!AV$19</f>
        <v>117885.309839909</v>
      </c>
      <c r="AW35" s="226" t="n">
        <f aca="false">InpV!AW$19</f>
        <v>117885.309839909</v>
      </c>
      <c r="AX35" s="226" t="n">
        <f aca="false">InpV!AX$19</f>
        <v>117885.309839909</v>
      </c>
      <c r="AY35" s="226" t="n">
        <f aca="false">InpV!AY$19</f>
        <v>117885.309839909</v>
      </c>
      <c r="AZ35" s="226" t="n">
        <f aca="false">InpV!AZ$19</f>
        <v>117885.309839909</v>
      </c>
      <c r="BA35" s="226" t="n">
        <f aca="false">InpV!BA$19</f>
        <v>117885.309839909</v>
      </c>
      <c r="BB35" s="226" t="n">
        <f aca="false">InpV!BB$19</f>
        <v>117885.309839909</v>
      </c>
      <c r="BC35" s="226" t="n">
        <f aca="false">InpV!BC$19</f>
        <v>117885.309839909</v>
      </c>
      <c r="BD35" s="226" t="n">
        <f aca="false">InpV!BD$19</f>
        <v>117885.309839909</v>
      </c>
      <c r="BE35" s="226" t="n">
        <f aca="false">InpV!BE$19</f>
        <v>117885.309839909</v>
      </c>
      <c r="BF35" s="226" t="n">
        <f aca="false">InpV!BF$19</f>
        <v>117885.309839909</v>
      </c>
      <c r="BG35" s="226" t="n">
        <f aca="false">InpV!BG$19</f>
        <v>117885.309839909</v>
      </c>
      <c r="BH35" s="226" t="n">
        <f aca="false">InpV!BH$19</f>
        <v>117885.309839909</v>
      </c>
      <c r="BI35" s="226" t="n">
        <f aca="false">InpV!BI$19</f>
        <v>117885.309839909</v>
      </c>
      <c r="BJ35" s="226" t="n">
        <f aca="false">InpV!BJ$19</f>
        <v>117885.309839909</v>
      </c>
      <c r="BK35" s="226" t="n">
        <f aca="false">InpV!BK$19</f>
        <v>117885.309839909</v>
      </c>
      <c r="BL35" s="226" t="n">
        <f aca="false">InpV!BL$19</f>
        <v>117885.309839909</v>
      </c>
      <c r="BM35" s="226" t="n">
        <f aca="false">InpV!BM$19</f>
        <v>117885.309839909</v>
      </c>
      <c r="BN35" s="226" t="n">
        <f aca="false">InpV!BN$19</f>
        <v>117885.309839909</v>
      </c>
      <c r="BO35" s="226" t="n">
        <f aca="false">InpV!BO$19</f>
        <v>117885.309839909</v>
      </c>
      <c r="BP35" s="226" t="n">
        <f aca="false">InpV!BP$19</f>
        <v>117885.309839909</v>
      </c>
      <c r="BQ35" s="226" t="n">
        <f aca="false">InpV!BQ$19</f>
        <v>117885.309839909</v>
      </c>
      <c r="BR35" s="226" t="n">
        <f aca="false">InpV!BR$19</f>
        <v>117885.309839909</v>
      </c>
      <c r="BS35" s="226" t="n">
        <f aca="false">InpV!BS$19</f>
        <v>117885.309839909</v>
      </c>
      <c r="BT35" s="226" t="n">
        <f aca="false">InpV!BT$19</f>
        <v>117885.309839909</v>
      </c>
      <c r="BU35" s="226" t="n">
        <f aca="false">InpV!BU$19</f>
        <v>117885.309839909</v>
      </c>
      <c r="BV35" s="226" t="n">
        <f aca="false">InpV!BV$19</f>
        <v>117885.309839909</v>
      </c>
      <c r="BW35" s="226" t="n">
        <f aca="false">InpV!BW$19</f>
        <v>117885.309839909</v>
      </c>
      <c r="BX35" s="226" t="n">
        <f aca="false">InpV!BX$19</f>
        <v>117885.309839909</v>
      </c>
      <c r="BY35" s="226" t="n">
        <f aca="false">InpV!BY$19</f>
        <v>117885.309839909</v>
      </c>
      <c r="BZ35" s="226" t="n">
        <f aca="false">InpV!BZ$19</f>
        <v>117885.309839909</v>
      </c>
      <c r="CA35" s="226" t="n">
        <f aca="false">InpV!CA$19</f>
        <v>117885.309839909</v>
      </c>
      <c r="CB35" s="226" t="n">
        <f aca="false">InpV!CB$19</f>
        <v>117885.309839909</v>
      </c>
      <c r="CC35" s="226" t="n">
        <f aca="false">InpV!CC$19</f>
        <v>117885.309839909</v>
      </c>
      <c r="CD35" s="226" t="n">
        <f aca="false">InpV!CD$19</f>
        <v>117885.309839909</v>
      </c>
      <c r="CE35" s="226" t="n">
        <f aca="false">InpV!CE$19</f>
        <v>117885.309839909</v>
      </c>
      <c r="CF35" s="226" t="n">
        <f aca="false">InpV!CF$19</f>
        <v>117885.309839909</v>
      </c>
      <c r="CG35" s="226" t="n">
        <f aca="false">InpV!CG$19</f>
        <v>117885.309839909</v>
      </c>
      <c r="CH35" s="226" t="n">
        <f aca="false">InpV!CH$19</f>
        <v>117885.309839909</v>
      </c>
      <c r="CI35" s="226" t="n">
        <f aca="false">InpV!CI$19</f>
        <v>117885.309839909</v>
      </c>
      <c r="CJ35" s="226" t="n">
        <f aca="false">InpV!CJ$19</f>
        <v>117885.309839909</v>
      </c>
      <c r="CK35" s="226" t="n">
        <f aca="false">InpV!CK$19</f>
        <v>117885.309839909</v>
      </c>
      <c r="CL35" s="226" t="n">
        <f aca="false">InpV!CL$19</f>
        <v>117885.309839909</v>
      </c>
      <c r="CM35" s="226" t="n">
        <f aca="false">InpV!CM$19</f>
        <v>117885.309839909</v>
      </c>
      <c r="CN35" s="226" t="n">
        <f aca="false">InpV!CN$19</f>
        <v>117885.309839909</v>
      </c>
      <c r="CO35" s="226" t="n">
        <f aca="false">InpV!CO$19</f>
        <v>117885.309839909</v>
      </c>
      <c r="CP35" s="226" t="n">
        <f aca="false">InpV!CP$19</f>
        <v>117885.309839909</v>
      </c>
      <c r="CQ35" s="226" t="n">
        <f aca="false">InpV!CQ$19</f>
        <v>117885.309839909</v>
      </c>
      <c r="CR35" s="226" t="n">
        <f aca="false">InpV!CR$19</f>
        <v>117885.309839909</v>
      </c>
      <c r="CS35" s="226" t="n">
        <f aca="false">InpV!CS$19</f>
        <v>117885.309839909</v>
      </c>
      <c r="CT35" s="226" t="n">
        <f aca="false">InpV!CT$19</f>
        <v>117885.309839909</v>
      </c>
      <c r="CU35" s="226" t="n">
        <f aca="false">InpV!CU$19</f>
        <v>117885.309839909</v>
      </c>
      <c r="CV35" s="226" t="n">
        <f aca="false">InpV!CV$19</f>
        <v>117885.309839909</v>
      </c>
      <c r="CW35" s="226" t="n">
        <f aca="false">InpV!CW$19</f>
        <v>117885.309839909</v>
      </c>
      <c r="CX35" s="226" t="n">
        <f aca="false">InpV!CX$19</f>
        <v>117885.309839909</v>
      </c>
      <c r="CY35" s="226" t="n">
        <f aca="false">InpV!CY$19</f>
        <v>117885.309839909</v>
      </c>
      <c r="CZ35" s="226" t="n">
        <f aca="false">InpV!CZ$19</f>
        <v>117885.309839909</v>
      </c>
      <c r="DA35" s="226" t="n">
        <f aca="false">InpV!DA$19</f>
        <v>117885.309839909</v>
      </c>
      <c r="DB35" s="226" t="n">
        <f aca="false">InpV!DB$19</f>
        <v>117885.309839909</v>
      </c>
      <c r="DC35" s="226" t="n">
        <f aca="false">InpV!DC$19</f>
        <v>117885.309839909</v>
      </c>
      <c r="DD35" s="226" t="n">
        <f aca="false">InpV!DD$19</f>
        <v>117885.309839909</v>
      </c>
      <c r="DE35" s="226" t="n">
        <f aca="false">InpV!DE$19</f>
        <v>117885.309839909</v>
      </c>
      <c r="DF35" s="226" t="n">
        <f aca="false">InpV!DF$19</f>
        <v>117885.309839909</v>
      </c>
      <c r="DG35" s="226" t="n">
        <f aca="false">InpV!DG$19</f>
        <v>117885.309839909</v>
      </c>
      <c r="DH35" s="226" t="n">
        <f aca="false">InpV!DH$19</f>
        <v>117885.309839909</v>
      </c>
      <c r="DI35" s="226" t="n">
        <f aca="false">InpV!DI$19</f>
        <v>117885.309839909</v>
      </c>
      <c r="DJ35" s="226" t="n">
        <f aca="false">InpV!DJ$19</f>
        <v>117885.309839909</v>
      </c>
      <c r="DK35" s="226" t="n">
        <f aca="false">InpV!DK$19</f>
        <v>117885.309839909</v>
      </c>
    </row>
    <row r="36" s="81" customFormat="true" ht="15" hidden="false" customHeight="false" outlineLevel="0" collapsed="false">
      <c r="A36" s="79"/>
      <c r="B36" s="79"/>
      <c r="C36" s="80"/>
      <c r="E36" s="176" t="str">
        <f aca="false">Time!E$67</f>
        <v>Operating period flag</v>
      </c>
      <c r="F36" s="176" t="n">
        <f aca="false">Time!F$67</f>
        <v>0</v>
      </c>
      <c r="G36" s="176" t="str">
        <f aca="false">Time!G$67</f>
        <v>flag</v>
      </c>
      <c r="H36" s="176" t="n">
        <f aca="false">Time!H$67</f>
        <v>20</v>
      </c>
      <c r="I36" s="176" t="n">
        <f aca="false">Time!I$67</f>
        <v>0</v>
      </c>
      <c r="J36" s="176" t="n">
        <f aca="false">Time!J$67</f>
        <v>0</v>
      </c>
      <c r="K36" s="176" t="n">
        <f aca="false">Time!K$67</f>
        <v>0</v>
      </c>
      <c r="L36" s="176" t="n">
        <f aca="false">Time!L$67</f>
        <v>0</v>
      </c>
      <c r="M36" s="176" t="n">
        <f aca="false">Time!M$67</f>
        <v>0</v>
      </c>
      <c r="N36" s="176" t="n">
        <f aca="false">Time!N$67</f>
        <v>0</v>
      </c>
      <c r="O36" s="176" t="n">
        <f aca="false">Time!O$67</f>
        <v>0</v>
      </c>
      <c r="P36" s="176" t="n">
        <f aca="false">Time!P$67</f>
        <v>0</v>
      </c>
      <c r="Q36" s="176" t="n">
        <f aca="false">Time!Q$67</f>
        <v>0</v>
      </c>
      <c r="R36" s="176" t="n">
        <f aca="false">Time!R$67</f>
        <v>0</v>
      </c>
      <c r="S36" s="176" t="n">
        <f aca="false">Time!S$67</f>
        <v>0</v>
      </c>
      <c r="T36" s="176" t="n">
        <f aca="false">Time!T$67</f>
        <v>1</v>
      </c>
      <c r="U36" s="176" t="n">
        <f aca="false">Time!U$67</f>
        <v>1</v>
      </c>
      <c r="V36" s="176" t="n">
        <f aca="false">Time!V$67</f>
        <v>1</v>
      </c>
      <c r="W36" s="176" t="n">
        <f aca="false">Time!W$67</f>
        <v>1</v>
      </c>
      <c r="X36" s="176" t="n">
        <f aca="false">Time!X$67</f>
        <v>1</v>
      </c>
      <c r="Y36" s="176" t="n">
        <f aca="false">Time!Y$67</f>
        <v>1</v>
      </c>
      <c r="Z36" s="176" t="n">
        <f aca="false">Time!Z$67</f>
        <v>1</v>
      </c>
      <c r="AA36" s="176" t="n">
        <f aca="false">Time!AA$67</f>
        <v>1</v>
      </c>
      <c r="AB36" s="176" t="n">
        <f aca="false">Time!AB$67</f>
        <v>1</v>
      </c>
      <c r="AC36" s="176" t="n">
        <f aca="false">Time!AC$67</f>
        <v>1</v>
      </c>
      <c r="AD36" s="176" t="n">
        <f aca="false">Time!AD$67</f>
        <v>1</v>
      </c>
      <c r="AE36" s="176" t="n">
        <f aca="false">Time!AE$67</f>
        <v>1</v>
      </c>
      <c r="AF36" s="176" t="n">
        <f aca="false">Time!AF$67</f>
        <v>1</v>
      </c>
      <c r="AG36" s="176" t="n">
        <f aca="false">Time!AG$67</f>
        <v>1</v>
      </c>
      <c r="AH36" s="176" t="n">
        <f aca="false">Time!AH$67</f>
        <v>1</v>
      </c>
      <c r="AI36" s="176" t="n">
        <f aca="false">Time!AI$67</f>
        <v>1</v>
      </c>
      <c r="AJ36" s="176" t="n">
        <f aca="false">Time!AJ$67</f>
        <v>1</v>
      </c>
      <c r="AK36" s="176" t="n">
        <f aca="false">Time!AK$67</f>
        <v>1</v>
      </c>
      <c r="AL36" s="176" t="n">
        <f aca="false">Time!AL$67</f>
        <v>1</v>
      </c>
      <c r="AM36" s="176" t="n">
        <f aca="false">Time!AM$67</f>
        <v>1</v>
      </c>
      <c r="AN36" s="176" t="n">
        <f aca="false">Time!AN$67</f>
        <v>0</v>
      </c>
      <c r="AO36" s="176" t="n">
        <f aca="false">Time!AO$67</f>
        <v>0</v>
      </c>
      <c r="AP36" s="176" t="n">
        <f aca="false">Time!AP$67</f>
        <v>0</v>
      </c>
      <c r="AQ36" s="176" t="n">
        <f aca="false">Time!AQ$67</f>
        <v>0</v>
      </c>
      <c r="AR36" s="176" t="n">
        <f aca="false">Time!AR$67</f>
        <v>0</v>
      </c>
      <c r="AS36" s="176" t="n">
        <f aca="false">Time!AS$67</f>
        <v>0</v>
      </c>
      <c r="AT36" s="176" t="n">
        <f aca="false">Time!AT$67</f>
        <v>0</v>
      </c>
      <c r="AU36" s="176" t="n">
        <f aca="false">Time!AU$67</f>
        <v>0</v>
      </c>
      <c r="AV36" s="176" t="n">
        <f aca="false">Time!AV$67</f>
        <v>0</v>
      </c>
      <c r="AW36" s="176" t="n">
        <f aca="false">Time!AW$67</f>
        <v>0</v>
      </c>
      <c r="AX36" s="176" t="n">
        <f aca="false">Time!AX$67</f>
        <v>0</v>
      </c>
      <c r="AY36" s="176" t="n">
        <f aca="false">Time!AY$67</f>
        <v>0</v>
      </c>
      <c r="AZ36" s="176" t="n">
        <f aca="false">Time!AZ$67</f>
        <v>0</v>
      </c>
      <c r="BA36" s="176" t="n">
        <f aca="false">Time!BA$67</f>
        <v>0</v>
      </c>
      <c r="BB36" s="176" t="n">
        <f aca="false">Time!BB$67</f>
        <v>0</v>
      </c>
      <c r="BC36" s="176" t="n">
        <f aca="false">Time!BC$67</f>
        <v>0</v>
      </c>
      <c r="BD36" s="176" t="n">
        <f aca="false">Time!BD$67</f>
        <v>0</v>
      </c>
      <c r="BE36" s="176" t="n">
        <f aca="false">Time!BE$67</f>
        <v>0</v>
      </c>
      <c r="BF36" s="176" t="n">
        <f aca="false">Time!BF$67</f>
        <v>0</v>
      </c>
      <c r="BG36" s="176" t="n">
        <f aca="false">Time!BG$67</f>
        <v>0</v>
      </c>
      <c r="BH36" s="176" t="n">
        <f aca="false">Time!BH$67</f>
        <v>0</v>
      </c>
      <c r="BI36" s="176" t="n">
        <f aca="false">Time!BI$67</f>
        <v>0</v>
      </c>
      <c r="BJ36" s="176" t="n">
        <f aca="false">Time!BJ$67</f>
        <v>0</v>
      </c>
      <c r="BK36" s="176" t="n">
        <f aca="false">Time!BK$67</f>
        <v>0</v>
      </c>
      <c r="BL36" s="176" t="n">
        <f aca="false">Time!BL$67</f>
        <v>0</v>
      </c>
      <c r="BM36" s="176" t="n">
        <f aca="false">Time!BM$67</f>
        <v>0</v>
      </c>
      <c r="BN36" s="176" t="n">
        <f aca="false">Time!BN$67</f>
        <v>0</v>
      </c>
      <c r="BO36" s="176" t="n">
        <f aca="false">Time!BO$67</f>
        <v>0</v>
      </c>
      <c r="BP36" s="176" t="n">
        <f aca="false">Time!BP$67</f>
        <v>0</v>
      </c>
      <c r="BQ36" s="176" t="n">
        <f aca="false">Time!BQ$67</f>
        <v>0</v>
      </c>
      <c r="BR36" s="176" t="n">
        <f aca="false">Time!BR$67</f>
        <v>0</v>
      </c>
      <c r="BS36" s="176" t="n">
        <f aca="false">Time!BS$67</f>
        <v>0</v>
      </c>
      <c r="BT36" s="176" t="n">
        <f aca="false">Time!BT$67</f>
        <v>0</v>
      </c>
      <c r="BU36" s="176" t="n">
        <f aca="false">Time!BU$67</f>
        <v>0</v>
      </c>
      <c r="BV36" s="176" t="n">
        <f aca="false">Time!BV$67</f>
        <v>0</v>
      </c>
      <c r="BW36" s="176" t="n">
        <f aca="false">Time!BW$67</f>
        <v>0</v>
      </c>
      <c r="BX36" s="176" t="n">
        <f aca="false">Time!BX$67</f>
        <v>0</v>
      </c>
      <c r="BY36" s="176" t="n">
        <f aca="false">Time!BY$67</f>
        <v>0</v>
      </c>
      <c r="BZ36" s="176" t="n">
        <f aca="false">Time!BZ$67</f>
        <v>0</v>
      </c>
      <c r="CA36" s="176" t="n">
        <f aca="false">Time!CA$67</f>
        <v>0</v>
      </c>
      <c r="CB36" s="176" t="n">
        <f aca="false">Time!CB$67</f>
        <v>0</v>
      </c>
      <c r="CC36" s="176" t="n">
        <f aca="false">Time!CC$67</f>
        <v>0</v>
      </c>
      <c r="CD36" s="176" t="n">
        <f aca="false">Time!CD$67</f>
        <v>0</v>
      </c>
      <c r="CE36" s="176" t="n">
        <f aca="false">Time!CE$67</f>
        <v>0</v>
      </c>
      <c r="CF36" s="176" t="n">
        <f aca="false">Time!CF$67</f>
        <v>0</v>
      </c>
      <c r="CG36" s="176" t="n">
        <f aca="false">Time!CG$67</f>
        <v>0</v>
      </c>
      <c r="CH36" s="176" t="n">
        <f aca="false">Time!CH$67</f>
        <v>0</v>
      </c>
      <c r="CI36" s="176" t="n">
        <f aca="false">Time!CI$67</f>
        <v>0</v>
      </c>
      <c r="CJ36" s="176" t="n">
        <f aca="false">Time!CJ$67</f>
        <v>0</v>
      </c>
      <c r="CK36" s="176" t="n">
        <f aca="false">Time!CK$67</f>
        <v>0</v>
      </c>
      <c r="CL36" s="176" t="n">
        <f aca="false">Time!CL$67</f>
        <v>0</v>
      </c>
      <c r="CM36" s="176" t="n">
        <f aca="false">Time!CM$67</f>
        <v>0</v>
      </c>
      <c r="CN36" s="176" t="n">
        <f aca="false">Time!CN$67</f>
        <v>0</v>
      </c>
      <c r="CO36" s="176" t="n">
        <f aca="false">Time!CO$67</f>
        <v>0</v>
      </c>
      <c r="CP36" s="176" t="n">
        <f aca="false">Time!CP$67</f>
        <v>0</v>
      </c>
      <c r="CQ36" s="176" t="n">
        <f aca="false">Time!CQ$67</f>
        <v>0</v>
      </c>
      <c r="CR36" s="176" t="n">
        <f aca="false">Time!CR$67</f>
        <v>0</v>
      </c>
      <c r="CS36" s="176" t="n">
        <f aca="false">Time!CS$67</f>
        <v>0</v>
      </c>
      <c r="CT36" s="176" t="n">
        <f aca="false">Time!CT$67</f>
        <v>0</v>
      </c>
      <c r="CU36" s="176" t="n">
        <f aca="false">Time!CU$67</f>
        <v>0</v>
      </c>
      <c r="CV36" s="176" t="n">
        <f aca="false">Time!CV$67</f>
        <v>0</v>
      </c>
      <c r="CW36" s="176" t="n">
        <f aca="false">Time!CW$67</f>
        <v>0</v>
      </c>
      <c r="CX36" s="176" t="n">
        <f aca="false">Time!CX$67</f>
        <v>0</v>
      </c>
      <c r="CY36" s="176" t="n">
        <f aca="false">Time!CY$67</f>
        <v>0</v>
      </c>
      <c r="CZ36" s="176" t="n">
        <f aca="false">Time!CZ$67</f>
        <v>0</v>
      </c>
      <c r="DA36" s="176" t="n">
        <f aca="false">Time!DA$67</f>
        <v>0</v>
      </c>
      <c r="DB36" s="176" t="n">
        <f aca="false">Time!DB$67</f>
        <v>0</v>
      </c>
      <c r="DC36" s="176" t="n">
        <f aca="false">Time!DC$67</f>
        <v>0</v>
      </c>
      <c r="DD36" s="176" t="n">
        <f aca="false">Time!DD$67</f>
        <v>0</v>
      </c>
      <c r="DE36" s="176" t="n">
        <f aca="false">Time!DE$67</f>
        <v>0</v>
      </c>
      <c r="DF36" s="176" t="n">
        <f aca="false">Time!DF$67</f>
        <v>0</v>
      </c>
      <c r="DG36" s="176" t="n">
        <f aca="false">Time!DG$67</f>
        <v>0</v>
      </c>
      <c r="DH36" s="176" t="n">
        <f aca="false">Time!DH$67</f>
        <v>0</v>
      </c>
      <c r="DI36" s="176" t="n">
        <f aca="false">Time!DI$67</f>
        <v>0</v>
      </c>
      <c r="DJ36" s="176" t="n">
        <f aca="false">Time!DJ$67</f>
        <v>0</v>
      </c>
      <c r="DK36" s="176" t="n">
        <f aca="false">Time!DK$67</f>
        <v>0</v>
      </c>
    </row>
    <row r="37" customFormat="false" ht="15" hidden="false" customHeight="false" outlineLevel="0" collapsed="false">
      <c r="E37" s="55" t="str">
        <f aca="false">LEFT(E35, LEN(E35) - 16) &amp; "Constant dollars"</f>
        <v>Operations and maintenance costs - Truck gate complex - Build - Constant dollars</v>
      </c>
      <c r="G37" s="55" t="s">
        <v>209</v>
      </c>
      <c r="H37" s="55" t="n">
        <f aca="false">SUM(J37:DK37)</f>
        <v>2357706.19679817</v>
      </c>
      <c r="J37" s="55" t="n">
        <f aca="false">J35 * J36</f>
        <v>0</v>
      </c>
      <c r="K37" s="55" t="n">
        <f aca="false">K35 * K36</f>
        <v>0</v>
      </c>
      <c r="L37" s="55" t="n">
        <f aca="false">L35 * L36</f>
        <v>0</v>
      </c>
      <c r="M37" s="55" t="n">
        <f aca="false">M35 * M36</f>
        <v>0</v>
      </c>
      <c r="N37" s="55" t="n">
        <f aca="false">N35 * N36</f>
        <v>0</v>
      </c>
      <c r="O37" s="55" t="n">
        <f aca="false">O35 * O36</f>
        <v>0</v>
      </c>
      <c r="P37" s="55" t="n">
        <f aca="false">P35 * P36</f>
        <v>0</v>
      </c>
      <c r="Q37" s="55" t="n">
        <f aca="false">Q35 * Q36</f>
        <v>0</v>
      </c>
      <c r="R37" s="55" t="n">
        <f aca="false">R35 * R36</f>
        <v>0</v>
      </c>
      <c r="S37" s="55" t="n">
        <f aca="false">S35 * S36</f>
        <v>0</v>
      </c>
      <c r="T37" s="55" t="n">
        <f aca="false">T35 * T36</f>
        <v>117885.309839909</v>
      </c>
      <c r="U37" s="55" t="n">
        <f aca="false">U35 * U36</f>
        <v>117885.309839909</v>
      </c>
      <c r="V37" s="55" t="n">
        <f aca="false">V35 * V36</f>
        <v>117885.309839909</v>
      </c>
      <c r="W37" s="55" t="n">
        <f aca="false">W35 * W36</f>
        <v>117885.309839909</v>
      </c>
      <c r="X37" s="55" t="n">
        <f aca="false">X35 * X36</f>
        <v>117885.309839909</v>
      </c>
      <c r="Y37" s="55" t="n">
        <f aca="false">Y35 * Y36</f>
        <v>117885.309839909</v>
      </c>
      <c r="Z37" s="55" t="n">
        <f aca="false">Z35 * Z36</f>
        <v>117885.309839909</v>
      </c>
      <c r="AA37" s="55" t="n">
        <f aca="false">AA35 * AA36</f>
        <v>117885.309839909</v>
      </c>
      <c r="AB37" s="55" t="n">
        <f aca="false">AB35 * AB36</f>
        <v>117885.309839909</v>
      </c>
      <c r="AC37" s="55" t="n">
        <f aca="false">AC35 * AC36</f>
        <v>117885.309839909</v>
      </c>
      <c r="AD37" s="55" t="n">
        <f aca="false">AD35 * AD36</f>
        <v>117885.309839909</v>
      </c>
      <c r="AE37" s="55" t="n">
        <f aca="false">AE35 * AE36</f>
        <v>117885.309839909</v>
      </c>
      <c r="AF37" s="55" t="n">
        <f aca="false">AF35 * AF36</f>
        <v>117885.309839909</v>
      </c>
      <c r="AG37" s="55" t="n">
        <f aca="false">AG35 * AG36</f>
        <v>117885.309839909</v>
      </c>
      <c r="AH37" s="55" t="n">
        <f aca="false">AH35 * AH36</f>
        <v>117885.309839909</v>
      </c>
      <c r="AI37" s="55" t="n">
        <f aca="false">AI35 * AI36</f>
        <v>117885.309839909</v>
      </c>
      <c r="AJ37" s="55" t="n">
        <f aca="false">AJ35 * AJ36</f>
        <v>117885.309839909</v>
      </c>
      <c r="AK37" s="55" t="n">
        <f aca="false">AK35 * AK36</f>
        <v>117885.309839909</v>
      </c>
      <c r="AL37" s="55" t="n">
        <f aca="false">AL35 * AL36</f>
        <v>117885.309839909</v>
      </c>
      <c r="AM37" s="55" t="n">
        <f aca="false">AM35 * AM36</f>
        <v>117885.309839909</v>
      </c>
      <c r="AN37" s="55" t="n">
        <f aca="false">AN35 * AN36</f>
        <v>0</v>
      </c>
      <c r="AO37" s="55" t="n">
        <f aca="false">AO35 * AO36</f>
        <v>0</v>
      </c>
      <c r="AP37" s="55" t="n">
        <f aca="false">AP35 * AP36</f>
        <v>0</v>
      </c>
      <c r="AQ37" s="55" t="n">
        <f aca="false">AQ35 * AQ36</f>
        <v>0</v>
      </c>
      <c r="AR37" s="55" t="n">
        <f aca="false">AR35 * AR36</f>
        <v>0</v>
      </c>
      <c r="AS37" s="55" t="n">
        <f aca="false">AS35 * AS36</f>
        <v>0</v>
      </c>
      <c r="AT37" s="55" t="n">
        <f aca="false">AT35 * AT36</f>
        <v>0</v>
      </c>
      <c r="AU37" s="55" t="n">
        <f aca="false">AU35 * AU36</f>
        <v>0</v>
      </c>
      <c r="AV37" s="55" t="n">
        <f aca="false">AV35 * AV36</f>
        <v>0</v>
      </c>
      <c r="AW37" s="55" t="n">
        <f aca="false">AW35 * AW36</f>
        <v>0</v>
      </c>
      <c r="AX37" s="55" t="n">
        <f aca="false">AX35 * AX36</f>
        <v>0</v>
      </c>
      <c r="AY37" s="55" t="n">
        <f aca="false">AY35 * AY36</f>
        <v>0</v>
      </c>
      <c r="AZ37" s="55" t="n">
        <f aca="false">AZ35 * AZ36</f>
        <v>0</v>
      </c>
      <c r="BA37" s="55" t="n">
        <f aca="false">BA35 * BA36</f>
        <v>0</v>
      </c>
      <c r="BB37" s="55" t="n">
        <f aca="false">BB35 * BB36</f>
        <v>0</v>
      </c>
      <c r="BC37" s="55" t="n">
        <f aca="false">BC35 * BC36</f>
        <v>0</v>
      </c>
      <c r="BD37" s="55" t="n">
        <f aca="false">BD35 * BD36</f>
        <v>0</v>
      </c>
      <c r="BE37" s="55" t="n">
        <f aca="false">BE35 * BE36</f>
        <v>0</v>
      </c>
      <c r="BF37" s="55" t="n">
        <f aca="false">BF35 * BF36</f>
        <v>0</v>
      </c>
      <c r="BG37" s="55" t="n">
        <f aca="false">BG35 * BG36</f>
        <v>0</v>
      </c>
      <c r="BH37" s="55" t="n">
        <f aca="false">BH35 * BH36</f>
        <v>0</v>
      </c>
      <c r="BI37" s="55" t="n">
        <f aca="false">BI35 * BI36</f>
        <v>0</v>
      </c>
      <c r="BJ37" s="55" t="n">
        <f aca="false">BJ35 * BJ36</f>
        <v>0</v>
      </c>
      <c r="BK37" s="55" t="n">
        <f aca="false">BK35 * BK36</f>
        <v>0</v>
      </c>
      <c r="BL37" s="55" t="n">
        <f aca="false">BL35 * BL36</f>
        <v>0</v>
      </c>
      <c r="BM37" s="55" t="n">
        <f aca="false">BM35 * BM36</f>
        <v>0</v>
      </c>
      <c r="BN37" s="55" t="n">
        <f aca="false">BN35 * BN36</f>
        <v>0</v>
      </c>
      <c r="BO37" s="55" t="n">
        <f aca="false">BO35 * BO36</f>
        <v>0</v>
      </c>
      <c r="BP37" s="55" t="n">
        <f aca="false">BP35 * BP36</f>
        <v>0</v>
      </c>
      <c r="BQ37" s="55" t="n">
        <f aca="false">BQ35 * BQ36</f>
        <v>0</v>
      </c>
      <c r="BR37" s="55" t="n">
        <f aca="false">BR35 * BR36</f>
        <v>0</v>
      </c>
      <c r="BS37" s="55" t="n">
        <f aca="false">BS35 * BS36</f>
        <v>0</v>
      </c>
      <c r="BT37" s="55" t="n">
        <f aca="false">BT35 * BT36</f>
        <v>0</v>
      </c>
      <c r="BU37" s="55" t="n">
        <f aca="false">BU35 * BU36</f>
        <v>0</v>
      </c>
      <c r="BV37" s="55" t="n">
        <f aca="false">BV35 * BV36</f>
        <v>0</v>
      </c>
      <c r="BW37" s="55" t="n">
        <f aca="false">BW35 * BW36</f>
        <v>0</v>
      </c>
      <c r="BX37" s="55" t="n">
        <f aca="false">BX35 * BX36</f>
        <v>0</v>
      </c>
      <c r="BY37" s="55" t="n">
        <f aca="false">BY35 * BY36</f>
        <v>0</v>
      </c>
      <c r="BZ37" s="55" t="n">
        <f aca="false">BZ35 * BZ36</f>
        <v>0</v>
      </c>
      <c r="CA37" s="55" t="n">
        <f aca="false">CA35 * CA36</f>
        <v>0</v>
      </c>
      <c r="CB37" s="55" t="n">
        <f aca="false">CB35 * CB36</f>
        <v>0</v>
      </c>
      <c r="CC37" s="55" t="n">
        <f aca="false">CC35 * CC36</f>
        <v>0</v>
      </c>
      <c r="CD37" s="55" t="n">
        <f aca="false">CD35 * CD36</f>
        <v>0</v>
      </c>
      <c r="CE37" s="55" t="n">
        <f aca="false">CE35 * CE36</f>
        <v>0</v>
      </c>
      <c r="CF37" s="55" t="n">
        <f aca="false">CF35 * CF36</f>
        <v>0</v>
      </c>
      <c r="CG37" s="55" t="n">
        <f aca="false">CG35 * CG36</f>
        <v>0</v>
      </c>
      <c r="CH37" s="55" t="n">
        <f aca="false">CH35 * CH36</f>
        <v>0</v>
      </c>
      <c r="CI37" s="55" t="n">
        <f aca="false">CI35 * CI36</f>
        <v>0</v>
      </c>
      <c r="CJ37" s="55" t="n">
        <f aca="false">CJ35 * CJ36</f>
        <v>0</v>
      </c>
      <c r="CK37" s="55" t="n">
        <f aca="false">CK35 * CK36</f>
        <v>0</v>
      </c>
      <c r="CL37" s="55" t="n">
        <f aca="false">CL35 * CL36</f>
        <v>0</v>
      </c>
      <c r="CM37" s="55" t="n">
        <f aca="false">CM35 * CM36</f>
        <v>0</v>
      </c>
      <c r="CN37" s="55" t="n">
        <f aca="false">CN35 * CN36</f>
        <v>0</v>
      </c>
      <c r="CO37" s="55" t="n">
        <f aca="false">CO35 * CO36</f>
        <v>0</v>
      </c>
      <c r="CP37" s="55" t="n">
        <f aca="false">CP35 * CP36</f>
        <v>0</v>
      </c>
      <c r="CQ37" s="55" t="n">
        <f aca="false">CQ35 * CQ36</f>
        <v>0</v>
      </c>
      <c r="CR37" s="55" t="n">
        <f aca="false">CR35 * CR36</f>
        <v>0</v>
      </c>
      <c r="CS37" s="55" t="n">
        <f aca="false">CS35 * CS36</f>
        <v>0</v>
      </c>
      <c r="CT37" s="55" t="n">
        <f aca="false">CT35 * CT36</f>
        <v>0</v>
      </c>
      <c r="CU37" s="55" t="n">
        <f aca="false">CU35 * CU36</f>
        <v>0</v>
      </c>
      <c r="CV37" s="55" t="n">
        <f aca="false">CV35 * CV36</f>
        <v>0</v>
      </c>
      <c r="CW37" s="55" t="n">
        <f aca="false">CW35 * CW36</f>
        <v>0</v>
      </c>
      <c r="CX37" s="55" t="n">
        <f aca="false">CX35 * CX36</f>
        <v>0</v>
      </c>
      <c r="CY37" s="55" t="n">
        <f aca="false">CY35 * CY36</f>
        <v>0</v>
      </c>
      <c r="CZ37" s="55" t="n">
        <f aca="false">CZ35 * CZ36</f>
        <v>0</v>
      </c>
      <c r="DA37" s="55" t="n">
        <f aca="false">DA35 * DA36</f>
        <v>0</v>
      </c>
      <c r="DB37" s="55" t="n">
        <f aca="false">DB35 * DB36</f>
        <v>0</v>
      </c>
      <c r="DC37" s="55" t="n">
        <f aca="false">DC35 * DC36</f>
        <v>0</v>
      </c>
      <c r="DD37" s="55" t="n">
        <f aca="false">DD35 * DD36</f>
        <v>0</v>
      </c>
      <c r="DE37" s="55" t="n">
        <f aca="false">DE35 * DE36</f>
        <v>0</v>
      </c>
      <c r="DF37" s="55" t="n">
        <f aca="false">DF35 * DF36</f>
        <v>0</v>
      </c>
      <c r="DG37" s="55" t="n">
        <f aca="false">DG35 * DG36</f>
        <v>0</v>
      </c>
      <c r="DH37" s="55" t="n">
        <f aca="false">DH35 * DH36</f>
        <v>0</v>
      </c>
      <c r="DI37" s="55" t="n">
        <f aca="false">DI35 * DI36</f>
        <v>0</v>
      </c>
      <c r="DJ37" s="55" t="n">
        <f aca="false">DJ35 * DJ36</f>
        <v>0</v>
      </c>
      <c r="DK37" s="55" t="n">
        <f aca="false">DK35 * DK36</f>
        <v>0</v>
      </c>
    </row>
    <row r="39" customFormat="false" ht="15" hidden="false" customHeight="false" outlineLevel="0" collapsed="false">
      <c r="E39" s="85" t="str">
        <f aca="false">E$37</f>
        <v>Operations and maintenance costs - Truck gate complex - Build - Constant dollars</v>
      </c>
      <c r="F39" s="85" t="n">
        <f aca="false">F$37</f>
        <v>0</v>
      </c>
      <c r="G39" s="85" t="str">
        <f aca="false">G$37</f>
        <v>US$</v>
      </c>
      <c r="H39" s="85" t="n">
        <f aca="false">H$37</f>
        <v>2357706.19679817</v>
      </c>
      <c r="I39" s="85" t="n">
        <f aca="false">I$37</f>
        <v>0</v>
      </c>
      <c r="J39" s="85" t="n">
        <f aca="false">J$37</f>
        <v>0</v>
      </c>
      <c r="K39" s="85" t="n">
        <f aca="false">K$37</f>
        <v>0</v>
      </c>
      <c r="L39" s="85" t="n">
        <f aca="false">L$37</f>
        <v>0</v>
      </c>
      <c r="M39" s="85" t="n">
        <f aca="false">M$37</f>
        <v>0</v>
      </c>
      <c r="N39" s="85" t="n">
        <f aca="false">N$37</f>
        <v>0</v>
      </c>
      <c r="O39" s="85" t="n">
        <f aca="false">O$37</f>
        <v>0</v>
      </c>
      <c r="P39" s="85" t="n">
        <f aca="false">P$37</f>
        <v>0</v>
      </c>
      <c r="Q39" s="85" t="n">
        <f aca="false">Q$37</f>
        <v>0</v>
      </c>
      <c r="R39" s="85" t="n">
        <f aca="false">R$37</f>
        <v>0</v>
      </c>
      <c r="S39" s="85" t="n">
        <f aca="false">S$37</f>
        <v>0</v>
      </c>
      <c r="T39" s="85" t="n">
        <f aca="false">T$37</f>
        <v>117885.309839909</v>
      </c>
      <c r="U39" s="85" t="n">
        <f aca="false">U$37</f>
        <v>117885.309839909</v>
      </c>
      <c r="V39" s="85" t="n">
        <f aca="false">V$37</f>
        <v>117885.309839909</v>
      </c>
      <c r="W39" s="85" t="n">
        <f aca="false">W$37</f>
        <v>117885.309839909</v>
      </c>
      <c r="X39" s="85" t="n">
        <f aca="false">X$37</f>
        <v>117885.309839909</v>
      </c>
      <c r="Y39" s="85" t="n">
        <f aca="false">Y$37</f>
        <v>117885.309839909</v>
      </c>
      <c r="Z39" s="85" t="n">
        <f aca="false">Z$37</f>
        <v>117885.309839909</v>
      </c>
      <c r="AA39" s="85" t="n">
        <f aca="false">AA$37</f>
        <v>117885.309839909</v>
      </c>
      <c r="AB39" s="85" t="n">
        <f aca="false">AB$37</f>
        <v>117885.309839909</v>
      </c>
      <c r="AC39" s="85" t="n">
        <f aca="false">AC$37</f>
        <v>117885.309839909</v>
      </c>
      <c r="AD39" s="85" t="n">
        <f aca="false">AD$37</f>
        <v>117885.309839909</v>
      </c>
      <c r="AE39" s="85" t="n">
        <f aca="false">AE$37</f>
        <v>117885.309839909</v>
      </c>
      <c r="AF39" s="85" t="n">
        <f aca="false">AF$37</f>
        <v>117885.309839909</v>
      </c>
      <c r="AG39" s="85" t="n">
        <f aca="false">AG$37</f>
        <v>117885.309839909</v>
      </c>
      <c r="AH39" s="85" t="n">
        <f aca="false">AH$37</f>
        <v>117885.309839909</v>
      </c>
      <c r="AI39" s="85" t="n">
        <f aca="false">AI$37</f>
        <v>117885.309839909</v>
      </c>
      <c r="AJ39" s="85" t="n">
        <f aca="false">AJ$37</f>
        <v>117885.309839909</v>
      </c>
      <c r="AK39" s="85" t="n">
        <f aca="false">AK$37</f>
        <v>117885.309839909</v>
      </c>
      <c r="AL39" s="85" t="n">
        <f aca="false">AL$37</f>
        <v>117885.309839909</v>
      </c>
      <c r="AM39" s="85" t="n">
        <f aca="false">AM$37</f>
        <v>117885.309839909</v>
      </c>
      <c r="AN39" s="85" t="n">
        <f aca="false">AN$37</f>
        <v>0</v>
      </c>
      <c r="AO39" s="85" t="n">
        <f aca="false">AO$37</f>
        <v>0</v>
      </c>
      <c r="AP39" s="85" t="n">
        <f aca="false">AP$37</f>
        <v>0</v>
      </c>
      <c r="AQ39" s="85" t="n">
        <f aca="false">AQ$37</f>
        <v>0</v>
      </c>
      <c r="AR39" s="85" t="n">
        <f aca="false">AR$37</f>
        <v>0</v>
      </c>
      <c r="AS39" s="85" t="n">
        <f aca="false">AS$37</f>
        <v>0</v>
      </c>
      <c r="AT39" s="85" t="n">
        <f aca="false">AT$37</f>
        <v>0</v>
      </c>
      <c r="AU39" s="85" t="n">
        <f aca="false">AU$37</f>
        <v>0</v>
      </c>
      <c r="AV39" s="85" t="n">
        <f aca="false">AV$37</f>
        <v>0</v>
      </c>
      <c r="AW39" s="85" t="n">
        <f aca="false">AW$37</f>
        <v>0</v>
      </c>
      <c r="AX39" s="85" t="n">
        <f aca="false">AX$37</f>
        <v>0</v>
      </c>
      <c r="AY39" s="85" t="n">
        <f aca="false">AY$37</f>
        <v>0</v>
      </c>
      <c r="AZ39" s="85" t="n">
        <f aca="false">AZ$37</f>
        <v>0</v>
      </c>
      <c r="BA39" s="85" t="n">
        <f aca="false">BA$37</f>
        <v>0</v>
      </c>
      <c r="BB39" s="85" t="n">
        <f aca="false">BB$37</f>
        <v>0</v>
      </c>
      <c r="BC39" s="85" t="n">
        <f aca="false">BC$37</f>
        <v>0</v>
      </c>
      <c r="BD39" s="85" t="n">
        <f aca="false">BD$37</f>
        <v>0</v>
      </c>
      <c r="BE39" s="85" t="n">
        <f aca="false">BE$37</f>
        <v>0</v>
      </c>
      <c r="BF39" s="85" t="n">
        <f aca="false">BF$37</f>
        <v>0</v>
      </c>
      <c r="BG39" s="85" t="n">
        <f aca="false">BG$37</f>
        <v>0</v>
      </c>
      <c r="BH39" s="85" t="n">
        <f aca="false">BH$37</f>
        <v>0</v>
      </c>
      <c r="BI39" s="85" t="n">
        <f aca="false">BI$37</f>
        <v>0</v>
      </c>
      <c r="BJ39" s="85" t="n">
        <f aca="false">BJ$37</f>
        <v>0</v>
      </c>
      <c r="BK39" s="85" t="n">
        <f aca="false">BK$37</f>
        <v>0</v>
      </c>
      <c r="BL39" s="85" t="n">
        <f aca="false">BL$37</f>
        <v>0</v>
      </c>
      <c r="BM39" s="85" t="n">
        <f aca="false">BM$37</f>
        <v>0</v>
      </c>
      <c r="BN39" s="85" t="n">
        <f aca="false">BN$37</f>
        <v>0</v>
      </c>
      <c r="BO39" s="85" t="n">
        <f aca="false">BO$37</f>
        <v>0</v>
      </c>
      <c r="BP39" s="85" t="n">
        <f aca="false">BP$37</f>
        <v>0</v>
      </c>
      <c r="BQ39" s="85" t="n">
        <f aca="false">BQ$37</f>
        <v>0</v>
      </c>
      <c r="BR39" s="85" t="n">
        <f aca="false">BR$37</f>
        <v>0</v>
      </c>
      <c r="BS39" s="85" t="n">
        <f aca="false">BS$37</f>
        <v>0</v>
      </c>
      <c r="BT39" s="85" t="n">
        <f aca="false">BT$37</f>
        <v>0</v>
      </c>
      <c r="BU39" s="85" t="n">
        <f aca="false">BU$37</f>
        <v>0</v>
      </c>
      <c r="BV39" s="85" t="n">
        <f aca="false">BV$37</f>
        <v>0</v>
      </c>
      <c r="BW39" s="85" t="n">
        <f aca="false">BW$37</f>
        <v>0</v>
      </c>
      <c r="BX39" s="85" t="n">
        <f aca="false">BX$37</f>
        <v>0</v>
      </c>
      <c r="BY39" s="85" t="n">
        <f aca="false">BY$37</f>
        <v>0</v>
      </c>
      <c r="BZ39" s="85" t="n">
        <f aca="false">BZ$37</f>
        <v>0</v>
      </c>
      <c r="CA39" s="85" t="n">
        <f aca="false">CA$37</f>
        <v>0</v>
      </c>
      <c r="CB39" s="85" t="n">
        <f aca="false">CB$37</f>
        <v>0</v>
      </c>
      <c r="CC39" s="85" t="n">
        <f aca="false">CC$37</f>
        <v>0</v>
      </c>
      <c r="CD39" s="85" t="n">
        <f aca="false">CD$37</f>
        <v>0</v>
      </c>
      <c r="CE39" s="85" t="n">
        <f aca="false">CE$37</f>
        <v>0</v>
      </c>
      <c r="CF39" s="85" t="n">
        <f aca="false">CF$37</f>
        <v>0</v>
      </c>
      <c r="CG39" s="85" t="n">
        <f aca="false">CG$37</f>
        <v>0</v>
      </c>
      <c r="CH39" s="85" t="n">
        <f aca="false">CH$37</f>
        <v>0</v>
      </c>
      <c r="CI39" s="85" t="n">
        <f aca="false">CI$37</f>
        <v>0</v>
      </c>
      <c r="CJ39" s="85" t="n">
        <f aca="false">CJ$37</f>
        <v>0</v>
      </c>
      <c r="CK39" s="85" t="n">
        <f aca="false">CK$37</f>
        <v>0</v>
      </c>
      <c r="CL39" s="85" t="n">
        <f aca="false">CL$37</f>
        <v>0</v>
      </c>
      <c r="CM39" s="85" t="n">
        <f aca="false">CM$37</f>
        <v>0</v>
      </c>
      <c r="CN39" s="85" t="n">
        <f aca="false">CN$37</f>
        <v>0</v>
      </c>
      <c r="CO39" s="85" t="n">
        <f aca="false">CO$37</f>
        <v>0</v>
      </c>
      <c r="CP39" s="85" t="n">
        <f aca="false">CP$37</f>
        <v>0</v>
      </c>
      <c r="CQ39" s="85" t="n">
        <f aca="false">CQ$37</f>
        <v>0</v>
      </c>
      <c r="CR39" s="85" t="n">
        <f aca="false">CR$37</f>
        <v>0</v>
      </c>
      <c r="CS39" s="85" t="n">
        <f aca="false">CS$37</f>
        <v>0</v>
      </c>
      <c r="CT39" s="85" t="n">
        <f aca="false">CT$37</f>
        <v>0</v>
      </c>
      <c r="CU39" s="85" t="n">
        <f aca="false">CU$37</f>
        <v>0</v>
      </c>
      <c r="CV39" s="85" t="n">
        <f aca="false">CV$37</f>
        <v>0</v>
      </c>
      <c r="CW39" s="85" t="n">
        <f aca="false">CW$37</f>
        <v>0</v>
      </c>
      <c r="CX39" s="85" t="n">
        <f aca="false">CX$37</f>
        <v>0</v>
      </c>
      <c r="CY39" s="85" t="n">
        <f aca="false">CY$37</f>
        <v>0</v>
      </c>
      <c r="CZ39" s="85" t="n">
        <f aca="false">CZ$37</f>
        <v>0</v>
      </c>
      <c r="DA39" s="85" t="n">
        <f aca="false">DA$37</f>
        <v>0</v>
      </c>
      <c r="DB39" s="85" t="n">
        <f aca="false">DB$37</f>
        <v>0</v>
      </c>
      <c r="DC39" s="85" t="n">
        <f aca="false">DC$37</f>
        <v>0</v>
      </c>
      <c r="DD39" s="85" t="n">
        <f aca="false">DD$37</f>
        <v>0</v>
      </c>
      <c r="DE39" s="85" t="n">
        <f aca="false">DE$37</f>
        <v>0</v>
      </c>
      <c r="DF39" s="85" t="n">
        <f aca="false">DF$37</f>
        <v>0</v>
      </c>
      <c r="DG39" s="85" t="n">
        <f aca="false">DG$37</f>
        <v>0</v>
      </c>
      <c r="DH39" s="85" t="n">
        <f aca="false">DH$37</f>
        <v>0</v>
      </c>
      <c r="DI39" s="85" t="n">
        <f aca="false">DI$37</f>
        <v>0</v>
      </c>
      <c r="DJ39" s="85" t="n">
        <f aca="false">DJ$37</f>
        <v>0</v>
      </c>
      <c r="DK39" s="85" t="n">
        <f aca="false">DK$37</f>
        <v>0</v>
      </c>
    </row>
    <row r="40" customFormat="false" ht="15" hidden="false" customHeight="false" outlineLevel="0" collapsed="false">
      <c r="E40" s="55" t="str">
        <f aca="false">E39 &amp; " - Annual average"</f>
        <v>Operations and maintenance costs - Truck gate complex - Build - Constant dollars - Annual average</v>
      </c>
      <c r="F40" s="55" t="n">
        <f aca="false">AVERAGEIF(J39:BC39, "&gt;0")</f>
        <v>117885.309839909</v>
      </c>
      <c r="G40" s="55" t="s">
        <v>209</v>
      </c>
    </row>
    <row r="42" customFormat="false" ht="15" hidden="false" customHeight="false" outlineLevel="0" collapsed="false">
      <c r="E42" s="85" t="str">
        <f aca="false">E37</f>
        <v>Operations and maintenance costs - Truck gate complex - Build - Constant dollars</v>
      </c>
      <c r="F42" s="85" t="n">
        <f aca="false">F37</f>
        <v>0</v>
      </c>
      <c r="G42" s="85" t="str">
        <f aca="false">G37</f>
        <v>US$</v>
      </c>
      <c r="H42" s="85" t="n">
        <f aca="false">H37</f>
        <v>2357706.19679817</v>
      </c>
      <c r="I42" s="85" t="n">
        <f aca="false">I37</f>
        <v>0</v>
      </c>
      <c r="J42" s="85" t="n">
        <f aca="false">J37</f>
        <v>0</v>
      </c>
      <c r="K42" s="85" t="n">
        <f aca="false">K37</f>
        <v>0</v>
      </c>
      <c r="L42" s="85" t="n">
        <f aca="false">L37</f>
        <v>0</v>
      </c>
      <c r="M42" s="85" t="n">
        <f aca="false">M37</f>
        <v>0</v>
      </c>
      <c r="N42" s="85" t="n">
        <f aca="false">N37</f>
        <v>0</v>
      </c>
      <c r="O42" s="85" t="n">
        <f aca="false">O37</f>
        <v>0</v>
      </c>
      <c r="P42" s="85" t="n">
        <f aca="false">P37</f>
        <v>0</v>
      </c>
      <c r="Q42" s="85" t="n">
        <f aca="false">Q37</f>
        <v>0</v>
      </c>
      <c r="R42" s="85" t="n">
        <f aca="false">R37</f>
        <v>0</v>
      </c>
      <c r="S42" s="85" t="n">
        <f aca="false">S37</f>
        <v>0</v>
      </c>
      <c r="T42" s="85" t="n">
        <f aca="false">T37</f>
        <v>117885.309839909</v>
      </c>
      <c r="U42" s="85" t="n">
        <f aca="false">U37</f>
        <v>117885.309839909</v>
      </c>
      <c r="V42" s="85" t="n">
        <f aca="false">V37</f>
        <v>117885.309839909</v>
      </c>
      <c r="W42" s="85" t="n">
        <f aca="false">W37</f>
        <v>117885.309839909</v>
      </c>
      <c r="X42" s="85" t="n">
        <f aca="false">X37</f>
        <v>117885.309839909</v>
      </c>
      <c r="Y42" s="85" t="n">
        <f aca="false">Y37</f>
        <v>117885.309839909</v>
      </c>
      <c r="Z42" s="85" t="n">
        <f aca="false">Z37</f>
        <v>117885.309839909</v>
      </c>
      <c r="AA42" s="85" t="n">
        <f aca="false">AA37</f>
        <v>117885.309839909</v>
      </c>
      <c r="AB42" s="85" t="n">
        <f aca="false">AB37</f>
        <v>117885.309839909</v>
      </c>
      <c r="AC42" s="85" t="n">
        <f aca="false">AC37</f>
        <v>117885.309839909</v>
      </c>
      <c r="AD42" s="85" t="n">
        <f aca="false">AD37</f>
        <v>117885.309839909</v>
      </c>
      <c r="AE42" s="85" t="n">
        <f aca="false">AE37</f>
        <v>117885.309839909</v>
      </c>
      <c r="AF42" s="85" t="n">
        <f aca="false">AF37</f>
        <v>117885.309839909</v>
      </c>
      <c r="AG42" s="85" t="n">
        <f aca="false">AG37</f>
        <v>117885.309839909</v>
      </c>
      <c r="AH42" s="85" t="n">
        <f aca="false">AH37</f>
        <v>117885.309839909</v>
      </c>
      <c r="AI42" s="85" t="n">
        <f aca="false">AI37</f>
        <v>117885.309839909</v>
      </c>
      <c r="AJ42" s="85" t="n">
        <f aca="false">AJ37</f>
        <v>117885.309839909</v>
      </c>
      <c r="AK42" s="85" t="n">
        <f aca="false">AK37</f>
        <v>117885.309839909</v>
      </c>
      <c r="AL42" s="85" t="n">
        <f aca="false">AL37</f>
        <v>117885.309839909</v>
      </c>
      <c r="AM42" s="85" t="n">
        <f aca="false">AM37</f>
        <v>117885.309839909</v>
      </c>
      <c r="AN42" s="85" t="n">
        <f aca="false">AN37</f>
        <v>0</v>
      </c>
      <c r="AO42" s="85" t="n">
        <f aca="false">AO37</f>
        <v>0</v>
      </c>
      <c r="AP42" s="85" t="n">
        <f aca="false">AP37</f>
        <v>0</v>
      </c>
      <c r="AQ42" s="85" t="n">
        <f aca="false">AQ37</f>
        <v>0</v>
      </c>
      <c r="AR42" s="85" t="n">
        <f aca="false">AR37</f>
        <v>0</v>
      </c>
      <c r="AS42" s="85" t="n">
        <f aca="false">AS37</f>
        <v>0</v>
      </c>
      <c r="AT42" s="85" t="n">
        <f aca="false">AT37</f>
        <v>0</v>
      </c>
      <c r="AU42" s="85" t="n">
        <f aca="false">AU37</f>
        <v>0</v>
      </c>
      <c r="AV42" s="85" t="n">
        <f aca="false">AV37</f>
        <v>0</v>
      </c>
      <c r="AW42" s="85" t="n">
        <f aca="false">AW37</f>
        <v>0</v>
      </c>
      <c r="AX42" s="85" t="n">
        <f aca="false">AX37</f>
        <v>0</v>
      </c>
      <c r="AY42" s="85" t="n">
        <f aca="false">AY37</f>
        <v>0</v>
      </c>
      <c r="AZ42" s="85" t="n">
        <f aca="false">AZ37</f>
        <v>0</v>
      </c>
      <c r="BA42" s="85" t="n">
        <f aca="false">BA37</f>
        <v>0</v>
      </c>
      <c r="BB42" s="85" t="n">
        <f aca="false">BB37</f>
        <v>0</v>
      </c>
      <c r="BC42" s="85" t="n">
        <f aca="false">BC37</f>
        <v>0</v>
      </c>
      <c r="BD42" s="85" t="n">
        <f aca="false">BD37</f>
        <v>0</v>
      </c>
      <c r="BE42" s="85" t="n">
        <f aca="false">BE37</f>
        <v>0</v>
      </c>
      <c r="BF42" s="85" t="n">
        <f aca="false">BF37</f>
        <v>0</v>
      </c>
      <c r="BG42" s="85" t="n">
        <f aca="false">BG37</f>
        <v>0</v>
      </c>
      <c r="BH42" s="85" t="n">
        <f aca="false">BH37</f>
        <v>0</v>
      </c>
      <c r="BI42" s="85" t="n">
        <f aca="false">BI37</f>
        <v>0</v>
      </c>
      <c r="BJ42" s="85" t="n">
        <f aca="false">BJ37</f>
        <v>0</v>
      </c>
      <c r="BK42" s="85" t="n">
        <f aca="false">BK37</f>
        <v>0</v>
      </c>
      <c r="BL42" s="85" t="n">
        <f aca="false">BL37</f>
        <v>0</v>
      </c>
      <c r="BM42" s="85" t="n">
        <f aca="false">BM37</f>
        <v>0</v>
      </c>
      <c r="BN42" s="85" t="n">
        <f aca="false">BN37</f>
        <v>0</v>
      </c>
      <c r="BO42" s="85" t="n">
        <f aca="false">BO37</f>
        <v>0</v>
      </c>
      <c r="BP42" s="85" t="n">
        <f aca="false">BP37</f>
        <v>0</v>
      </c>
      <c r="BQ42" s="85" t="n">
        <f aca="false">BQ37</f>
        <v>0</v>
      </c>
      <c r="BR42" s="85" t="n">
        <f aca="false">BR37</f>
        <v>0</v>
      </c>
      <c r="BS42" s="85" t="n">
        <f aca="false">BS37</f>
        <v>0</v>
      </c>
      <c r="BT42" s="85" t="n">
        <f aca="false">BT37</f>
        <v>0</v>
      </c>
      <c r="BU42" s="85" t="n">
        <f aca="false">BU37</f>
        <v>0</v>
      </c>
      <c r="BV42" s="85" t="n">
        <f aca="false">BV37</f>
        <v>0</v>
      </c>
      <c r="BW42" s="85" t="n">
        <f aca="false">BW37</f>
        <v>0</v>
      </c>
      <c r="BX42" s="85" t="n">
        <f aca="false">BX37</f>
        <v>0</v>
      </c>
      <c r="BY42" s="85" t="n">
        <f aca="false">BY37</f>
        <v>0</v>
      </c>
      <c r="BZ42" s="85" t="n">
        <f aca="false">BZ37</f>
        <v>0</v>
      </c>
      <c r="CA42" s="85" t="n">
        <f aca="false">CA37</f>
        <v>0</v>
      </c>
      <c r="CB42" s="85" t="n">
        <f aca="false">CB37</f>
        <v>0</v>
      </c>
      <c r="CC42" s="85" t="n">
        <f aca="false">CC37</f>
        <v>0</v>
      </c>
      <c r="CD42" s="85" t="n">
        <f aca="false">CD37</f>
        <v>0</v>
      </c>
      <c r="CE42" s="85" t="n">
        <f aca="false">CE37</f>
        <v>0</v>
      </c>
      <c r="CF42" s="85" t="n">
        <f aca="false">CF37</f>
        <v>0</v>
      </c>
      <c r="CG42" s="85" t="n">
        <f aca="false">CG37</f>
        <v>0</v>
      </c>
      <c r="CH42" s="85" t="n">
        <f aca="false">CH37</f>
        <v>0</v>
      </c>
      <c r="CI42" s="85" t="n">
        <f aca="false">CI37</f>
        <v>0</v>
      </c>
      <c r="CJ42" s="85" t="n">
        <f aca="false">CJ37</f>
        <v>0</v>
      </c>
      <c r="CK42" s="85" t="n">
        <f aca="false">CK37</f>
        <v>0</v>
      </c>
      <c r="CL42" s="85" t="n">
        <f aca="false">CL37</f>
        <v>0</v>
      </c>
      <c r="CM42" s="85" t="n">
        <f aca="false">CM37</f>
        <v>0</v>
      </c>
      <c r="CN42" s="85" t="n">
        <f aca="false">CN37</f>
        <v>0</v>
      </c>
      <c r="CO42" s="85" t="n">
        <f aca="false">CO37</f>
        <v>0</v>
      </c>
      <c r="CP42" s="85" t="n">
        <f aca="false">CP37</f>
        <v>0</v>
      </c>
      <c r="CQ42" s="85" t="n">
        <f aca="false">CQ37</f>
        <v>0</v>
      </c>
      <c r="CR42" s="85" t="n">
        <f aca="false">CR37</f>
        <v>0</v>
      </c>
      <c r="CS42" s="85" t="n">
        <f aca="false">CS37</f>
        <v>0</v>
      </c>
      <c r="CT42" s="85" t="n">
        <f aca="false">CT37</f>
        <v>0</v>
      </c>
      <c r="CU42" s="85" t="n">
        <f aca="false">CU37</f>
        <v>0</v>
      </c>
      <c r="CV42" s="85" t="n">
        <f aca="false">CV37</f>
        <v>0</v>
      </c>
      <c r="CW42" s="85" t="n">
        <f aca="false">CW37</f>
        <v>0</v>
      </c>
      <c r="CX42" s="85" t="n">
        <f aca="false">CX37</f>
        <v>0</v>
      </c>
      <c r="CY42" s="85" t="n">
        <f aca="false">CY37</f>
        <v>0</v>
      </c>
      <c r="CZ42" s="85" t="n">
        <f aca="false">CZ37</f>
        <v>0</v>
      </c>
      <c r="DA42" s="85" t="n">
        <f aca="false">DA37</f>
        <v>0</v>
      </c>
      <c r="DB42" s="85" t="n">
        <f aca="false">DB37</f>
        <v>0</v>
      </c>
      <c r="DC42" s="85" t="n">
        <f aca="false">DC37</f>
        <v>0</v>
      </c>
      <c r="DD42" s="85" t="n">
        <f aca="false">DD37</f>
        <v>0</v>
      </c>
      <c r="DE42" s="85" t="n">
        <f aca="false">DE37</f>
        <v>0</v>
      </c>
      <c r="DF42" s="85" t="n">
        <f aca="false">DF37</f>
        <v>0</v>
      </c>
      <c r="DG42" s="85" t="n">
        <f aca="false">DG37</f>
        <v>0</v>
      </c>
      <c r="DH42" s="85" t="n">
        <f aca="false">DH37</f>
        <v>0</v>
      </c>
      <c r="DI42" s="85" t="n">
        <f aca="false">DI37</f>
        <v>0</v>
      </c>
      <c r="DJ42" s="85" t="n">
        <f aca="false">DJ37</f>
        <v>0</v>
      </c>
      <c r="DK42" s="85" t="n">
        <f aca="false">DK37</f>
        <v>0</v>
      </c>
    </row>
    <row r="43" customFormat="false" ht="15" hidden="false" customHeight="false" outlineLevel="0" collapsed="false">
      <c r="E43" s="214" t="str">
        <f aca="false">Time!E$85</f>
        <v>Discount rate multiplier - 7 percent</v>
      </c>
      <c r="F43" s="214" t="n">
        <f aca="false">Time!F$85</f>
        <v>0</v>
      </c>
      <c r="G43" s="214" t="str">
        <f aca="false">Time!G$85</f>
        <v>factor</v>
      </c>
      <c r="H43" s="214" t="n">
        <f aca="false">Time!H$85</f>
        <v>0</v>
      </c>
      <c r="I43" s="214" t="n">
        <f aca="false">Time!I$85</f>
        <v>0</v>
      </c>
      <c r="J43" s="214" t="n">
        <f aca="false">Time!J$85</f>
        <v>0.712986179483668</v>
      </c>
      <c r="K43" s="214" t="n">
        <f aca="false">Time!K$85</f>
        <v>0.762895212047525</v>
      </c>
      <c r="L43" s="214" t="n">
        <f aca="false">Time!L$85</f>
        <v>0.816297876890852</v>
      </c>
      <c r="M43" s="214" t="n">
        <f aca="false">Time!M$85</f>
        <v>0.873438728273212</v>
      </c>
      <c r="N43" s="214" t="n">
        <f aca="false">Time!N$85</f>
        <v>0.934579439252336</v>
      </c>
      <c r="O43" s="214" t="n">
        <f aca="false">Time!O$85</f>
        <v>1</v>
      </c>
      <c r="P43" s="214" t="n">
        <f aca="false">Time!P$85</f>
        <v>1.07</v>
      </c>
      <c r="Q43" s="214" t="n">
        <f aca="false">Time!Q$85</f>
        <v>1.1449</v>
      </c>
      <c r="R43" s="214" t="n">
        <f aca="false">Time!R$85</f>
        <v>1.225043</v>
      </c>
      <c r="S43" s="214" t="n">
        <f aca="false">Time!S$85</f>
        <v>1.31079601</v>
      </c>
      <c r="T43" s="214" t="n">
        <f aca="false">Time!T$85</f>
        <v>1.4025517307</v>
      </c>
      <c r="U43" s="214" t="n">
        <f aca="false">Time!U$85</f>
        <v>1.500730351849</v>
      </c>
      <c r="V43" s="214" t="n">
        <f aca="false">Time!V$85</f>
        <v>1.60578147647843</v>
      </c>
      <c r="W43" s="214" t="n">
        <f aca="false">Time!W$85</f>
        <v>1.71818617983192</v>
      </c>
      <c r="X43" s="214" t="n">
        <f aca="false">Time!X$85</f>
        <v>1.83845921242015</v>
      </c>
      <c r="Y43" s="214" t="n">
        <f aca="false">Time!Y$85</f>
        <v>1.96715135728957</v>
      </c>
      <c r="Z43" s="214" t="n">
        <f aca="false">Time!Z$85</f>
        <v>2.10485195229984</v>
      </c>
      <c r="AA43" s="214" t="n">
        <f aca="false">Time!AA$85</f>
        <v>2.25219158896082</v>
      </c>
      <c r="AB43" s="214" t="n">
        <f aca="false">Time!AB$85</f>
        <v>2.40984500018808</v>
      </c>
      <c r="AC43" s="214" t="n">
        <f aca="false">Time!AC$85</f>
        <v>2.57853415020125</v>
      </c>
      <c r="AD43" s="214" t="n">
        <f aca="false">Time!AD$85</f>
        <v>2.75903154071533</v>
      </c>
      <c r="AE43" s="214" t="n">
        <f aca="false">Time!AE$85</f>
        <v>2.95216374856541</v>
      </c>
      <c r="AF43" s="214" t="n">
        <f aca="false">Time!AF$85</f>
        <v>3.15881521096499</v>
      </c>
      <c r="AG43" s="214" t="n">
        <f aca="false">Time!AG$85</f>
        <v>3.37993227573254</v>
      </c>
      <c r="AH43" s="214" t="n">
        <f aca="false">Time!AH$85</f>
        <v>3.61652753503381</v>
      </c>
      <c r="AI43" s="214" t="n">
        <f aca="false">Time!AI$85</f>
        <v>3.86968446248618</v>
      </c>
      <c r="AJ43" s="214" t="n">
        <f aca="false">Time!AJ$85</f>
        <v>4.14056237486021</v>
      </c>
      <c r="AK43" s="214" t="n">
        <f aca="false">Time!AK$85</f>
        <v>4.43040174110043</v>
      </c>
      <c r="AL43" s="214" t="n">
        <f aca="false">Time!AL$85</f>
        <v>4.74052986297746</v>
      </c>
      <c r="AM43" s="214" t="n">
        <f aca="false">Time!AM$85</f>
        <v>5.07236695338588</v>
      </c>
      <c r="AN43" s="214" t="n">
        <f aca="false">Time!AN$85</f>
        <v>5.42743264012289</v>
      </c>
      <c r="AO43" s="214" t="n">
        <f aca="false">Time!AO$85</f>
        <v>5.80735292493149</v>
      </c>
      <c r="AP43" s="214" t="n">
        <f aca="false">Time!AP$85</f>
        <v>6.2138676296767</v>
      </c>
      <c r="AQ43" s="214" t="n">
        <f aca="false">Time!AQ$85</f>
        <v>6.64883836375407</v>
      </c>
      <c r="AR43" s="214" t="n">
        <f aca="false">Time!AR$85</f>
        <v>7.11425704921685</v>
      </c>
      <c r="AS43" s="214" t="n">
        <f aca="false">Time!AS$85</f>
        <v>7.61225504266203</v>
      </c>
      <c r="AT43" s="214" t="n">
        <f aca="false">Time!AT$85</f>
        <v>8.14511289564837</v>
      </c>
      <c r="AU43" s="214" t="n">
        <f aca="false">Time!AU$85</f>
        <v>8.71527079834376</v>
      </c>
      <c r="AV43" s="214" t="n">
        <f aca="false">Time!AV$85</f>
        <v>9.32533975422782</v>
      </c>
      <c r="AW43" s="214" t="n">
        <f aca="false">Time!AW$85</f>
        <v>9.97811353702377</v>
      </c>
      <c r="AX43" s="214" t="n">
        <f aca="false">Time!AX$85</f>
        <v>10.6765814846154</v>
      </c>
      <c r="AY43" s="214" t="n">
        <f aca="false">Time!AY$85</f>
        <v>11.4239421885385</v>
      </c>
      <c r="AZ43" s="214" t="n">
        <f aca="false">Time!AZ$85</f>
        <v>12.2236181417362</v>
      </c>
      <c r="BA43" s="214" t="n">
        <f aca="false">Time!BA$85</f>
        <v>13.0792714116577</v>
      </c>
      <c r="BB43" s="214" t="n">
        <f aca="false">Time!BB$85</f>
        <v>13.9948204104738</v>
      </c>
      <c r="BC43" s="214" t="n">
        <f aca="false">Time!BC$85</f>
        <v>14.974457839207</v>
      </c>
      <c r="BD43" s="214" t="n">
        <f aca="false">Time!BD$85</f>
        <v>16.0226698879514</v>
      </c>
      <c r="BE43" s="214" t="n">
        <f aca="false">Time!BE$85</f>
        <v>17.144256780108</v>
      </c>
      <c r="BF43" s="214" t="n">
        <f aca="false">Time!BF$85</f>
        <v>18.3443547547156</v>
      </c>
      <c r="BG43" s="214" t="n">
        <f aca="false">Time!BG$85</f>
        <v>19.6284595875457</v>
      </c>
      <c r="BH43" s="214" t="n">
        <f aca="false">Time!BH$85</f>
        <v>21.0024517586739</v>
      </c>
      <c r="BI43" s="214" t="n">
        <f aca="false">Time!BI$85</f>
        <v>22.4726233817811</v>
      </c>
      <c r="BJ43" s="214" t="n">
        <f aca="false">Time!BJ$85</f>
        <v>24.0457070185057</v>
      </c>
      <c r="BK43" s="214" t="n">
        <f aca="false">Time!BK$85</f>
        <v>25.7289065098011</v>
      </c>
      <c r="BL43" s="214" t="n">
        <f aca="false">Time!BL$85</f>
        <v>27.5299299654872</v>
      </c>
      <c r="BM43" s="214" t="n">
        <f aca="false">Time!BM$85</f>
        <v>29.4570250630713</v>
      </c>
      <c r="BN43" s="214" t="n">
        <f aca="false">Time!BN$85</f>
        <v>31.5190168174863</v>
      </c>
      <c r="BO43" s="214" t="n">
        <f aca="false">Time!BO$85</f>
        <v>33.7253479947104</v>
      </c>
      <c r="BP43" s="214" t="n">
        <f aca="false">Time!BP$85</f>
        <v>36.0861223543401</v>
      </c>
      <c r="BQ43" s="214" t="n">
        <f aca="false">Time!BQ$85</f>
        <v>38.6121509191439</v>
      </c>
      <c r="BR43" s="214" t="n">
        <f aca="false">Time!BR$85</f>
        <v>41.315001483484</v>
      </c>
      <c r="BS43" s="214" t="n">
        <f aca="false">Time!BS$85</f>
        <v>44.2070515873279</v>
      </c>
      <c r="BT43" s="214" t="n">
        <f aca="false">Time!BT$85</f>
        <v>47.3015451984408</v>
      </c>
      <c r="BU43" s="214" t="n">
        <f aca="false">Time!BU$85</f>
        <v>50.6126533623317</v>
      </c>
      <c r="BV43" s="214" t="n">
        <f aca="false">Time!BV$85</f>
        <v>54.1555390976949</v>
      </c>
      <c r="BW43" s="214" t="n">
        <f aca="false">Time!BW$85</f>
        <v>57.9464268345335</v>
      </c>
      <c r="BX43" s="214" t="n">
        <f aca="false">Time!BX$85</f>
        <v>62.0026767129509</v>
      </c>
      <c r="BY43" s="214" t="n">
        <f aca="false">Time!BY$85</f>
        <v>66.3428640828574</v>
      </c>
      <c r="BZ43" s="214" t="n">
        <f aca="false">Time!BZ$85</f>
        <v>70.9868645686575</v>
      </c>
      <c r="CA43" s="214" t="n">
        <f aca="false">Time!CA$85</f>
        <v>75.9559450884635</v>
      </c>
      <c r="CB43" s="214" t="n">
        <f aca="false">Time!CB$85</f>
        <v>81.2728612446559</v>
      </c>
      <c r="CC43" s="214" t="n">
        <f aca="false">Time!CC$85</f>
        <v>86.9619615317818</v>
      </c>
      <c r="CD43" s="214" t="n">
        <f aca="false">Time!CD$85</f>
        <v>93.0492988390066</v>
      </c>
      <c r="CE43" s="214" t="n">
        <f aca="false">Time!CE$85</f>
        <v>99.562749757737</v>
      </c>
      <c r="CF43" s="214" t="n">
        <f aca="false">Time!CF$85</f>
        <v>106.532142240779</v>
      </c>
      <c r="CG43" s="214" t="n">
        <f aca="false">Time!CG$85</f>
        <v>113.989392197633</v>
      </c>
      <c r="CH43" s="214" t="n">
        <f aca="false">Time!CH$85</f>
        <v>121.968649651467</v>
      </c>
      <c r="CI43" s="214" t="n">
        <f aca="false">Time!CI$85</f>
        <v>130.50645512707</v>
      </c>
      <c r="CJ43" s="214" t="n">
        <f aca="false">Time!CJ$85</f>
        <v>139.641906985965</v>
      </c>
      <c r="CK43" s="214" t="n">
        <f aca="false">Time!CK$85</f>
        <v>149.416840474983</v>
      </c>
      <c r="CL43" s="214" t="n">
        <f aca="false">Time!CL$85</f>
        <v>159.876019308231</v>
      </c>
      <c r="CM43" s="214" t="n">
        <f aca="false">Time!CM$85</f>
        <v>171.067340659808</v>
      </c>
      <c r="CN43" s="214" t="n">
        <f aca="false">Time!CN$85</f>
        <v>183.042054505994</v>
      </c>
      <c r="CO43" s="214" t="n">
        <f aca="false">Time!CO$85</f>
        <v>195.854998321414</v>
      </c>
      <c r="CP43" s="214" t="n">
        <f aca="false">Time!CP$85</f>
        <v>209.564848203913</v>
      </c>
      <c r="CQ43" s="214" t="n">
        <f aca="false">Time!CQ$85</f>
        <v>224.234387578187</v>
      </c>
      <c r="CR43" s="214" t="n">
        <f aca="false">Time!CR$85</f>
        <v>239.93079470866</v>
      </c>
      <c r="CS43" s="214" t="n">
        <f aca="false">Time!CS$85</f>
        <v>256.725950338266</v>
      </c>
      <c r="CT43" s="214" t="n">
        <f aca="false">Time!CT$85</f>
        <v>274.696766861944</v>
      </c>
      <c r="CU43" s="214" t="n">
        <f aca="false">Time!CU$85</f>
        <v>293.92554054228</v>
      </c>
      <c r="CV43" s="214" t="n">
        <f aca="false">Time!CV$85</f>
        <v>314.50032838024</v>
      </c>
      <c r="CW43" s="214" t="n">
        <f aca="false">Time!CW$85</f>
        <v>336.515351366857</v>
      </c>
      <c r="CX43" s="214" t="n">
        <f aca="false">Time!CX$85</f>
        <v>360.071425962537</v>
      </c>
      <c r="CY43" s="214" t="n">
        <f aca="false">Time!CY$85</f>
        <v>385.276425779915</v>
      </c>
      <c r="CZ43" s="214" t="n">
        <f aca="false">Time!CZ$85</f>
        <v>412.245775584509</v>
      </c>
      <c r="DA43" s="214" t="n">
        <f aca="false">Time!DA$85</f>
        <v>441.102979875424</v>
      </c>
      <c r="DB43" s="214" t="n">
        <f aca="false">Time!DB$85</f>
        <v>471.980188466704</v>
      </c>
      <c r="DC43" s="214" t="n">
        <f aca="false">Time!DC$85</f>
        <v>505.018801659373</v>
      </c>
      <c r="DD43" s="214" t="n">
        <f aca="false">Time!DD$85</f>
        <v>540.370117775529</v>
      </c>
      <c r="DE43" s="214" t="n">
        <f aca="false">Time!DE$85</f>
        <v>578.196026019816</v>
      </c>
      <c r="DF43" s="214" t="n">
        <f aca="false">Time!DF$85</f>
        <v>618.669747841204</v>
      </c>
      <c r="DG43" s="214" t="n">
        <f aca="false">Time!DG$85</f>
        <v>661.976630190088</v>
      </c>
      <c r="DH43" s="214" t="n">
        <f aca="false">Time!DH$85</f>
        <v>708.314994303394</v>
      </c>
      <c r="DI43" s="214" t="n">
        <f aca="false">Time!DI$85</f>
        <v>757.897043904632</v>
      </c>
      <c r="DJ43" s="214" t="n">
        <f aca="false">Time!DJ$85</f>
        <v>810.949836977956</v>
      </c>
      <c r="DK43" s="214" t="n">
        <f aca="false">Time!DK$85</f>
        <v>867.716325566413</v>
      </c>
    </row>
    <row r="44" s="159" customFormat="true" ht="15" hidden="false" customHeight="true" outlineLevel="0" collapsed="false">
      <c r="A44" s="182"/>
      <c r="B44" s="182"/>
      <c r="C44" s="183"/>
      <c r="E44" s="208" t="str">
        <f aca="false">LEFT(E42, LEN(E42) - 16) &amp; "PV"</f>
        <v>Operations and maintenance costs - Truck gate complex - Build - PV</v>
      </c>
      <c r="F44" s="208"/>
      <c r="G44" s="208" t="s">
        <v>209</v>
      </c>
      <c r="H44" s="208" t="n">
        <f aca="false">SUM(J44:DK44)</f>
        <v>-952763.543872153</v>
      </c>
      <c r="I44" s="208"/>
      <c r="J44" s="208" t="n">
        <f aca="false">J42 / J43 * -1</f>
        <v>-0</v>
      </c>
      <c r="K44" s="208" t="n">
        <f aca="false">K42 / K43 * -1</f>
        <v>-0</v>
      </c>
      <c r="L44" s="208" t="n">
        <f aca="false">L42 / L43 * -1</f>
        <v>-0</v>
      </c>
      <c r="M44" s="208" t="n">
        <f aca="false">M42 / M43 * -1</f>
        <v>-0</v>
      </c>
      <c r="N44" s="208" t="n">
        <f aca="false">N42 / N43 * -1</f>
        <v>-0</v>
      </c>
      <c r="O44" s="208" t="n">
        <f aca="false">O42 / O43 * -1</f>
        <v>-0</v>
      </c>
      <c r="P44" s="208" t="n">
        <f aca="false">P42 / P43 * -1</f>
        <v>-0</v>
      </c>
      <c r="Q44" s="208" t="n">
        <f aca="false">Q42 / Q43 * -1</f>
        <v>-0</v>
      </c>
      <c r="R44" s="208" t="n">
        <f aca="false">R42 / R43 * -1</f>
        <v>-0</v>
      </c>
      <c r="S44" s="208" t="n">
        <f aca="false">S42 / S43 * -1</f>
        <v>-0</v>
      </c>
      <c r="T44" s="208" t="n">
        <f aca="false">T42 / T43 * -1</f>
        <v>-84050.5966800049</v>
      </c>
      <c r="U44" s="208" t="n">
        <f aca="false">U42 / U43 * -1</f>
        <v>-78551.9595140233</v>
      </c>
      <c r="V44" s="208" t="n">
        <f aca="false">V42 / V43 * -1</f>
        <v>-73413.0462747881</v>
      </c>
      <c r="W44" s="208" t="n">
        <f aca="false">W42 / W43 * -1</f>
        <v>-68610.3236212973</v>
      </c>
      <c r="X44" s="208" t="n">
        <f aca="false">X42 / X43 * -1</f>
        <v>-64121.7977769134</v>
      </c>
      <c r="Y44" s="208" t="n">
        <f aca="false">Y42 / Y43 * -1</f>
        <v>-59926.9138101994</v>
      </c>
      <c r="Z44" s="208" t="n">
        <f aca="false">Z42 / Z43 * -1</f>
        <v>-56006.4615048592</v>
      </c>
      <c r="AA44" s="208" t="n">
        <f aca="false">AA42 / AA43 * -1</f>
        <v>-52342.4873877189</v>
      </c>
      <c r="AB44" s="208" t="n">
        <f aca="false">AB42 / AB43 * -1</f>
        <v>-48918.2125118868</v>
      </c>
      <c r="AC44" s="208" t="n">
        <f aca="false">AC42 / AC43 * -1</f>
        <v>-45717.9556185858</v>
      </c>
      <c r="AD44" s="208" t="n">
        <f aca="false">AD42 / AD43 * -1</f>
        <v>-42727.0613257812</v>
      </c>
      <c r="AE44" s="208" t="n">
        <f aca="false">AE42 / AE43 * -1</f>
        <v>-39931.8330147487</v>
      </c>
      <c r="AF44" s="208" t="n">
        <f aca="false">AF42 / AF43 * -1</f>
        <v>-37319.4701072418</v>
      </c>
      <c r="AG44" s="208" t="n">
        <f aca="false">AG42 / AG43 * -1</f>
        <v>-34878.0094460204</v>
      </c>
      <c r="AH44" s="208" t="n">
        <f aca="false">AH42 / AH43 * -1</f>
        <v>-32596.2705102994</v>
      </c>
      <c r="AI44" s="208" t="n">
        <f aca="false">AI42 / AI43 * -1</f>
        <v>-30463.8042152331</v>
      </c>
      <c r="AJ44" s="208" t="n">
        <f aca="false">AJ42 / AJ43 * -1</f>
        <v>-28470.8450609655</v>
      </c>
      <c r="AK44" s="208" t="n">
        <f aca="false">AK42 / AK43 * -1</f>
        <v>-26608.2664121173</v>
      </c>
      <c r="AL44" s="208" t="n">
        <f aca="false">AL42 / AL43 * -1</f>
        <v>-24867.5387029134</v>
      </c>
      <c r="AM44" s="208" t="n">
        <f aca="false">AM42 / AM43 * -1</f>
        <v>-23240.6903765546</v>
      </c>
      <c r="AN44" s="208" t="n">
        <f aca="false">AN42 / AN43 * -1</f>
        <v>-0</v>
      </c>
      <c r="AO44" s="208" t="n">
        <f aca="false">AO42 / AO43 * -1</f>
        <v>-0</v>
      </c>
      <c r="AP44" s="208" t="n">
        <f aca="false">AP42 / AP43 * -1</f>
        <v>-0</v>
      </c>
      <c r="AQ44" s="208" t="n">
        <f aca="false">AQ42 / AQ43 * -1</f>
        <v>-0</v>
      </c>
      <c r="AR44" s="208" t="n">
        <f aca="false">AR42 / AR43 * -1</f>
        <v>-0</v>
      </c>
      <c r="AS44" s="208" t="n">
        <f aca="false">AS42 / AS43 * -1</f>
        <v>-0</v>
      </c>
      <c r="AT44" s="208" t="n">
        <f aca="false">AT42 / AT43 * -1</f>
        <v>-0</v>
      </c>
      <c r="AU44" s="208" t="n">
        <f aca="false">AU42 / AU43 * -1</f>
        <v>-0</v>
      </c>
      <c r="AV44" s="208" t="n">
        <f aca="false">AV42 / AV43 * -1</f>
        <v>-0</v>
      </c>
      <c r="AW44" s="208" t="n">
        <f aca="false">AW42 / AW43 * -1</f>
        <v>-0</v>
      </c>
      <c r="AX44" s="208" t="n">
        <f aca="false">AX42 / AX43 * -1</f>
        <v>-0</v>
      </c>
      <c r="AY44" s="208" t="n">
        <f aca="false">AY42 / AY43 * -1</f>
        <v>-0</v>
      </c>
      <c r="AZ44" s="208" t="n">
        <f aca="false">AZ42 / AZ43 * -1</f>
        <v>-0</v>
      </c>
      <c r="BA44" s="208" t="n">
        <f aca="false">BA42 / BA43 * -1</f>
        <v>-0</v>
      </c>
      <c r="BB44" s="208" t="n">
        <f aca="false">BB42 / BB43 * -1</f>
        <v>-0</v>
      </c>
      <c r="BC44" s="208" t="n">
        <f aca="false">BC42 / BC43 * -1</f>
        <v>-0</v>
      </c>
      <c r="BD44" s="208" t="n">
        <f aca="false">BD42 / BD43 * -1</f>
        <v>-0</v>
      </c>
      <c r="BE44" s="208" t="n">
        <f aca="false">BE42 / BE43 * -1</f>
        <v>-0</v>
      </c>
      <c r="BF44" s="208" t="n">
        <f aca="false">BF42 / BF43 * -1</f>
        <v>-0</v>
      </c>
      <c r="BG44" s="208" t="n">
        <f aca="false">BG42 / BG43 * -1</f>
        <v>-0</v>
      </c>
      <c r="BH44" s="208" t="n">
        <f aca="false">BH42 / BH43 * -1</f>
        <v>-0</v>
      </c>
      <c r="BI44" s="208" t="n">
        <f aca="false">BI42 / BI43 * -1</f>
        <v>-0</v>
      </c>
      <c r="BJ44" s="208" t="n">
        <f aca="false">BJ42 / BJ43 * -1</f>
        <v>-0</v>
      </c>
      <c r="BK44" s="208" t="n">
        <f aca="false">BK42 / BK43 * -1</f>
        <v>-0</v>
      </c>
      <c r="BL44" s="208" t="n">
        <f aca="false">BL42 / BL43 * -1</f>
        <v>-0</v>
      </c>
      <c r="BM44" s="208" t="n">
        <f aca="false">BM42 / BM43 * -1</f>
        <v>-0</v>
      </c>
      <c r="BN44" s="208" t="n">
        <f aca="false">BN42 / BN43 * -1</f>
        <v>-0</v>
      </c>
      <c r="BO44" s="208" t="n">
        <f aca="false">BO42 / BO43 * -1</f>
        <v>-0</v>
      </c>
      <c r="BP44" s="208" t="n">
        <f aca="false">BP42 / BP43 * -1</f>
        <v>-0</v>
      </c>
      <c r="BQ44" s="208" t="n">
        <f aca="false">BQ42 / BQ43 * -1</f>
        <v>-0</v>
      </c>
      <c r="BR44" s="208" t="n">
        <f aca="false">BR42 / BR43 * -1</f>
        <v>-0</v>
      </c>
      <c r="BS44" s="208" t="n">
        <f aca="false">BS42 / BS43 * -1</f>
        <v>-0</v>
      </c>
      <c r="BT44" s="208" t="n">
        <f aca="false">BT42 / BT43 * -1</f>
        <v>-0</v>
      </c>
      <c r="BU44" s="208" t="n">
        <f aca="false">BU42 / BU43 * -1</f>
        <v>-0</v>
      </c>
      <c r="BV44" s="208" t="n">
        <f aca="false">BV42 / BV43 * -1</f>
        <v>-0</v>
      </c>
      <c r="BW44" s="208" t="n">
        <f aca="false">BW42 / BW43 * -1</f>
        <v>-0</v>
      </c>
      <c r="BX44" s="208" t="n">
        <f aca="false">BX42 / BX43 * -1</f>
        <v>-0</v>
      </c>
      <c r="BY44" s="208" t="n">
        <f aca="false">BY42 / BY43 * -1</f>
        <v>-0</v>
      </c>
      <c r="BZ44" s="208" t="n">
        <f aca="false">BZ42 / BZ43 * -1</f>
        <v>-0</v>
      </c>
      <c r="CA44" s="208" t="n">
        <f aca="false">CA42 / CA43 * -1</f>
        <v>-0</v>
      </c>
      <c r="CB44" s="208" t="n">
        <f aca="false">CB42 / CB43 * -1</f>
        <v>-0</v>
      </c>
      <c r="CC44" s="208" t="n">
        <f aca="false">CC42 / CC43 * -1</f>
        <v>-0</v>
      </c>
      <c r="CD44" s="208" t="n">
        <f aca="false">CD42 / CD43 * -1</f>
        <v>-0</v>
      </c>
      <c r="CE44" s="208" t="n">
        <f aca="false">CE42 / CE43 * -1</f>
        <v>-0</v>
      </c>
      <c r="CF44" s="208" t="n">
        <f aca="false">CF42 / CF43 * -1</f>
        <v>-0</v>
      </c>
      <c r="CG44" s="208" t="n">
        <f aca="false">CG42 / CG43 * -1</f>
        <v>-0</v>
      </c>
      <c r="CH44" s="208" t="n">
        <f aca="false">CH42 / CH43 * -1</f>
        <v>-0</v>
      </c>
      <c r="CI44" s="208" t="n">
        <f aca="false">CI42 / CI43 * -1</f>
        <v>-0</v>
      </c>
      <c r="CJ44" s="208" t="n">
        <f aca="false">CJ42 / CJ43 * -1</f>
        <v>-0</v>
      </c>
      <c r="CK44" s="208" t="n">
        <f aca="false">CK42 / CK43 * -1</f>
        <v>-0</v>
      </c>
      <c r="CL44" s="208" t="n">
        <f aca="false">CL42 / CL43 * -1</f>
        <v>-0</v>
      </c>
      <c r="CM44" s="208" t="n">
        <f aca="false">CM42 / CM43 * -1</f>
        <v>-0</v>
      </c>
      <c r="CN44" s="208" t="n">
        <f aca="false">CN42 / CN43 * -1</f>
        <v>-0</v>
      </c>
      <c r="CO44" s="208" t="n">
        <f aca="false">CO42 / CO43 * -1</f>
        <v>-0</v>
      </c>
      <c r="CP44" s="208" t="n">
        <f aca="false">CP42 / CP43 * -1</f>
        <v>-0</v>
      </c>
      <c r="CQ44" s="208" t="n">
        <f aca="false">CQ42 / CQ43 * -1</f>
        <v>-0</v>
      </c>
      <c r="CR44" s="208" t="n">
        <f aca="false">CR42 / CR43 * -1</f>
        <v>-0</v>
      </c>
      <c r="CS44" s="208" t="n">
        <f aca="false">CS42 / CS43 * -1</f>
        <v>-0</v>
      </c>
      <c r="CT44" s="208" t="n">
        <f aca="false">CT42 / CT43 * -1</f>
        <v>-0</v>
      </c>
      <c r="CU44" s="208" t="n">
        <f aca="false">CU42 / CU43 * -1</f>
        <v>-0</v>
      </c>
      <c r="CV44" s="208" t="n">
        <f aca="false">CV42 / CV43 * -1</f>
        <v>-0</v>
      </c>
      <c r="CW44" s="208" t="n">
        <f aca="false">CW42 / CW43 * -1</f>
        <v>-0</v>
      </c>
      <c r="CX44" s="208" t="n">
        <f aca="false">CX42 / CX43 * -1</f>
        <v>-0</v>
      </c>
      <c r="CY44" s="208" t="n">
        <f aca="false">CY42 / CY43 * -1</f>
        <v>-0</v>
      </c>
      <c r="CZ44" s="208" t="n">
        <f aca="false">CZ42 / CZ43 * -1</f>
        <v>-0</v>
      </c>
      <c r="DA44" s="208" t="n">
        <f aca="false">DA42 / DA43 * -1</f>
        <v>-0</v>
      </c>
      <c r="DB44" s="208" t="n">
        <f aca="false">DB42 / DB43 * -1</f>
        <v>-0</v>
      </c>
      <c r="DC44" s="208" t="n">
        <f aca="false">DC42 / DC43 * -1</f>
        <v>-0</v>
      </c>
      <c r="DD44" s="208" t="n">
        <f aca="false">DD42 / DD43 * -1</f>
        <v>-0</v>
      </c>
      <c r="DE44" s="208" t="n">
        <f aca="false">DE42 / DE43 * -1</f>
        <v>-0</v>
      </c>
      <c r="DF44" s="208" t="n">
        <f aca="false">DF42 / DF43 * -1</f>
        <v>-0</v>
      </c>
      <c r="DG44" s="208" t="n">
        <f aca="false">DG42 / DG43 * -1</f>
        <v>-0</v>
      </c>
      <c r="DH44" s="208" t="n">
        <f aca="false">DH42 / DH43 * -1</f>
        <v>-0</v>
      </c>
      <c r="DI44" s="208" t="n">
        <f aca="false">DI42 / DI43 * -1</f>
        <v>-0</v>
      </c>
      <c r="DJ44" s="208" t="n">
        <f aca="false">DJ42 / DJ43 * -1</f>
        <v>-0</v>
      </c>
      <c r="DK44" s="208" t="n">
        <f aca="false">DK42 / DK43 * -1</f>
        <v>-0</v>
      </c>
    </row>
    <row r="46" customFormat="false" ht="15" hidden="false" customHeight="false" outlineLevel="0" collapsed="false">
      <c r="B46" s="53" t="s">
        <v>309</v>
      </c>
    </row>
    <row r="47" s="93" customFormat="true" ht="15" hidden="false" customHeight="false" outlineLevel="0" collapsed="false">
      <c r="A47" s="135"/>
      <c r="B47" s="135"/>
      <c r="C47" s="136"/>
      <c r="E47" s="226" t="str">
        <f aca="false">InpV!E$20</f>
        <v>Operations and maintenance costs - Yard expansion - Build - Constant dollars</v>
      </c>
      <c r="F47" s="226" t="n">
        <f aca="false">InpV!F$20</f>
        <v>0</v>
      </c>
      <c r="G47" s="226" t="str">
        <f aca="false">InpV!G$20</f>
        <v>US$</v>
      </c>
      <c r="H47" s="226" t="n">
        <f aca="false">InpV!H$20</f>
        <v>3799075.7698532</v>
      </c>
      <c r="I47" s="226" t="n">
        <f aca="false">InpV!I$20</f>
        <v>0</v>
      </c>
      <c r="J47" s="226" t="n">
        <f aca="false">InpV!J$20</f>
        <v>0</v>
      </c>
      <c r="K47" s="226" t="n">
        <f aca="false">InpV!K$20</f>
        <v>0</v>
      </c>
      <c r="L47" s="226" t="n">
        <f aca="false">InpV!L$20</f>
        <v>0</v>
      </c>
      <c r="M47" s="226" t="n">
        <f aca="false">InpV!M$20</f>
        <v>0</v>
      </c>
      <c r="N47" s="226" t="n">
        <f aca="false">InpV!N$20</f>
        <v>0</v>
      </c>
      <c r="O47" s="226" t="n">
        <f aca="false">InpV!O$20</f>
        <v>0</v>
      </c>
      <c r="P47" s="226" t="n">
        <f aca="false">InpV!P$20</f>
        <v>0</v>
      </c>
      <c r="Q47" s="226" t="n">
        <f aca="false">InpV!Q$20</f>
        <v>0</v>
      </c>
      <c r="R47" s="226" t="n">
        <f aca="false">InpV!R$20</f>
        <v>0</v>
      </c>
      <c r="S47" s="226" t="n">
        <f aca="false">InpV!S$20</f>
        <v>39165.7295861154</v>
      </c>
      <c r="T47" s="226" t="n">
        <f aca="false">InpV!T$20</f>
        <v>39165.7295861154</v>
      </c>
      <c r="U47" s="226" t="n">
        <f aca="false">InpV!U$20</f>
        <v>39165.7295861154</v>
      </c>
      <c r="V47" s="226" t="n">
        <f aca="false">InpV!V$20</f>
        <v>39165.7295861154</v>
      </c>
      <c r="W47" s="226" t="n">
        <f aca="false">InpV!W$20</f>
        <v>39165.7295861154</v>
      </c>
      <c r="X47" s="226" t="n">
        <f aca="false">InpV!X$20</f>
        <v>39165.7295861154</v>
      </c>
      <c r="Y47" s="226" t="n">
        <f aca="false">InpV!Y$20</f>
        <v>39165.7295861154</v>
      </c>
      <c r="Z47" s="226" t="n">
        <f aca="false">InpV!Z$20</f>
        <v>39165.7295861154</v>
      </c>
      <c r="AA47" s="226" t="n">
        <f aca="false">InpV!AA$20</f>
        <v>39165.7295861154</v>
      </c>
      <c r="AB47" s="226" t="n">
        <f aca="false">InpV!AB$20</f>
        <v>39165.7295861154</v>
      </c>
      <c r="AC47" s="226" t="n">
        <f aca="false">InpV!AC$20</f>
        <v>39165.7295861154</v>
      </c>
      <c r="AD47" s="226" t="n">
        <f aca="false">InpV!AD$20</f>
        <v>39165.7295861154</v>
      </c>
      <c r="AE47" s="226" t="n">
        <f aca="false">InpV!AE$20</f>
        <v>39165.7295861154</v>
      </c>
      <c r="AF47" s="226" t="n">
        <f aca="false">InpV!AF$20</f>
        <v>39165.7295861154</v>
      </c>
      <c r="AG47" s="226" t="n">
        <f aca="false">InpV!AG$20</f>
        <v>39165.7295861154</v>
      </c>
      <c r="AH47" s="226" t="n">
        <f aca="false">InpV!AH$20</f>
        <v>39165.7295861154</v>
      </c>
      <c r="AI47" s="226" t="n">
        <f aca="false">InpV!AI$20</f>
        <v>39165.7295861154</v>
      </c>
      <c r="AJ47" s="226" t="n">
        <f aca="false">InpV!AJ$20</f>
        <v>39165.7295861154</v>
      </c>
      <c r="AK47" s="226" t="n">
        <f aca="false">InpV!AK$20</f>
        <v>39165.7295861154</v>
      </c>
      <c r="AL47" s="226" t="n">
        <f aca="false">InpV!AL$20</f>
        <v>39165.7295861154</v>
      </c>
      <c r="AM47" s="226" t="n">
        <f aca="false">InpV!AM$20</f>
        <v>39165.7295861154</v>
      </c>
      <c r="AN47" s="226" t="n">
        <f aca="false">InpV!AN$20</f>
        <v>39165.7295861154</v>
      </c>
      <c r="AO47" s="226" t="n">
        <f aca="false">InpV!AO$20</f>
        <v>39165.7295861154</v>
      </c>
      <c r="AP47" s="226" t="n">
        <f aca="false">InpV!AP$20</f>
        <v>39165.7295861154</v>
      </c>
      <c r="AQ47" s="226" t="n">
        <f aca="false">InpV!AQ$20</f>
        <v>39165.7295861154</v>
      </c>
      <c r="AR47" s="226" t="n">
        <f aca="false">InpV!AR$20</f>
        <v>39165.7295861154</v>
      </c>
      <c r="AS47" s="226" t="n">
        <f aca="false">InpV!AS$20</f>
        <v>39165.7295861154</v>
      </c>
      <c r="AT47" s="226" t="n">
        <f aca="false">InpV!AT$20</f>
        <v>39165.7295861154</v>
      </c>
      <c r="AU47" s="226" t="n">
        <f aca="false">InpV!AU$20</f>
        <v>39165.7295861154</v>
      </c>
      <c r="AV47" s="226" t="n">
        <f aca="false">InpV!AV$20</f>
        <v>39165.7295861154</v>
      </c>
      <c r="AW47" s="226" t="n">
        <f aca="false">InpV!AW$20</f>
        <v>39165.7295861154</v>
      </c>
      <c r="AX47" s="226" t="n">
        <f aca="false">InpV!AX$20</f>
        <v>39165.7295861154</v>
      </c>
      <c r="AY47" s="226" t="n">
        <f aca="false">InpV!AY$20</f>
        <v>39165.7295861154</v>
      </c>
      <c r="AZ47" s="226" t="n">
        <f aca="false">InpV!AZ$20</f>
        <v>39165.7295861154</v>
      </c>
      <c r="BA47" s="226" t="n">
        <f aca="false">InpV!BA$20</f>
        <v>39165.7295861154</v>
      </c>
      <c r="BB47" s="226" t="n">
        <f aca="false">InpV!BB$20</f>
        <v>39165.7295861154</v>
      </c>
      <c r="BC47" s="226" t="n">
        <f aca="false">InpV!BC$20</f>
        <v>39165.7295861154</v>
      </c>
      <c r="BD47" s="226" t="n">
        <f aca="false">InpV!BD$20</f>
        <v>39165.7295861154</v>
      </c>
      <c r="BE47" s="226" t="n">
        <f aca="false">InpV!BE$20</f>
        <v>39165.7295861154</v>
      </c>
      <c r="BF47" s="226" t="n">
        <f aca="false">InpV!BF$20</f>
        <v>39165.7295861154</v>
      </c>
      <c r="BG47" s="226" t="n">
        <f aca="false">InpV!BG$20</f>
        <v>39165.7295861154</v>
      </c>
      <c r="BH47" s="226" t="n">
        <f aca="false">InpV!BH$20</f>
        <v>39165.7295861154</v>
      </c>
      <c r="BI47" s="226" t="n">
        <f aca="false">InpV!BI$20</f>
        <v>39165.7295861154</v>
      </c>
      <c r="BJ47" s="226" t="n">
        <f aca="false">InpV!BJ$20</f>
        <v>39165.7295861154</v>
      </c>
      <c r="BK47" s="226" t="n">
        <f aca="false">InpV!BK$20</f>
        <v>39165.7295861154</v>
      </c>
      <c r="BL47" s="226" t="n">
        <f aca="false">InpV!BL$20</f>
        <v>39165.7295861154</v>
      </c>
      <c r="BM47" s="226" t="n">
        <f aca="false">InpV!BM$20</f>
        <v>39165.7295861154</v>
      </c>
      <c r="BN47" s="226" t="n">
        <f aca="false">InpV!BN$20</f>
        <v>39165.7295861154</v>
      </c>
      <c r="BO47" s="226" t="n">
        <f aca="false">InpV!BO$20</f>
        <v>39165.7295861154</v>
      </c>
      <c r="BP47" s="226" t="n">
        <f aca="false">InpV!BP$20</f>
        <v>39165.7295861154</v>
      </c>
      <c r="BQ47" s="226" t="n">
        <f aca="false">InpV!BQ$20</f>
        <v>39165.7295861154</v>
      </c>
      <c r="BR47" s="226" t="n">
        <f aca="false">InpV!BR$20</f>
        <v>39165.7295861154</v>
      </c>
      <c r="BS47" s="226" t="n">
        <f aca="false">InpV!BS$20</f>
        <v>39165.7295861154</v>
      </c>
      <c r="BT47" s="226" t="n">
        <f aca="false">InpV!BT$20</f>
        <v>39165.7295861154</v>
      </c>
      <c r="BU47" s="226" t="n">
        <f aca="false">InpV!BU$20</f>
        <v>39165.7295861154</v>
      </c>
      <c r="BV47" s="226" t="n">
        <f aca="false">InpV!BV$20</f>
        <v>39165.7295861154</v>
      </c>
      <c r="BW47" s="226" t="n">
        <f aca="false">InpV!BW$20</f>
        <v>39165.7295861154</v>
      </c>
      <c r="BX47" s="226" t="n">
        <f aca="false">InpV!BX$20</f>
        <v>39165.7295861154</v>
      </c>
      <c r="BY47" s="226" t="n">
        <f aca="false">InpV!BY$20</f>
        <v>39165.7295861154</v>
      </c>
      <c r="BZ47" s="226" t="n">
        <f aca="false">InpV!BZ$20</f>
        <v>39165.7295861154</v>
      </c>
      <c r="CA47" s="226" t="n">
        <f aca="false">InpV!CA$20</f>
        <v>39165.7295861154</v>
      </c>
      <c r="CB47" s="226" t="n">
        <f aca="false">InpV!CB$20</f>
        <v>39165.7295861154</v>
      </c>
      <c r="CC47" s="226" t="n">
        <f aca="false">InpV!CC$20</f>
        <v>39165.7295861154</v>
      </c>
      <c r="CD47" s="226" t="n">
        <f aca="false">InpV!CD$20</f>
        <v>39165.7295861154</v>
      </c>
      <c r="CE47" s="226" t="n">
        <f aca="false">InpV!CE$20</f>
        <v>39165.7295861154</v>
      </c>
      <c r="CF47" s="226" t="n">
        <f aca="false">InpV!CF$20</f>
        <v>39165.7295861154</v>
      </c>
      <c r="CG47" s="226" t="n">
        <f aca="false">InpV!CG$20</f>
        <v>39165.7295861154</v>
      </c>
      <c r="CH47" s="226" t="n">
        <f aca="false">InpV!CH$20</f>
        <v>39165.7295861154</v>
      </c>
      <c r="CI47" s="226" t="n">
        <f aca="false">InpV!CI$20</f>
        <v>39165.7295861154</v>
      </c>
      <c r="CJ47" s="226" t="n">
        <f aca="false">InpV!CJ$20</f>
        <v>39165.7295861154</v>
      </c>
      <c r="CK47" s="226" t="n">
        <f aca="false">InpV!CK$20</f>
        <v>39165.7295861154</v>
      </c>
      <c r="CL47" s="226" t="n">
        <f aca="false">InpV!CL$20</f>
        <v>39165.7295861154</v>
      </c>
      <c r="CM47" s="226" t="n">
        <f aca="false">InpV!CM$20</f>
        <v>39165.7295861154</v>
      </c>
      <c r="CN47" s="226" t="n">
        <f aca="false">InpV!CN$20</f>
        <v>39165.7295861154</v>
      </c>
      <c r="CO47" s="226" t="n">
        <f aca="false">InpV!CO$20</f>
        <v>39165.7295861154</v>
      </c>
      <c r="CP47" s="226" t="n">
        <f aca="false">InpV!CP$20</f>
        <v>39165.7295861154</v>
      </c>
      <c r="CQ47" s="226" t="n">
        <f aca="false">InpV!CQ$20</f>
        <v>39165.7295861154</v>
      </c>
      <c r="CR47" s="226" t="n">
        <f aca="false">InpV!CR$20</f>
        <v>39165.7295861154</v>
      </c>
      <c r="CS47" s="226" t="n">
        <f aca="false">InpV!CS$20</f>
        <v>39165.7295861154</v>
      </c>
      <c r="CT47" s="226" t="n">
        <f aca="false">InpV!CT$20</f>
        <v>39165.7295861154</v>
      </c>
      <c r="CU47" s="226" t="n">
        <f aca="false">InpV!CU$20</f>
        <v>39165.7295861154</v>
      </c>
      <c r="CV47" s="226" t="n">
        <f aca="false">InpV!CV$20</f>
        <v>39165.7295861154</v>
      </c>
      <c r="CW47" s="226" t="n">
        <f aca="false">InpV!CW$20</f>
        <v>39165.7295861154</v>
      </c>
      <c r="CX47" s="226" t="n">
        <f aca="false">InpV!CX$20</f>
        <v>39165.7295861154</v>
      </c>
      <c r="CY47" s="226" t="n">
        <f aca="false">InpV!CY$20</f>
        <v>39165.7295861154</v>
      </c>
      <c r="CZ47" s="226" t="n">
        <f aca="false">InpV!CZ$20</f>
        <v>39165.7295861154</v>
      </c>
      <c r="DA47" s="226" t="n">
        <f aca="false">InpV!DA$20</f>
        <v>39165.7295861154</v>
      </c>
      <c r="DB47" s="226" t="n">
        <f aca="false">InpV!DB$20</f>
        <v>39165.7295861154</v>
      </c>
      <c r="DC47" s="226" t="n">
        <f aca="false">InpV!DC$20</f>
        <v>39165.7295861154</v>
      </c>
      <c r="DD47" s="226" t="n">
        <f aca="false">InpV!DD$20</f>
        <v>39165.7295861154</v>
      </c>
      <c r="DE47" s="226" t="n">
        <f aca="false">InpV!DE$20</f>
        <v>39165.7295861154</v>
      </c>
      <c r="DF47" s="226" t="n">
        <f aca="false">InpV!DF$20</f>
        <v>39165.7295861154</v>
      </c>
      <c r="DG47" s="226" t="n">
        <f aca="false">InpV!DG$20</f>
        <v>39165.7295861154</v>
      </c>
      <c r="DH47" s="226" t="n">
        <f aca="false">InpV!DH$20</f>
        <v>39165.7295861154</v>
      </c>
      <c r="DI47" s="226" t="n">
        <f aca="false">InpV!DI$20</f>
        <v>39165.7295861154</v>
      </c>
      <c r="DJ47" s="226" t="n">
        <f aca="false">InpV!DJ$20</f>
        <v>39165.7295861154</v>
      </c>
      <c r="DK47" s="226" t="n">
        <f aca="false">InpV!DK$20</f>
        <v>39165.7295861154</v>
      </c>
    </row>
    <row r="48" s="81" customFormat="true" ht="15" hidden="false" customHeight="false" outlineLevel="0" collapsed="false">
      <c r="A48" s="79"/>
      <c r="B48" s="79"/>
      <c r="C48" s="80"/>
      <c r="E48" s="176" t="str">
        <f aca="false">Time!E$67</f>
        <v>Operating period flag</v>
      </c>
      <c r="F48" s="176" t="n">
        <f aca="false">Time!F$67</f>
        <v>0</v>
      </c>
      <c r="G48" s="176" t="str">
        <f aca="false">Time!G$67</f>
        <v>flag</v>
      </c>
      <c r="H48" s="176" t="n">
        <f aca="false">Time!H$67</f>
        <v>20</v>
      </c>
      <c r="I48" s="176" t="n">
        <f aca="false">Time!I$67</f>
        <v>0</v>
      </c>
      <c r="J48" s="176" t="n">
        <f aca="false">Time!J$67</f>
        <v>0</v>
      </c>
      <c r="K48" s="176" t="n">
        <f aca="false">Time!K$67</f>
        <v>0</v>
      </c>
      <c r="L48" s="176" t="n">
        <f aca="false">Time!L$67</f>
        <v>0</v>
      </c>
      <c r="M48" s="176" t="n">
        <f aca="false">Time!M$67</f>
        <v>0</v>
      </c>
      <c r="N48" s="176" t="n">
        <f aca="false">Time!N$67</f>
        <v>0</v>
      </c>
      <c r="O48" s="176" t="n">
        <f aca="false">Time!O$67</f>
        <v>0</v>
      </c>
      <c r="P48" s="176" t="n">
        <f aca="false">Time!P$67</f>
        <v>0</v>
      </c>
      <c r="Q48" s="176" t="n">
        <f aca="false">Time!Q$67</f>
        <v>0</v>
      </c>
      <c r="R48" s="176" t="n">
        <f aca="false">Time!R$67</f>
        <v>0</v>
      </c>
      <c r="S48" s="176" t="n">
        <f aca="false">Time!S$67</f>
        <v>0</v>
      </c>
      <c r="T48" s="176" t="n">
        <f aca="false">Time!T$67</f>
        <v>1</v>
      </c>
      <c r="U48" s="176" t="n">
        <f aca="false">Time!U$67</f>
        <v>1</v>
      </c>
      <c r="V48" s="176" t="n">
        <f aca="false">Time!V$67</f>
        <v>1</v>
      </c>
      <c r="W48" s="176" t="n">
        <f aca="false">Time!W$67</f>
        <v>1</v>
      </c>
      <c r="X48" s="176" t="n">
        <f aca="false">Time!X$67</f>
        <v>1</v>
      </c>
      <c r="Y48" s="176" t="n">
        <f aca="false">Time!Y$67</f>
        <v>1</v>
      </c>
      <c r="Z48" s="176" t="n">
        <f aca="false">Time!Z$67</f>
        <v>1</v>
      </c>
      <c r="AA48" s="176" t="n">
        <f aca="false">Time!AA$67</f>
        <v>1</v>
      </c>
      <c r="AB48" s="176" t="n">
        <f aca="false">Time!AB$67</f>
        <v>1</v>
      </c>
      <c r="AC48" s="176" t="n">
        <f aca="false">Time!AC$67</f>
        <v>1</v>
      </c>
      <c r="AD48" s="176" t="n">
        <f aca="false">Time!AD$67</f>
        <v>1</v>
      </c>
      <c r="AE48" s="176" t="n">
        <f aca="false">Time!AE$67</f>
        <v>1</v>
      </c>
      <c r="AF48" s="176" t="n">
        <f aca="false">Time!AF$67</f>
        <v>1</v>
      </c>
      <c r="AG48" s="176" t="n">
        <f aca="false">Time!AG$67</f>
        <v>1</v>
      </c>
      <c r="AH48" s="176" t="n">
        <f aca="false">Time!AH$67</f>
        <v>1</v>
      </c>
      <c r="AI48" s="176" t="n">
        <f aca="false">Time!AI$67</f>
        <v>1</v>
      </c>
      <c r="AJ48" s="176" t="n">
        <f aca="false">Time!AJ$67</f>
        <v>1</v>
      </c>
      <c r="AK48" s="176" t="n">
        <f aca="false">Time!AK$67</f>
        <v>1</v>
      </c>
      <c r="AL48" s="176" t="n">
        <f aca="false">Time!AL$67</f>
        <v>1</v>
      </c>
      <c r="AM48" s="176" t="n">
        <f aca="false">Time!AM$67</f>
        <v>1</v>
      </c>
      <c r="AN48" s="176" t="n">
        <f aca="false">Time!AN$67</f>
        <v>0</v>
      </c>
      <c r="AO48" s="176" t="n">
        <f aca="false">Time!AO$67</f>
        <v>0</v>
      </c>
      <c r="AP48" s="176" t="n">
        <f aca="false">Time!AP$67</f>
        <v>0</v>
      </c>
      <c r="AQ48" s="176" t="n">
        <f aca="false">Time!AQ$67</f>
        <v>0</v>
      </c>
      <c r="AR48" s="176" t="n">
        <f aca="false">Time!AR$67</f>
        <v>0</v>
      </c>
      <c r="AS48" s="176" t="n">
        <f aca="false">Time!AS$67</f>
        <v>0</v>
      </c>
      <c r="AT48" s="176" t="n">
        <f aca="false">Time!AT$67</f>
        <v>0</v>
      </c>
      <c r="AU48" s="176" t="n">
        <f aca="false">Time!AU$67</f>
        <v>0</v>
      </c>
      <c r="AV48" s="176" t="n">
        <f aca="false">Time!AV$67</f>
        <v>0</v>
      </c>
      <c r="AW48" s="176" t="n">
        <f aca="false">Time!AW$67</f>
        <v>0</v>
      </c>
      <c r="AX48" s="176" t="n">
        <f aca="false">Time!AX$67</f>
        <v>0</v>
      </c>
      <c r="AY48" s="176" t="n">
        <f aca="false">Time!AY$67</f>
        <v>0</v>
      </c>
      <c r="AZ48" s="176" t="n">
        <f aca="false">Time!AZ$67</f>
        <v>0</v>
      </c>
      <c r="BA48" s="176" t="n">
        <f aca="false">Time!BA$67</f>
        <v>0</v>
      </c>
      <c r="BB48" s="176" t="n">
        <f aca="false">Time!BB$67</f>
        <v>0</v>
      </c>
      <c r="BC48" s="176" t="n">
        <f aca="false">Time!BC$67</f>
        <v>0</v>
      </c>
      <c r="BD48" s="176" t="n">
        <f aca="false">Time!BD$67</f>
        <v>0</v>
      </c>
      <c r="BE48" s="176" t="n">
        <f aca="false">Time!BE$67</f>
        <v>0</v>
      </c>
      <c r="BF48" s="176" t="n">
        <f aca="false">Time!BF$67</f>
        <v>0</v>
      </c>
      <c r="BG48" s="176" t="n">
        <f aca="false">Time!BG$67</f>
        <v>0</v>
      </c>
      <c r="BH48" s="176" t="n">
        <f aca="false">Time!BH$67</f>
        <v>0</v>
      </c>
      <c r="BI48" s="176" t="n">
        <f aca="false">Time!BI$67</f>
        <v>0</v>
      </c>
      <c r="BJ48" s="176" t="n">
        <f aca="false">Time!BJ$67</f>
        <v>0</v>
      </c>
      <c r="BK48" s="176" t="n">
        <f aca="false">Time!BK$67</f>
        <v>0</v>
      </c>
      <c r="BL48" s="176" t="n">
        <f aca="false">Time!BL$67</f>
        <v>0</v>
      </c>
      <c r="BM48" s="176" t="n">
        <f aca="false">Time!BM$67</f>
        <v>0</v>
      </c>
      <c r="BN48" s="176" t="n">
        <f aca="false">Time!BN$67</f>
        <v>0</v>
      </c>
      <c r="BO48" s="176" t="n">
        <f aca="false">Time!BO$67</f>
        <v>0</v>
      </c>
      <c r="BP48" s="176" t="n">
        <f aca="false">Time!BP$67</f>
        <v>0</v>
      </c>
      <c r="BQ48" s="176" t="n">
        <f aca="false">Time!BQ$67</f>
        <v>0</v>
      </c>
      <c r="BR48" s="176" t="n">
        <f aca="false">Time!BR$67</f>
        <v>0</v>
      </c>
      <c r="BS48" s="176" t="n">
        <f aca="false">Time!BS$67</f>
        <v>0</v>
      </c>
      <c r="BT48" s="176" t="n">
        <f aca="false">Time!BT$67</f>
        <v>0</v>
      </c>
      <c r="BU48" s="176" t="n">
        <f aca="false">Time!BU$67</f>
        <v>0</v>
      </c>
      <c r="BV48" s="176" t="n">
        <f aca="false">Time!BV$67</f>
        <v>0</v>
      </c>
      <c r="BW48" s="176" t="n">
        <f aca="false">Time!BW$67</f>
        <v>0</v>
      </c>
      <c r="BX48" s="176" t="n">
        <f aca="false">Time!BX$67</f>
        <v>0</v>
      </c>
      <c r="BY48" s="176" t="n">
        <f aca="false">Time!BY$67</f>
        <v>0</v>
      </c>
      <c r="BZ48" s="176" t="n">
        <f aca="false">Time!BZ$67</f>
        <v>0</v>
      </c>
      <c r="CA48" s="176" t="n">
        <f aca="false">Time!CA$67</f>
        <v>0</v>
      </c>
      <c r="CB48" s="176" t="n">
        <f aca="false">Time!CB$67</f>
        <v>0</v>
      </c>
      <c r="CC48" s="176" t="n">
        <f aca="false">Time!CC$67</f>
        <v>0</v>
      </c>
      <c r="CD48" s="176" t="n">
        <f aca="false">Time!CD$67</f>
        <v>0</v>
      </c>
      <c r="CE48" s="176" t="n">
        <f aca="false">Time!CE$67</f>
        <v>0</v>
      </c>
      <c r="CF48" s="176" t="n">
        <f aca="false">Time!CF$67</f>
        <v>0</v>
      </c>
      <c r="CG48" s="176" t="n">
        <f aca="false">Time!CG$67</f>
        <v>0</v>
      </c>
      <c r="CH48" s="176" t="n">
        <f aca="false">Time!CH$67</f>
        <v>0</v>
      </c>
      <c r="CI48" s="176" t="n">
        <f aca="false">Time!CI$67</f>
        <v>0</v>
      </c>
      <c r="CJ48" s="176" t="n">
        <f aca="false">Time!CJ$67</f>
        <v>0</v>
      </c>
      <c r="CK48" s="176" t="n">
        <f aca="false">Time!CK$67</f>
        <v>0</v>
      </c>
      <c r="CL48" s="176" t="n">
        <f aca="false">Time!CL$67</f>
        <v>0</v>
      </c>
      <c r="CM48" s="176" t="n">
        <f aca="false">Time!CM$67</f>
        <v>0</v>
      </c>
      <c r="CN48" s="176" t="n">
        <f aca="false">Time!CN$67</f>
        <v>0</v>
      </c>
      <c r="CO48" s="176" t="n">
        <f aca="false">Time!CO$67</f>
        <v>0</v>
      </c>
      <c r="CP48" s="176" t="n">
        <f aca="false">Time!CP$67</f>
        <v>0</v>
      </c>
      <c r="CQ48" s="176" t="n">
        <f aca="false">Time!CQ$67</f>
        <v>0</v>
      </c>
      <c r="CR48" s="176" t="n">
        <f aca="false">Time!CR$67</f>
        <v>0</v>
      </c>
      <c r="CS48" s="176" t="n">
        <f aca="false">Time!CS$67</f>
        <v>0</v>
      </c>
      <c r="CT48" s="176" t="n">
        <f aca="false">Time!CT$67</f>
        <v>0</v>
      </c>
      <c r="CU48" s="176" t="n">
        <f aca="false">Time!CU$67</f>
        <v>0</v>
      </c>
      <c r="CV48" s="176" t="n">
        <f aca="false">Time!CV$67</f>
        <v>0</v>
      </c>
      <c r="CW48" s="176" t="n">
        <f aca="false">Time!CW$67</f>
        <v>0</v>
      </c>
      <c r="CX48" s="176" t="n">
        <f aca="false">Time!CX$67</f>
        <v>0</v>
      </c>
      <c r="CY48" s="176" t="n">
        <f aca="false">Time!CY$67</f>
        <v>0</v>
      </c>
      <c r="CZ48" s="176" t="n">
        <f aca="false">Time!CZ$67</f>
        <v>0</v>
      </c>
      <c r="DA48" s="176" t="n">
        <f aca="false">Time!DA$67</f>
        <v>0</v>
      </c>
      <c r="DB48" s="176" t="n">
        <f aca="false">Time!DB$67</f>
        <v>0</v>
      </c>
      <c r="DC48" s="176" t="n">
        <f aca="false">Time!DC$67</f>
        <v>0</v>
      </c>
      <c r="DD48" s="176" t="n">
        <f aca="false">Time!DD$67</f>
        <v>0</v>
      </c>
      <c r="DE48" s="176" t="n">
        <f aca="false">Time!DE$67</f>
        <v>0</v>
      </c>
      <c r="DF48" s="176" t="n">
        <f aca="false">Time!DF$67</f>
        <v>0</v>
      </c>
      <c r="DG48" s="176" t="n">
        <f aca="false">Time!DG$67</f>
        <v>0</v>
      </c>
      <c r="DH48" s="176" t="n">
        <f aca="false">Time!DH$67</f>
        <v>0</v>
      </c>
      <c r="DI48" s="176" t="n">
        <f aca="false">Time!DI$67</f>
        <v>0</v>
      </c>
      <c r="DJ48" s="176" t="n">
        <f aca="false">Time!DJ$67</f>
        <v>0</v>
      </c>
      <c r="DK48" s="176" t="n">
        <f aca="false">Time!DK$67</f>
        <v>0</v>
      </c>
    </row>
    <row r="49" customFormat="false" ht="15" hidden="false" customHeight="false" outlineLevel="0" collapsed="false">
      <c r="E49" s="55" t="str">
        <f aca="false">LEFT(E47, LEN(E47) - 16) &amp; "Constant dollars"</f>
        <v>Operations and maintenance costs - Yard expansion - Build - Constant dollars</v>
      </c>
      <c r="G49" s="55" t="s">
        <v>209</v>
      </c>
      <c r="H49" s="55" t="n">
        <f aca="false">SUM(J49:DK49)</f>
        <v>783314.591722307</v>
      </c>
      <c r="J49" s="55" t="n">
        <f aca="false">J47 * J48</f>
        <v>0</v>
      </c>
      <c r="K49" s="55" t="n">
        <f aca="false">K47 * K48</f>
        <v>0</v>
      </c>
      <c r="L49" s="55" t="n">
        <f aca="false">L47 * L48</f>
        <v>0</v>
      </c>
      <c r="M49" s="55" t="n">
        <f aca="false">M47 * M48</f>
        <v>0</v>
      </c>
      <c r="N49" s="55" t="n">
        <f aca="false">N47 * N48</f>
        <v>0</v>
      </c>
      <c r="O49" s="55" t="n">
        <f aca="false">O47 * O48</f>
        <v>0</v>
      </c>
      <c r="P49" s="55" t="n">
        <f aca="false">P47 * P48</f>
        <v>0</v>
      </c>
      <c r="Q49" s="55" t="n">
        <f aca="false">Q47 * Q48</f>
        <v>0</v>
      </c>
      <c r="R49" s="55" t="n">
        <f aca="false">R47 * R48</f>
        <v>0</v>
      </c>
      <c r="S49" s="55" t="n">
        <f aca="false">S47 * S48</f>
        <v>0</v>
      </c>
      <c r="T49" s="55" t="n">
        <f aca="false">T47 * T48</f>
        <v>39165.7295861154</v>
      </c>
      <c r="U49" s="55" t="n">
        <f aca="false">U47 * U48</f>
        <v>39165.7295861154</v>
      </c>
      <c r="V49" s="55" t="n">
        <f aca="false">V47 * V48</f>
        <v>39165.7295861154</v>
      </c>
      <c r="W49" s="55" t="n">
        <f aca="false">W47 * W48</f>
        <v>39165.7295861154</v>
      </c>
      <c r="X49" s="55" t="n">
        <f aca="false">X47 * X48</f>
        <v>39165.7295861154</v>
      </c>
      <c r="Y49" s="55" t="n">
        <f aca="false">Y47 * Y48</f>
        <v>39165.7295861154</v>
      </c>
      <c r="Z49" s="55" t="n">
        <f aca="false">Z47 * Z48</f>
        <v>39165.7295861154</v>
      </c>
      <c r="AA49" s="55" t="n">
        <f aca="false">AA47 * AA48</f>
        <v>39165.7295861154</v>
      </c>
      <c r="AB49" s="55" t="n">
        <f aca="false">AB47 * AB48</f>
        <v>39165.7295861154</v>
      </c>
      <c r="AC49" s="55" t="n">
        <f aca="false">AC47 * AC48</f>
        <v>39165.7295861154</v>
      </c>
      <c r="AD49" s="55" t="n">
        <f aca="false">AD47 * AD48</f>
        <v>39165.7295861154</v>
      </c>
      <c r="AE49" s="55" t="n">
        <f aca="false">AE47 * AE48</f>
        <v>39165.7295861154</v>
      </c>
      <c r="AF49" s="55" t="n">
        <f aca="false">AF47 * AF48</f>
        <v>39165.7295861154</v>
      </c>
      <c r="AG49" s="55" t="n">
        <f aca="false">AG47 * AG48</f>
        <v>39165.7295861154</v>
      </c>
      <c r="AH49" s="55" t="n">
        <f aca="false">AH47 * AH48</f>
        <v>39165.7295861154</v>
      </c>
      <c r="AI49" s="55" t="n">
        <f aca="false">AI47 * AI48</f>
        <v>39165.7295861154</v>
      </c>
      <c r="AJ49" s="55" t="n">
        <f aca="false">AJ47 * AJ48</f>
        <v>39165.7295861154</v>
      </c>
      <c r="AK49" s="55" t="n">
        <f aca="false">AK47 * AK48</f>
        <v>39165.7295861154</v>
      </c>
      <c r="AL49" s="55" t="n">
        <f aca="false">AL47 * AL48</f>
        <v>39165.7295861154</v>
      </c>
      <c r="AM49" s="55" t="n">
        <f aca="false">AM47 * AM48</f>
        <v>39165.7295861154</v>
      </c>
      <c r="AN49" s="55" t="n">
        <f aca="false">AN47 * AN48</f>
        <v>0</v>
      </c>
      <c r="AO49" s="55" t="n">
        <f aca="false">AO47 * AO48</f>
        <v>0</v>
      </c>
      <c r="AP49" s="55" t="n">
        <f aca="false">AP47 * AP48</f>
        <v>0</v>
      </c>
      <c r="AQ49" s="55" t="n">
        <f aca="false">AQ47 * AQ48</f>
        <v>0</v>
      </c>
      <c r="AR49" s="55" t="n">
        <f aca="false">AR47 * AR48</f>
        <v>0</v>
      </c>
      <c r="AS49" s="55" t="n">
        <f aca="false">AS47 * AS48</f>
        <v>0</v>
      </c>
      <c r="AT49" s="55" t="n">
        <f aca="false">AT47 * AT48</f>
        <v>0</v>
      </c>
      <c r="AU49" s="55" t="n">
        <f aca="false">AU47 * AU48</f>
        <v>0</v>
      </c>
      <c r="AV49" s="55" t="n">
        <f aca="false">AV47 * AV48</f>
        <v>0</v>
      </c>
      <c r="AW49" s="55" t="n">
        <f aca="false">AW47 * AW48</f>
        <v>0</v>
      </c>
      <c r="AX49" s="55" t="n">
        <f aca="false">AX47 * AX48</f>
        <v>0</v>
      </c>
      <c r="AY49" s="55" t="n">
        <f aca="false">AY47 * AY48</f>
        <v>0</v>
      </c>
      <c r="AZ49" s="55" t="n">
        <f aca="false">AZ47 * AZ48</f>
        <v>0</v>
      </c>
      <c r="BA49" s="55" t="n">
        <f aca="false">BA47 * BA48</f>
        <v>0</v>
      </c>
      <c r="BB49" s="55" t="n">
        <f aca="false">BB47 * BB48</f>
        <v>0</v>
      </c>
      <c r="BC49" s="55" t="n">
        <f aca="false">BC47 * BC48</f>
        <v>0</v>
      </c>
      <c r="BD49" s="55" t="n">
        <f aca="false">BD47 * BD48</f>
        <v>0</v>
      </c>
      <c r="BE49" s="55" t="n">
        <f aca="false">BE47 * BE48</f>
        <v>0</v>
      </c>
      <c r="BF49" s="55" t="n">
        <f aca="false">BF47 * BF48</f>
        <v>0</v>
      </c>
      <c r="BG49" s="55" t="n">
        <f aca="false">BG47 * BG48</f>
        <v>0</v>
      </c>
      <c r="BH49" s="55" t="n">
        <f aca="false">BH47 * BH48</f>
        <v>0</v>
      </c>
      <c r="BI49" s="55" t="n">
        <f aca="false">BI47 * BI48</f>
        <v>0</v>
      </c>
      <c r="BJ49" s="55" t="n">
        <f aca="false">BJ47 * BJ48</f>
        <v>0</v>
      </c>
      <c r="BK49" s="55" t="n">
        <f aca="false">BK47 * BK48</f>
        <v>0</v>
      </c>
      <c r="BL49" s="55" t="n">
        <f aca="false">BL47 * BL48</f>
        <v>0</v>
      </c>
      <c r="BM49" s="55" t="n">
        <f aca="false">BM47 * BM48</f>
        <v>0</v>
      </c>
      <c r="BN49" s="55" t="n">
        <f aca="false">BN47 * BN48</f>
        <v>0</v>
      </c>
      <c r="BO49" s="55" t="n">
        <f aca="false">BO47 * BO48</f>
        <v>0</v>
      </c>
      <c r="BP49" s="55" t="n">
        <f aca="false">BP47 * BP48</f>
        <v>0</v>
      </c>
      <c r="BQ49" s="55" t="n">
        <f aca="false">BQ47 * BQ48</f>
        <v>0</v>
      </c>
      <c r="BR49" s="55" t="n">
        <f aca="false">BR47 * BR48</f>
        <v>0</v>
      </c>
      <c r="BS49" s="55" t="n">
        <f aca="false">BS47 * BS48</f>
        <v>0</v>
      </c>
      <c r="BT49" s="55" t="n">
        <f aca="false">BT47 * BT48</f>
        <v>0</v>
      </c>
      <c r="BU49" s="55" t="n">
        <f aca="false">BU47 * BU48</f>
        <v>0</v>
      </c>
      <c r="BV49" s="55" t="n">
        <f aca="false">BV47 * BV48</f>
        <v>0</v>
      </c>
      <c r="BW49" s="55" t="n">
        <f aca="false">BW47 * BW48</f>
        <v>0</v>
      </c>
      <c r="BX49" s="55" t="n">
        <f aca="false">BX47 * BX48</f>
        <v>0</v>
      </c>
      <c r="BY49" s="55" t="n">
        <f aca="false">BY47 * BY48</f>
        <v>0</v>
      </c>
      <c r="BZ49" s="55" t="n">
        <f aca="false">BZ47 * BZ48</f>
        <v>0</v>
      </c>
      <c r="CA49" s="55" t="n">
        <f aca="false">CA47 * CA48</f>
        <v>0</v>
      </c>
      <c r="CB49" s="55" t="n">
        <f aca="false">CB47 * CB48</f>
        <v>0</v>
      </c>
      <c r="CC49" s="55" t="n">
        <f aca="false">CC47 * CC48</f>
        <v>0</v>
      </c>
      <c r="CD49" s="55" t="n">
        <f aca="false">CD47 * CD48</f>
        <v>0</v>
      </c>
      <c r="CE49" s="55" t="n">
        <f aca="false">CE47 * CE48</f>
        <v>0</v>
      </c>
      <c r="CF49" s="55" t="n">
        <f aca="false">CF47 * CF48</f>
        <v>0</v>
      </c>
      <c r="CG49" s="55" t="n">
        <f aca="false">CG47 * CG48</f>
        <v>0</v>
      </c>
      <c r="CH49" s="55" t="n">
        <f aca="false">CH47 * CH48</f>
        <v>0</v>
      </c>
      <c r="CI49" s="55" t="n">
        <f aca="false">CI47 * CI48</f>
        <v>0</v>
      </c>
      <c r="CJ49" s="55" t="n">
        <f aca="false">CJ47 * CJ48</f>
        <v>0</v>
      </c>
      <c r="CK49" s="55" t="n">
        <f aca="false">CK47 * CK48</f>
        <v>0</v>
      </c>
      <c r="CL49" s="55" t="n">
        <f aca="false">CL47 * CL48</f>
        <v>0</v>
      </c>
      <c r="CM49" s="55" t="n">
        <f aca="false">CM47 * CM48</f>
        <v>0</v>
      </c>
      <c r="CN49" s="55" t="n">
        <f aca="false">CN47 * CN48</f>
        <v>0</v>
      </c>
      <c r="CO49" s="55" t="n">
        <f aca="false">CO47 * CO48</f>
        <v>0</v>
      </c>
      <c r="CP49" s="55" t="n">
        <f aca="false">CP47 * CP48</f>
        <v>0</v>
      </c>
      <c r="CQ49" s="55" t="n">
        <f aca="false">CQ47 * CQ48</f>
        <v>0</v>
      </c>
      <c r="CR49" s="55" t="n">
        <f aca="false">CR47 * CR48</f>
        <v>0</v>
      </c>
      <c r="CS49" s="55" t="n">
        <f aca="false">CS47 * CS48</f>
        <v>0</v>
      </c>
      <c r="CT49" s="55" t="n">
        <f aca="false">CT47 * CT48</f>
        <v>0</v>
      </c>
      <c r="CU49" s="55" t="n">
        <f aca="false">CU47 * CU48</f>
        <v>0</v>
      </c>
      <c r="CV49" s="55" t="n">
        <f aca="false">CV47 * CV48</f>
        <v>0</v>
      </c>
      <c r="CW49" s="55" t="n">
        <f aca="false">CW47 * CW48</f>
        <v>0</v>
      </c>
      <c r="CX49" s="55" t="n">
        <f aca="false">CX47 * CX48</f>
        <v>0</v>
      </c>
      <c r="CY49" s="55" t="n">
        <f aca="false">CY47 * CY48</f>
        <v>0</v>
      </c>
      <c r="CZ49" s="55" t="n">
        <f aca="false">CZ47 * CZ48</f>
        <v>0</v>
      </c>
      <c r="DA49" s="55" t="n">
        <f aca="false">DA47 * DA48</f>
        <v>0</v>
      </c>
      <c r="DB49" s="55" t="n">
        <f aca="false">DB47 * DB48</f>
        <v>0</v>
      </c>
      <c r="DC49" s="55" t="n">
        <f aca="false">DC47 * DC48</f>
        <v>0</v>
      </c>
      <c r="DD49" s="55" t="n">
        <f aca="false">DD47 * DD48</f>
        <v>0</v>
      </c>
      <c r="DE49" s="55" t="n">
        <f aca="false">DE47 * DE48</f>
        <v>0</v>
      </c>
      <c r="DF49" s="55" t="n">
        <f aca="false">DF47 * DF48</f>
        <v>0</v>
      </c>
      <c r="DG49" s="55" t="n">
        <f aca="false">DG47 * DG48</f>
        <v>0</v>
      </c>
      <c r="DH49" s="55" t="n">
        <f aca="false">DH47 * DH48</f>
        <v>0</v>
      </c>
      <c r="DI49" s="55" t="n">
        <f aca="false">DI47 * DI48</f>
        <v>0</v>
      </c>
      <c r="DJ49" s="55" t="n">
        <f aca="false">DJ47 * DJ48</f>
        <v>0</v>
      </c>
      <c r="DK49" s="55" t="n">
        <f aca="false">DK47 * DK48</f>
        <v>0</v>
      </c>
    </row>
    <row r="51" customFormat="false" ht="15" hidden="false" customHeight="false" outlineLevel="0" collapsed="false">
      <c r="E51" s="85" t="str">
        <f aca="false">E49</f>
        <v>Operations and maintenance costs - Yard expansion - Build - Constant dollars</v>
      </c>
      <c r="F51" s="85" t="n">
        <f aca="false">F49</f>
        <v>0</v>
      </c>
      <c r="G51" s="85" t="str">
        <f aca="false">G49</f>
        <v>US$</v>
      </c>
      <c r="H51" s="85" t="n">
        <f aca="false">H49</f>
        <v>783314.591722307</v>
      </c>
      <c r="I51" s="85" t="n">
        <f aca="false">I49</f>
        <v>0</v>
      </c>
      <c r="J51" s="85" t="n">
        <f aca="false">J49</f>
        <v>0</v>
      </c>
      <c r="K51" s="85" t="n">
        <f aca="false">K49</f>
        <v>0</v>
      </c>
      <c r="L51" s="85" t="n">
        <f aca="false">L49</f>
        <v>0</v>
      </c>
      <c r="M51" s="85" t="n">
        <f aca="false">M49</f>
        <v>0</v>
      </c>
      <c r="N51" s="85" t="n">
        <f aca="false">N49</f>
        <v>0</v>
      </c>
      <c r="O51" s="85" t="n">
        <f aca="false">O49</f>
        <v>0</v>
      </c>
      <c r="P51" s="85" t="n">
        <f aca="false">P49</f>
        <v>0</v>
      </c>
      <c r="Q51" s="85" t="n">
        <f aca="false">Q49</f>
        <v>0</v>
      </c>
      <c r="R51" s="85" t="n">
        <f aca="false">R49</f>
        <v>0</v>
      </c>
      <c r="S51" s="85" t="n">
        <f aca="false">S49</f>
        <v>0</v>
      </c>
      <c r="T51" s="85" t="n">
        <f aca="false">T49</f>
        <v>39165.7295861154</v>
      </c>
      <c r="U51" s="85" t="n">
        <f aca="false">U49</f>
        <v>39165.7295861154</v>
      </c>
      <c r="V51" s="85" t="n">
        <f aca="false">V49</f>
        <v>39165.7295861154</v>
      </c>
      <c r="W51" s="85" t="n">
        <f aca="false">W49</f>
        <v>39165.7295861154</v>
      </c>
      <c r="X51" s="85" t="n">
        <f aca="false">X49</f>
        <v>39165.7295861154</v>
      </c>
      <c r="Y51" s="85" t="n">
        <f aca="false">Y49</f>
        <v>39165.7295861154</v>
      </c>
      <c r="Z51" s="85" t="n">
        <f aca="false">Z49</f>
        <v>39165.7295861154</v>
      </c>
      <c r="AA51" s="85" t="n">
        <f aca="false">AA49</f>
        <v>39165.7295861154</v>
      </c>
      <c r="AB51" s="85" t="n">
        <f aca="false">AB49</f>
        <v>39165.7295861154</v>
      </c>
      <c r="AC51" s="85" t="n">
        <f aca="false">AC49</f>
        <v>39165.7295861154</v>
      </c>
      <c r="AD51" s="85" t="n">
        <f aca="false">AD49</f>
        <v>39165.7295861154</v>
      </c>
      <c r="AE51" s="85" t="n">
        <f aca="false">AE49</f>
        <v>39165.7295861154</v>
      </c>
      <c r="AF51" s="85" t="n">
        <f aca="false">AF49</f>
        <v>39165.7295861154</v>
      </c>
      <c r="AG51" s="85" t="n">
        <f aca="false">AG49</f>
        <v>39165.7295861154</v>
      </c>
      <c r="AH51" s="85" t="n">
        <f aca="false">AH49</f>
        <v>39165.7295861154</v>
      </c>
      <c r="AI51" s="85" t="n">
        <f aca="false">AI49</f>
        <v>39165.7295861154</v>
      </c>
      <c r="AJ51" s="85" t="n">
        <f aca="false">AJ49</f>
        <v>39165.7295861154</v>
      </c>
      <c r="AK51" s="85" t="n">
        <f aca="false">AK49</f>
        <v>39165.7295861154</v>
      </c>
      <c r="AL51" s="85" t="n">
        <f aca="false">AL49</f>
        <v>39165.7295861154</v>
      </c>
      <c r="AM51" s="85" t="n">
        <f aca="false">AM49</f>
        <v>39165.7295861154</v>
      </c>
      <c r="AN51" s="85" t="n">
        <f aca="false">AN49</f>
        <v>0</v>
      </c>
      <c r="AO51" s="85" t="n">
        <f aca="false">AO49</f>
        <v>0</v>
      </c>
      <c r="AP51" s="85" t="n">
        <f aca="false">AP49</f>
        <v>0</v>
      </c>
      <c r="AQ51" s="85" t="n">
        <f aca="false">AQ49</f>
        <v>0</v>
      </c>
      <c r="AR51" s="85" t="n">
        <f aca="false">AR49</f>
        <v>0</v>
      </c>
      <c r="AS51" s="85" t="n">
        <f aca="false">AS49</f>
        <v>0</v>
      </c>
      <c r="AT51" s="85" t="n">
        <f aca="false">AT49</f>
        <v>0</v>
      </c>
      <c r="AU51" s="85" t="n">
        <f aca="false">AU49</f>
        <v>0</v>
      </c>
      <c r="AV51" s="85" t="n">
        <f aca="false">AV49</f>
        <v>0</v>
      </c>
      <c r="AW51" s="85" t="n">
        <f aca="false">AW49</f>
        <v>0</v>
      </c>
      <c r="AX51" s="85" t="n">
        <f aca="false">AX49</f>
        <v>0</v>
      </c>
      <c r="AY51" s="85" t="n">
        <f aca="false">AY49</f>
        <v>0</v>
      </c>
      <c r="AZ51" s="85" t="n">
        <f aca="false">AZ49</f>
        <v>0</v>
      </c>
      <c r="BA51" s="85" t="n">
        <f aca="false">BA49</f>
        <v>0</v>
      </c>
      <c r="BB51" s="85" t="n">
        <f aca="false">BB49</f>
        <v>0</v>
      </c>
      <c r="BC51" s="85" t="n">
        <f aca="false">BC49</f>
        <v>0</v>
      </c>
      <c r="BD51" s="85" t="n">
        <f aca="false">BD49</f>
        <v>0</v>
      </c>
      <c r="BE51" s="85" t="n">
        <f aca="false">BE49</f>
        <v>0</v>
      </c>
      <c r="BF51" s="85" t="n">
        <f aca="false">BF49</f>
        <v>0</v>
      </c>
      <c r="BG51" s="85" t="n">
        <f aca="false">BG49</f>
        <v>0</v>
      </c>
      <c r="BH51" s="85" t="n">
        <f aca="false">BH49</f>
        <v>0</v>
      </c>
      <c r="BI51" s="85" t="n">
        <f aca="false">BI49</f>
        <v>0</v>
      </c>
      <c r="BJ51" s="85" t="n">
        <f aca="false">BJ49</f>
        <v>0</v>
      </c>
      <c r="BK51" s="85" t="n">
        <f aca="false">BK49</f>
        <v>0</v>
      </c>
      <c r="BL51" s="85" t="n">
        <f aca="false">BL49</f>
        <v>0</v>
      </c>
      <c r="BM51" s="85" t="n">
        <f aca="false">BM49</f>
        <v>0</v>
      </c>
      <c r="BN51" s="85" t="n">
        <f aca="false">BN49</f>
        <v>0</v>
      </c>
      <c r="BO51" s="85" t="n">
        <f aca="false">BO49</f>
        <v>0</v>
      </c>
      <c r="BP51" s="85" t="n">
        <f aca="false">BP49</f>
        <v>0</v>
      </c>
      <c r="BQ51" s="85" t="n">
        <f aca="false">BQ49</f>
        <v>0</v>
      </c>
      <c r="BR51" s="85" t="n">
        <f aca="false">BR49</f>
        <v>0</v>
      </c>
      <c r="BS51" s="85" t="n">
        <f aca="false">BS49</f>
        <v>0</v>
      </c>
      <c r="BT51" s="85" t="n">
        <f aca="false">BT49</f>
        <v>0</v>
      </c>
      <c r="BU51" s="85" t="n">
        <f aca="false">BU49</f>
        <v>0</v>
      </c>
      <c r="BV51" s="85" t="n">
        <f aca="false">BV49</f>
        <v>0</v>
      </c>
      <c r="BW51" s="85" t="n">
        <f aca="false">BW49</f>
        <v>0</v>
      </c>
      <c r="BX51" s="85" t="n">
        <f aca="false">BX49</f>
        <v>0</v>
      </c>
      <c r="BY51" s="85" t="n">
        <f aca="false">BY49</f>
        <v>0</v>
      </c>
      <c r="BZ51" s="85" t="n">
        <f aca="false">BZ49</f>
        <v>0</v>
      </c>
      <c r="CA51" s="85" t="n">
        <f aca="false">CA49</f>
        <v>0</v>
      </c>
      <c r="CB51" s="85" t="n">
        <f aca="false">CB49</f>
        <v>0</v>
      </c>
      <c r="CC51" s="85" t="n">
        <f aca="false">CC49</f>
        <v>0</v>
      </c>
      <c r="CD51" s="85" t="n">
        <f aca="false">CD49</f>
        <v>0</v>
      </c>
      <c r="CE51" s="85" t="n">
        <f aca="false">CE49</f>
        <v>0</v>
      </c>
      <c r="CF51" s="85" t="n">
        <f aca="false">CF49</f>
        <v>0</v>
      </c>
      <c r="CG51" s="85" t="n">
        <f aca="false">CG49</f>
        <v>0</v>
      </c>
      <c r="CH51" s="85" t="n">
        <f aca="false">CH49</f>
        <v>0</v>
      </c>
      <c r="CI51" s="85" t="n">
        <f aca="false">CI49</f>
        <v>0</v>
      </c>
      <c r="CJ51" s="85" t="n">
        <f aca="false">CJ49</f>
        <v>0</v>
      </c>
      <c r="CK51" s="85" t="n">
        <f aca="false">CK49</f>
        <v>0</v>
      </c>
      <c r="CL51" s="85" t="n">
        <f aca="false">CL49</f>
        <v>0</v>
      </c>
      <c r="CM51" s="85" t="n">
        <f aca="false">CM49</f>
        <v>0</v>
      </c>
      <c r="CN51" s="85" t="n">
        <f aca="false">CN49</f>
        <v>0</v>
      </c>
      <c r="CO51" s="85" t="n">
        <f aca="false">CO49</f>
        <v>0</v>
      </c>
      <c r="CP51" s="85" t="n">
        <f aca="false">CP49</f>
        <v>0</v>
      </c>
      <c r="CQ51" s="85" t="n">
        <f aca="false">CQ49</f>
        <v>0</v>
      </c>
      <c r="CR51" s="85" t="n">
        <f aca="false">CR49</f>
        <v>0</v>
      </c>
      <c r="CS51" s="85" t="n">
        <f aca="false">CS49</f>
        <v>0</v>
      </c>
      <c r="CT51" s="85" t="n">
        <f aca="false">CT49</f>
        <v>0</v>
      </c>
      <c r="CU51" s="85" t="n">
        <f aca="false">CU49</f>
        <v>0</v>
      </c>
      <c r="CV51" s="85" t="n">
        <f aca="false">CV49</f>
        <v>0</v>
      </c>
      <c r="CW51" s="85" t="n">
        <f aca="false">CW49</f>
        <v>0</v>
      </c>
      <c r="CX51" s="85" t="n">
        <f aca="false">CX49</f>
        <v>0</v>
      </c>
      <c r="CY51" s="85" t="n">
        <f aca="false">CY49</f>
        <v>0</v>
      </c>
      <c r="CZ51" s="85" t="n">
        <f aca="false">CZ49</f>
        <v>0</v>
      </c>
      <c r="DA51" s="85" t="n">
        <f aca="false">DA49</f>
        <v>0</v>
      </c>
      <c r="DB51" s="85" t="n">
        <f aca="false">DB49</f>
        <v>0</v>
      </c>
      <c r="DC51" s="85" t="n">
        <f aca="false">DC49</f>
        <v>0</v>
      </c>
      <c r="DD51" s="85" t="n">
        <f aca="false">DD49</f>
        <v>0</v>
      </c>
      <c r="DE51" s="85" t="n">
        <f aca="false">DE49</f>
        <v>0</v>
      </c>
      <c r="DF51" s="85" t="n">
        <f aca="false">DF49</f>
        <v>0</v>
      </c>
      <c r="DG51" s="85" t="n">
        <f aca="false">DG49</f>
        <v>0</v>
      </c>
      <c r="DH51" s="85" t="n">
        <f aca="false">DH49</f>
        <v>0</v>
      </c>
      <c r="DI51" s="85" t="n">
        <f aca="false">DI49</f>
        <v>0</v>
      </c>
      <c r="DJ51" s="85" t="n">
        <f aca="false">DJ49</f>
        <v>0</v>
      </c>
      <c r="DK51" s="85" t="n">
        <f aca="false">DK49</f>
        <v>0</v>
      </c>
    </row>
    <row r="52" customFormat="false" ht="15" hidden="false" customHeight="false" outlineLevel="0" collapsed="false">
      <c r="E52" s="55" t="str">
        <f aca="false">E51 &amp; " - Annual average"</f>
        <v>Operations and maintenance costs - Yard expansion - Build - Constant dollars - Annual average</v>
      </c>
      <c r="F52" s="55" t="n">
        <f aca="false">AVERAGEIF(J51:BC51, "&gt;0")</f>
        <v>39165.7295861154</v>
      </c>
      <c r="G52" s="55" t="s">
        <v>209</v>
      </c>
    </row>
    <row r="54" customFormat="false" ht="15" hidden="false" customHeight="false" outlineLevel="0" collapsed="false">
      <c r="E54" s="85" t="str">
        <f aca="false">E49</f>
        <v>Operations and maintenance costs - Yard expansion - Build - Constant dollars</v>
      </c>
      <c r="F54" s="85" t="n">
        <f aca="false">F49</f>
        <v>0</v>
      </c>
      <c r="G54" s="85" t="str">
        <f aca="false">G49</f>
        <v>US$</v>
      </c>
      <c r="H54" s="85" t="n">
        <f aca="false">H49</f>
        <v>783314.591722307</v>
      </c>
      <c r="I54" s="85" t="n">
        <f aca="false">I49</f>
        <v>0</v>
      </c>
      <c r="J54" s="85" t="n">
        <f aca="false">J49</f>
        <v>0</v>
      </c>
      <c r="K54" s="85" t="n">
        <f aca="false">K49</f>
        <v>0</v>
      </c>
      <c r="L54" s="85" t="n">
        <f aca="false">L49</f>
        <v>0</v>
      </c>
      <c r="M54" s="85" t="n">
        <f aca="false">M49</f>
        <v>0</v>
      </c>
      <c r="N54" s="85" t="n">
        <f aca="false">N49</f>
        <v>0</v>
      </c>
      <c r="O54" s="85" t="n">
        <f aca="false">O49</f>
        <v>0</v>
      </c>
      <c r="P54" s="85" t="n">
        <f aca="false">P49</f>
        <v>0</v>
      </c>
      <c r="Q54" s="85" t="n">
        <f aca="false">Q49</f>
        <v>0</v>
      </c>
      <c r="R54" s="85" t="n">
        <f aca="false">R49</f>
        <v>0</v>
      </c>
      <c r="S54" s="85" t="n">
        <f aca="false">S49</f>
        <v>0</v>
      </c>
      <c r="T54" s="85" t="n">
        <f aca="false">T49</f>
        <v>39165.7295861154</v>
      </c>
      <c r="U54" s="85" t="n">
        <f aca="false">U49</f>
        <v>39165.7295861154</v>
      </c>
      <c r="V54" s="85" t="n">
        <f aca="false">V49</f>
        <v>39165.7295861154</v>
      </c>
      <c r="W54" s="85" t="n">
        <f aca="false">W49</f>
        <v>39165.7295861154</v>
      </c>
      <c r="X54" s="85" t="n">
        <f aca="false">X49</f>
        <v>39165.7295861154</v>
      </c>
      <c r="Y54" s="85" t="n">
        <f aca="false">Y49</f>
        <v>39165.7295861154</v>
      </c>
      <c r="Z54" s="85" t="n">
        <f aca="false">Z49</f>
        <v>39165.7295861154</v>
      </c>
      <c r="AA54" s="85" t="n">
        <f aca="false">AA49</f>
        <v>39165.7295861154</v>
      </c>
      <c r="AB54" s="85" t="n">
        <f aca="false">AB49</f>
        <v>39165.7295861154</v>
      </c>
      <c r="AC54" s="85" t="n">
        <f aca="false">AC49</f>
        <v>39165.7295861154</v>
      </c>
      <c r="AD54" s="85" t="n">
        <f aca="false">AD49</f>
        <v>39165.7295861154</v>
      </c>
      <c r="AE54" s="85" t="n">
        <f aca="false">AE49</f>
        <v>39165.7295861154</v>
      </c>
      <c r="AF54" s="85" t="n">
        <f aca="false">AF49</f>
        <v>39165.7295861154</v>
      </c>
      <c r="AG54" s="85" t="n">
        <f aca="false">AG49</f>
        <v>39165.7295861154</v>
      </c>
      <c r="AH54" s="85" t="n">
        <f aca="false">AH49</f>
        <v>39165.7295861154</v>
      </c>
      <c r="AI54" s="85" t="n">
        <f aca="false">AI49</f>
        <v>39165.7295861154</v>
      </c>
      <c r="AJ54" s="85" t="n">
        <f aca="false">AJ49</f>
        <v>39165.7295861154</v>
      </c>
      <c r="AK54" s="85" t="n">
        <f aca="false">AK49</f>
        <v>39165.7295861154</v>
      </c>
      <c r="AL54" s="85" t="n">
        <f aca="false">AL49</f>
        <v>39165.7295861154</v>
      </c>
      <c r="AM54" s="85" t="n">
        <f aca="false">AM49</f>
        <v>39165.7295861154</v>
      </c>
      <c r="AN54" s="85" t="n">
        <f aca="false">AN49</f>
        <v>0</v>
      </c>
      <c r="AO54" s="85" t="n">
        <f aca="false">AO49</f>
        <v>0</v>
      </c>
      <c r="AP54" s="85" t="n">
        <f aca="false">AP49</f>
        <v>0</v>
      </c>
      <c r="AQ54" s="85" t="n">
        <f aca="false">AQ49</f>
        <v>0</v>
      </c>
      <c r="AR54" s="85" t="n">
        <f aca="false">AR49</f>
        <v>0</v>
      </c>
      <c r="AS54" s="85" t="n">
        <f aca="false">AS49</f>
        <v>0</v>
      </c>
      <c r="AT54" s="85" t="n">
        <f aca="false">AT49</f>
        <v>0</v>
      </c>
      <c r="AU54" s="85" t="n">
        <f aca="false">AU49</f>
        <v>0</v>
      </c>
      <c r="AV54" s="85" t="n">
        <f aca="false">AV49</f>
        <v>0</v>
      </c>
      <c r="AW54" s="85" t="n">
        <f aca="false">AW49</f>
        <v>0</v>
      </c>
      <c r="AX54" s="85" t="n">
        <f aca="false">AX49</f>
        <v>0</v>
      </c>
      <c r="AY54" s="85" t="n">
        <f aca="false">AY49</f>
        <v>0</v>
      </c>
      <c r="AZ54" s="85" t="n">
        <f aca="false">AZ49</f>
        <v>0</v>
      </c>
      <c r="BA54" s="85" t="n">
        <f aca="false">BA49</f>
        <v>0</v>
      </c>
      <c r="BB54" s="85" t="n">
        <f aca="false">BB49</f>
        <v>0</v>
      </c>
      <c r="BC54" s="85" t="n">
        <f aca="false">BC49</f>
        <v>0</v>
      </c>
      <c r="BD54" s="85" t="n">
        <f aca="false">BD49</f>
        <v>0</v>
      </c>
      <c r="BE54" s="85" t="n">
        <f aca="false">BE49</f>
        <v>0</v>
      </c>
      <c r="BF54" s="85" t="n">
        <f aca="false">BF49</f>
        <v>0</v>
      </c>
      <c r="BG54" s="85" t="n">
        <f aca="false">BG49</f>
        <v>0</v>
      </c>
      <c r="BH54" s="85" t="n">
        <f aca="false">BH49</f>
        <v>0</v>
      </c>
      <c r="BI54" s="85" t="n">
        <f aca="false">BI49</f>
        <v>0</v>
      </c>
      <c r="BJ54" s="85" t="n">
        <f aca="false">BJ49</f>
        <v>0</v>
      </c>
      <c r="BK54" s="85" t="n">
        <f aca="false">BK49</f>
        <v>0</v>
      </c>
      <c r="BL54" s="85" t="n">
        <f aca="false">BL49</f>
        <v>0</v>
      </c>
      <c r="BM54" s="85" t="n">
        <f aca="false">BM49</f>
        <v>0</v>
      </c>
      <c r="BN54" s="85" t="n">
        <f aca="false">BN49</f>
        <v>0</v>
      </c>
      <c r="BO54" s="85" t="n">
        <f aca="false">BO49</f>
        <v>0</v>
      </c>
      <c r="BP54" s="85" t="n">
        <f aca="false">BP49</f>
        <v>0</v>
      </c>
      <c r="BQ54" s="85" t="n">
        <f aca="false">BQ49</f>
        <v>0</v>
      </c>
      <c r="BR54" s="85" t="n">
        <f aca="false">BR49</f>
        <v>0</v>
      </c>
      <c r="BS54" s="85" t="n">
        <f aca="false">BS49</f>
        <v>0</v>
      </c>
      <c r="BT54" s="85" t="n">
        <f aca="false">BT49</f>
        <v>0</v>
      </c>
      <c r="BU54" s="85" t="n">
        <f aca="false">BU49</f>
        <v>0</v>
      </c>
      <c r="BV54" s="85" t="n">
        <f aca="false">BV49</f>
        <v>0</v>
      </c>
      <c r="BW54" s="85" t="n">
        <f aca="false">BW49</f>
        <v>0</v>
      </c>
      <c r="BX54" s="85" t="n">
        <f aca="false">BX49</f>
        <v>0</v>
      </c>
      <c r="BY54" s="85" t="n">
        <f aca="false">BY49</f>
        <v>0</v>
      </c>
      <c r="BZ54" s="85" t="n">
        <f aca="false">BZ49</f>
        <v>0</v>
      </c>
      <c r="CA54" s="85" t="n">
        <f aca="false">CA49</f>
        <v>0</v>
      </c>
      <c r="CB54" s="85" t="n">
        <f aca="false">CB49</f>
        <v>0</v>
      </c>
      <c r="CC54" s="85" t="n">
        <f aca="false">CC49</f>
        <v>0</v>
      </c>
      <c r="CD54" s="85" t="n">
        <f aca="false">CD49</f>
        <v>0</v>
      </c>
      <c r="CE54" s="85" t="n">
        <f aca="false">CE49</f>
        <v>0</v>
      </c>
      <c r="CF54" s="85" t="n">
        <f aca="false">CF49</f>
        <v>0</v>
      </c>
      <c r="CG54" s="85" t="n">
        <f aca="false">CG49</f>
        <v>0</v>
      </c>
      <c r="CH54" s="85" t="n">
        <f aca="false">CH49</f>
        <v>0</v>
      </c>
      <c r="CI54" s="85" t="n">
        <f aca="false">CI49</f>
        <v>0</v>
      </c>
      <c r="CJ54" s="85" t="n">
        <f aca="false">CJ49</f>
        <v>0</v>
      </c>
      <c r="CK54" s="85" t="n">
        <f aca="false">CK49</f>
        <v>0</v>
      </c>
      <c r="CL54" s="85" t="n">
        <f aca="false">CL49</f>
        <v>0</v>
      </c>
      <c r="CM54" s="85" t="n">
        <f aca="false">CM49</f>
        <v>0</v>
      </c>
      <c r="CN54" s="85" t="n">
        <f aca="false">CN49</f>
        <v>0</v>
      </c>
      <c r="CO54" s="85" t="n">
        <f aca="false">CO49</f>
        <v>0</v>
      </c>
      <c r="CP54" s="85" t="n">
        <f aca="false">CP49</f>
        <v>0</v>
      </c>
      <c r="CQ54" s="85" t="n">
        <f aca="false">CQ49</f>
        <v>0</v>
      </c>
      <c r="CR54" s="85" t="n">
        <f aca="false">CR49</f>
        <v>0</v>
      </c>
      <c r="CS54" s="85" t="n">
        <f aca="false">CS49</f>
        <v>0</v>
      </c>
      <c r="CT54" s="85" t="n">
        <f aca="false">CT49</f>
        <v>0</v>
      </c>
      <c r="CU54" s="85" t="n">
        <f aca="false">CU49</f>
        <v>0</v>
      </c>
      <c r="CV54" s="85" t="n">
        <f aca="false">CV49</f>
        <v>0</v>
      </c>
      <c r="CW54" s="85" t="n">
        <f aca="false">CW49</f>
        <v>0</v>
      </c>
      <c r="CX54" s="85" t="n">
        <f aca="false">CX49</f>
        <v>0</v>
      </c>
      <c r="CY54" s="85" t="n">
        <f aca="false">CY49</f>
        <v>0</v>
      </c>
      <c r="CZ54" s="85" t="n">
        <f aca="false">CZ49</f>
        <v>0</v>
      </c>
      <c r="DA54" s="85" t="n">
        <f aca="false">DA49</f>
        <v>0</v>
      </c>
      <c r="DB54" s="85" t="n">
        <f aca="false">DB49</f>
        <v>0</v>
      </c>
      <c r="DC54" s="85" t="n">
        <f aca="false">DC49</f>
        <v>0</v>
      </c>
      <c r="DD54" s="85" t="n">
        <f aca="false">DD49</f>
        <v>0</v>
      </c>
      <c r="DE54" s="85" t="n">
        <f aca="false">DE49</f>
        <v>0</v>
      </c>
      <c r="DF54" s="85" t="n">
        <f aca="false">DF49</f>
        <v>0</v>
      </c>
      <c r="DG54" s="85" t="n">
        <f aca="false">DG49</f>
        <v>0</v>
      </c>
      <c r="DH54" s="85" t="n">
        <f aca="false">DH49</f>
        <v>0</v>
      </c>
      <c r="DI54" s="85" t="n">
        <f aca="false">DI49</f>
        <v>0</v>
      </c>
      <c r="DJ54" s="85" t="n">
        <f aca="false">DJ49</f>
        <v>0</v>
      </c>
      <c r="DK54" s="85" t="n">
        <f aca="false">DK49</f>
        <v>0</v>
      </c>
    </row>
    <row r="55" customFormat="false" ht="15" hidden="false" customHeight="false" outlineLevel="0" collapsed="false">
      <c r="E55" s="214" t="str">
        <f aca="false">Time!E$85</f>
        <v>Discount rate multiplier - 7 percent</v>
      </c>
      <c r="F55" s="214" t="n">
        <f aca="false">Time!F$85</f>
        <v>0</v>
      </c>
      <c r="G55" s="214" t="str">
        <f aca="false">Time!G$85</f>
        <v>factor</v>
      </c>
      <c r="H55" s="214" t="n">
        <f aca="false">Time!H$85</f>
        <v>0</v>
      </c>
      <c r="I55" s="214" t="n">
        <f aca="false">Time!I$85</f>
        <v>0</v>
      </c>
      <c r="J55" s="214" t="n">
        <f aca="false">Time!J$85</f>
        <v>0.712986179483668</v>
      </c>
      <c r="K55" s="214" t="n">
        <f aca="false">Time!K$85</f>
        <v>0.762895212047525</v>
      </c>
      <c r="L55" s="214" t="n">
        <f aca="false">Time!L$85</f>
        <v>0.816297876890852</v>
      </c>
      <c r="M55" s="214" t="n">
        <f aca="false">Time!M$85</f>
        <v>0.873438728273212</v>
      </c>
      <c r="N55" s="214" t="n">
        <f aca="false">Time!N$85</f>
        <v>0.934579439252336</v>
      </c>
      <c r="O55" s="214" t="n">
        <f aca="false">Time!O$85</f>
        <v>1</v>
      </c>
      <c r="P55" s="214" t="n">
        <f aca="false">Time!P$85</f>
        <v>1.07</v>
      </c>
      <c r="Q55" s="214" t="n">
        <f aca="false">Time!Q$85</f>
        <v>1.1449</v>
      </c>
      <c r="R55" s="214" t="n">
        <f aca="false">Time!R$85</f>
        <v>1.225043</v>
      </c>
      <c r="S55" s="214" t="n">
        <f aca="false">Time!S$85</f>
        <v>1.31079601</v>
      </c>
      <c r="T55" s="214" t="n">
        <f aca="false">Time!T$85</f>
        <v>1.4025517307</v>
      </c>
      <c r="U55" s="214" t="n">
        <f aca="false">Time!U$85</f>
        <v>1.500730351849</v>
      </c>
      <c r="V55" s="214" t="n">
        <f aca="false">Time!V$85</f>
        <v>1.60578147647843</v>
      </c>
      <c r="W55" s="214" t="n">
        <f aca="false">Time!W$85</f>
        <v>1.71818617983192</v>
      </c>
      <c r="X55" s="214" t="n">
        <f aca="false">Time!X$85</f>
        <v>1.83845921242015</v>
      </c>
      <c r="Y55" s="214" t="n">
        <f aca="false">Time!Y$85</f>
        <v>1.96715135728957</v>
      </c>
      <c r="Z55" s="214" t="n">
        <f aca="false">Time!Z$85</f>
        <v>2.10485195229984</v>
      </c>
      <c r="AA55" s="214" t="n">
        <f aca="false">Time!AA$85</f>
        <v>2.25219158896082</v>
      </c>
      <c r="AB55" s="214" t="n">
        <f aca="false">Time!AB$85</f>
        <v>2.40984500018808</v>
      </c>
      <c r="AC55" s="214" t="n">
        <f aca="false">Time!AC$85</f>
        <v>2.57853415020125</v>
      </c>
      <c r="AD55" s="214" t="n">
        <f aca="false">Time!AD$85</f>
        <v>2.75903154071533</v>
      </c>
      <c r="AE55" s="214" t="n">
        <f aca="false">Time!AE$85</f>
        <v>2.95216374856541</v>
      </c>
      <c r="AF55" s="214" t="n">
        <f aca="false">Time!AF$85</f>
        <v>3.15881521096499</v>
      </c>
      <c r="AG55" s="214" t="n">
        <f aca="false">Time!AG$85</f>
        <v>3.37993227573254</v>
      </c>
      <c r="AH55" s="214" t="n">
        <f aca="false">Time!AH$85</f>
        <v>3.61652753503381</v>
      </c>
      <c r="AI55" s="214" t="n">
        <f aca="false">Time!AI$85</f>
        <v>3.86968446248618</v>
      </c>
      <c r="AJ55" s="214" t="n">
        <f aca="false">Time!AJ$85</f>
        <v>4.14056237486021</v>
      </c>
      <c r="AK55" s="214" t="n">
        <f aca="false">Time!AK$85</f>
        <v>4.43040174110043</v>
      </c>
      <c r="AL55" s="214" t="n">
        <f aca="false">Time!AL$85</f>
        <v>4.74052986297746</v>
      </c>
      <c r="AM55" s="214" t="n">
        <f aca="false">Time!AM$85</f>
        <v>5.07236695338588</v>
      </c>
      <c r="AN55" s="214" t="n">
        <f aca="false">Time!AN$85</f>
        <v>5.42743264012289</v>
      </c>
      <c r="AO55" s="214" t="n">
        <f aca="false">Time!AO$85</f>
        <v>5.80735292493149</v>
      </c>
      <c r="AP55" s="214" t="n">
        <f aca="false">Time!AP$85</f>
        <v>6.2138676296767</v>
      </c>
      <c r="AQ55" s="214" t="n">
        <f aca="false">Time!AQ$85</f>
        <v>6.64883836375407</v>
      </c>
      <c r="AR55" s="214" t="n">
        <f aca="false">Time!AR$85</f>
        <v>7.11425704921685</v>
      </c>
      <c r="AS55" s="214" t="n">
        <f aca="false">Time!AS$85</f>
        <v>7.61225504266203</v>
      </c>
      <c r="AT55" s="214" t="n">
        <f aca="false">Time!AT$85</f>
        <v>8.14511289564837</v>
      </c>
      <c r="AU55" s="214" t="n">
        <f aca="false">Time!AU$85</f>
        <v>8.71527079834376</v>
      </c>
      <c r="AV55" s="214" t="n">
        <f aca="false">Time!AV$85</f>
        <v>9.32533975422782</v>
      </c>
      <c r="AW55" s="214" t="n">
        <f aca="false">Time!AW$85</f>
        <v>9.97811353702377</v>
      </c>
      <c r="AX55" s="214" t="n">
        <f aca="false">Time!AX$85</f>
        <v>10.6765814846154</v>
      </c>
      <c r="AY55" s="214" t="n">
        <f aca="false">Time!AY$85</f>
        <v>11.4239421885385</v>
      </c>
      <c r="AZ55" s="214" t="n">
        <f aca="false">Time!AZ$85</f>
        <v>12.2236181417362</v>
      </c>
      <c r="BA55" s="214" t="n">
        <f aca="false">Time!BA$85</f>
        <v>13.0792714116577</v>
      </c>
      <c r="BB55" s="214" t="n">
        <f aca="false">Time!BB$85</f>
        <v>13.9948204104738</v>
      </c>
      <c r="BC55" s="214" t="n">
        <f aca="false">Time!BC$85</f>
        <v>14.974457839207</v>
      </c>
      <c r="BD55" s="214" t="n">
        <f aca="false">Time!BD$85</f>
        <v>16.0226698879514</v>
      </c>
      <c r="BE55" s="214" t="n">
        <f aca="false">Time!BE$85</f>
        <v>17.144256780108</v>
      </c>
      <c r="BF55" s="214" t="n">
        <f aca="false">Time!BF$85</f>
        <v>18.3443547547156</v>
      </c>
      <c r="BG55" s="214" t="n">
        <f aca="false">Time!BG$85</f>
        <v>19.6284595875457</v>
      </c>
      <c r="BH55" s="214" t="n">
        <f aca="false">Time!BH$85</f>
        <v>21.0024517586739</v>
      </c>
      <c r="BI55" s="214" t="n">
        <f aca="false">Time!BI$85</f>
        <v>22.4726233817811</v>
      </c>
      <c r="BJ55" s="214" t="n">
        <f aca="false">Time!BJ$85</f>
        <v>24.0457070185057</v>
      </c>
      <c r="BK55" s="214" t="n">
        <f aca="false">Time!BK$85</f>
        <v>25.7289065098011</v>
      </c>
      <c r="BL55" s="214" t="n">
        <f aca="false">Time!BL$85</f>
        <v>27.5299299654872</v>
      </c>
      <c r="BM55" s="214" t="n">
        <f aca="false">Time!BM$85</f>
        <v>29.4570250630713</v>
      </c>
      <c r="BN55" s="214" t="n">
        <f aca="false">Time!BN$85</f>
        <v>31.5190168174863</v>
      </c>
      <c r="BO55" s="214" t="n">
        <f aca="false">Time!BO$85</f>
        <v>33.7253479947104</v>
      </c>
      <c r="BP55" s="214" t="n">
        <f aca="false">Time!BP$85</f>
        <v>36.0861223543401</v>
      </c>
      <c r="BQ55" s="214" t="n">
        <f aca="false">Time!BQ$85</f>
        <v>38.6121509191439</v>
      </c>
      <c r="BR55" s="214" t="n">
        <f aca="false">Time!BR$85</f>
        <v>41.315001483484</v>
      </c>
      <c r="BS55" s="214" t="n">
        <f aca="false">Time!BS$85</f>
        <v>44.2070515873279</v>
      </c>
      <c r="BT55" s="214" t="n">
        <f aca="false">Time!BT$85</f>
        <v>47.3015451984408</v>
      </c>
      <c r="BU55" s="214" t="n">
        <f aca="false">Time!BU$85</f>
        <v>50.6126533623317</v>
      </c>
      <c r="BV55" s="214" t="n">
        <f aca="false">Time!BV$85</f>
        <v>54.1555390976949</v>
      </c>
      <c r="BW55" s="214" t="n">
        <f aca="false">Time!BW$85</f>
        <v>57.9464268345335</v>
      </c>
      <c r="BX55" s="214" t="n">
        <f aca="false">Time!BX$85</f>
        <v>62.0026767129509</v>
      </c>
      <c r="BY55" s="214" t="n">
        <f aca="false">Time!BY$85</f>
        <v>66.3428640828574</v>
      </c>
      <c r="BZ55" s="214" t="n">
        <f aca="false">Time!BZ$85</f>
        <v>70.9868645686575</v>
      </c>
      <c r="CA55" s="214" t="n">
        <f aca="false">Time!CA$85</f>
        <v>75.9559450884635</v>
      </c>
      <c r="CB55" s="214" t="n">
        <f aca="false">Time!CB$85</f>
        <v>81.2728612446559</v>
      </c>
      <c r="CC55" s="214" t="n">
        <f aca="false">Time!CC$85</f>
        <v>86.9619615317818</v>
      </c>
      <c r="CD55" s="214" t="n">
        <f aca="false">Time!CD$85</f>
        <v>93.0492988390066</v>
      </c>
      <c r="CE55" s="214" t="n">
        <f aca="false">Time!CE$85</f>
        <v>99.562749757737</v>
      </c>
      <c r="CF55" s="214" t="n">
        <f aca="false">Time!CF$85</f>
        <v>106.532142240779</v>
      </c>
      <c r="CG55" s="214" t="n">
        <f aca="false">Time!CG$85</f>
        <v>113.989392197633</v>
      </c>
      <c r="CH55" s="214" t="n">
        <f aca="false">Time!CH$85</f>
        <v>121.968649651467</v>
      </c>
      <c r="CI55" s="214" t="n">
        <f aca="false">Time!CI$85</f>
        <v>130.50645512707</v>
      </c>
      <c r="CJ55" s="214" t="n">
        <f aca="false">Time!CJ$85</f>
        <v>139.641906985965</v>
      </c>
      <c r="CK55" s="214" t="n">
        <f aca="false">Time!CK$85</f>
        <v>149.416840474983</v>
      </c>
      <c r="CL55" s="214" t="n">
        <f aca="false">Time!CL$85</f>
        <v>159.876019308231</v>
      </c>
      <c r="CM55" s="214" t="n">
        <f aca="false">Time!CM$85</f>
        <v>171.067340659808</v>
      </c>
      <c r="CN55" s="214" t="n">
        <f aca="false">Time!CN$85</f>
        <v>183.042054505994</v>
      </c>
      <c r="CO55" s="214" t="n">
        <f aca="false">Time!CO$85</f>
        <v>195.854998321414</v>
      </c>
      <c r="CP55" s="214" t="n">
        <f aca="false">Time!CP$85</f>
        <v>209.564848203913</v>
      </c>
      <c r="CQ55" s="214" t="n">
        <f aca="false">Time!CQ$85</f>
        <v>224.234387578187</v>
      </c>
      <c r="CR55" s="214" t="n">
        <f aca="false">Time!CR$85</f>
        <v>239.93079470866</v>
      </c>
      <c r="CS55" s="214" t="n">
        <f aca="false">Time!CS$85</f>
        <v>256.725950338266</v>
      </c>
      <c r="CT55" s="214" t="n">
        <f aca="false">Time!CT$85</f>
        <v>274.696766861944</v>
      </c>
      <c r="CU55" s="214" t="n">
        <f aca="false">Time!CU$85</f>
        <v>293.92554054228</v>
      </c>
      <c r="CV55" s="214" t="n">
        <f aca="false">Time!CV$85</f>
        <v>314.50032838024</v>
      </c>
      <c r="CW55" s="214" t="n">
        <f aca="false">Time!CW$85</f>
        <v>336.515351366857</v>
      </c>
      <c r="CX55" s="214" t="n">
        <f aca="false">Time!CX$85</f>
        <v>360.071425962537</v>
      </c>
      <c r="CY55" s="214" t="n">
        <f aca="false">Time!CY$85</f>
        <v>385.276425779915</v>
      </c>
      <c r="CZ55" s="214" t="n">
        <f aca="false">Time!CZ$85</f>
        <v>412.245775584509</v>
      </c>
      <c r="DA55" s="214" t="n">
        <f aca="false">Time!DA$85</f>
        <v>441.102979875424</v>
      </c>
      <c r="DB55" s="214" t="n">
        <f aca="false">Time!DB$85</f>
        <v>471.980188466704</v>
      </c>
      <c r="DC55" s="214" t="n">
        <f aca="false">Time!DC$85</f>
        <v>505.018801659373</v>
      </c>
      <c r="DD55" s="214" t="n">
        <f aca="false">Time!DD$85</f>
        <v>540.370117775529</v>
      </c>
      <c r="DE55" s="214" t="n">
        <f aca="false">Time!DE$85</f>
        <v>578.196026019816</v>
      </c>
      <c r="DF55" s="214" t="n">
        <f aca="false">Time!DF$85</f>
        <v>618.669747841204</v>
      </c>
      <c r="DG55" s="214" t="n">
        <f aca="false">Time!DG$85</f>
        <v>661.976630190088</v>
      </c>
      <c r="DH55" s="214" t="n">
        <f aca="false">Time!DH$85</f>
        <v>708.314994303394</v>
      </c>
      <c r="DI55" s="214" t="n">
        <f aca="false">Time!DI$85</f>
        <v>757.897043904632</v>
      </c>
      <c r="DJ55" s="214" t="n">
        <f aca="false">Time!DJ$85</f>
        <v>810.949836977956</v>
      </c>
      <c r="DK55" s="214" t="n">
        <f aca="false">Time!DK$85</f>
        <v>867.716325566413</v>
      </c>
    </row>
    <row r="56" s="159" customFormat="true" ht="15" hidden="false" customHeight="true" outlineLevel="0" collapsed="false">
      <c r="A56" s="182"/>
      <c r="B56" s="182"/>
      <c r="C56" s="183"/>
      <c r="E56" s="208" t="str">
        <f aca="false">LEFT(E54, LEN(E54) - 16) &amp; "PV"</f>
        <v>Operations and maintenance costs - Yard expansion - Build - PV</v>
      </c>
      <c r="F56" s="208"/>
      <c r="G56" s="208" t="s">
        <v>209</v>
      </c>
      <c r="H56" s="208" t="n">
        <f aca="false">SUM(J56:DK56)</f>
        <v>-316542.233883776</v>
      </c>
      <c r="I56" s="208"/>
      <c r="J56" s="208" t="n">
        <f aca="false">J54 / J55 * -1</f>
        <v>-0</v>
      </c>
      <c r="K56" s="208" t="n">
        <f aca="false">K54 / K55 * -1</f>
        <v>-0</v>
      </c>
      <c r="L56" s="208" t="n">
        <f aca="false">L54 / L55 * -1</f>
        <v>-0</v>
      </c>
      <c r="M56" s="208" t="n">
        <f aca="false">M54 / M55 * -1</f>
        <v>-0</v>
      </c>
      <c r="N56" s="208" t="n">
        <f aca="false">N54 / N55 * -1</f>
        <v>-0</v>
      </c>
      <c r="O56" s="208" t="n">
        <f aca="false">O54 / O55 * -1</f>
        <v>-0</v>
      </c>
      <c r="P56" s="208" t="n">
        <f aca="false">P54 / P55 * -1</f>
        <v>-0</v>
      </c>
      <c r="Q56" s="208" t="n">
        <f aca="false">Q54 / Q55 * -1</f>
        <v>-0</v>
      </c>
      <c r="R56" s="208" t="n">
        <f aca="false">R54 / R55 * -1</f>
        <v>-0</v>
      </c>
      <c r="S56" s="208" t="n">
        <f aca="false">S54 / S55 * -1</f>
        <v>-0</v>
      </c>
      <c r="T56" s="208" t="n">
        <f aca="false">T54 / T55 * -1</f>
        <v>-27924.6239042949</v>
      </c>
      <c r="U56" s="208" t="n">
        <f aca="false">U54 / U55 * -1</f>
        <v>-26097.7793498083</v>
      </c>
      <c r="V56" s="208" t="n">
        <f aca="false">V54 / V55 * -1</f>
        <v>-24390.447990475</v>
      </c>
      <c r="W56" s="208" t="n">
        <f aca="false">W54 / W55 * -1</f>
        <v>-22794.8112060514</v>
      </c>
      <c r="X56" s="208" t="n">
        <f aca="false">X54 / X55 * -1</f>
        <v>-21303.5618748144</v>
      </c>
      <c r="Y56" s="208" t="n">
        <f aca="false">Y54 / Y55 * -1</f>
        <v>-19909.8709110415</v>
      </c>
      <c r="Z56" s="208" t="n">
        <f aca="false">Z54 / Z55 * -1</f>
        <v>-18607.3559916276</v>
      </c>
      <c r="AA56" s="208" t="n">
        <f aca="false">AA54 / AA55 * -1</f>
        <v>-17390.0523286239</v>
      </c>
      <c r="AB56" s="208" t="n">
        <f aca="false">AB54 / AB55 * -1</f>
        <v>-16252.3853538541</v>
      </c>
      <c r="AC56" s="208" t="n">
        <f aca="false">AC54 / AC55 * -1</f>
        <v>-15189.1451905179</v>
      </c>
      <c r="AD56" s="208" t="n">
        <f aca="false">AD54 / AD55 * -1</f>
        <v>-14195.4627948765</v>
      </c>
      <c r="AE56" s="208" t="n">
        <f aca="false">AE54 / AE55 * -1</f>
        <v>-13266.7876587631</v>
      </c>
      <c r="AF56" s="208" t="n">
        <f aca="false">AF54 / AF55 * -1</f>
        <v>-12398.8669708066</v>
      </c>
      <c r="AG56" s="208" t="n">
        <f aca="false">AG54 / AG55 * -1</f>
        <v>-11587.7261409408</v>
      </c>
      <c r="AH56" s="208" t="n">
        <f aca="false">AH54 / AH55 * -1</f>
        <v>-10829.6505990101</v>
      </c>
      <c r="AI56" s="208" t="n">
        <f aca="false">AI54 / AI55 * -1</f>
        <v>-10121.1687841216</v>
      </c>
      <c r="AJ56" s="208" t="n">
        <f aca="false">AJ54 / AJ55 * -1</f>
        <v>-9459.03624684259</v>
      </c>
      <c r="AK56" s="208" t="n">
        <f aca="false">AK54 / AK55 * -1</f>
        <v>-8840.22079144167</v>
      </c>
      <c r="AL56" s="208" t="n">
        <f aca="false">AL54 / AL55 * -1</f>
        <v>-8261.8885901324</v>
      </c>
      <c r="AM56" s="208" t="n">
        <f aca="false">AM54 / AM55 * -1</f>
        <v>-7721.39120573122</v>
      </c>
      <c r="AN56" s="208" t="n">
        <f aca="false">AN54 / AN55 * -1</f>
        <v>-0</v>
      </c>
      <c r="AO56" s="208" t="n">
        <f aca="false">AO54 / AO55 * -1</f>
        <v>-0</v>
      </c>
      <c r="AP56" s="208" t="n">
        <f aca="false">AP54 / AP55 * -1</f>
        <v>-0</v>
      </c>
      <c r="AQ56" s="208" t="n">
        <f aca="false">AQ54 / AQ55 * -1</f>
        <v>-0</v>
      </c>
      <c r="AR56" s="208" t="n">
        <f aca="false">AR54 / AR55 * -1</f>
        <v>-0</v>
      </c>
      <c r="AS56" s="208" t="n">
        <f aca="false">AS54 / AS55 * -1</f>
        <v>-0</v>
      </c>
      <c r="AT56" s="208" t="n">
        <f aca="false">AT54 / AT55 * -1</f>
        <v>-0</v>
      </c>
      <c r="AU56" s="208" t="n">
        <f aca="false">AU54 / AU55 * -1</f>
        <v>-0</v>
      </c>
      <c r="AV56" s="208" t="n">
        <f aca="false">AV54 / AV55 * -1</f>
        <v>-0</v>
      </c>
      <c r="AW56" s="208" t="n">
        <f aca="false">AW54 / AW55 * -1</f>
        <v>-0</v>
      </c>
      <c r="AX56" s="208" t="n">
        <f aca="false">AX54 / AX55 * -1</f>
        <v>-0</v>
      </c>
      <c r="AY56" s="208" t="n">
        <f aca="false">AY54 / AY55 * -1</f>
        <v>-0</v>
      </c>
      <c r="AZ56" s="208" t="n">
        <f aca="false">AZ54 / AZ55 * -1</f>
        <v>-0</v>
      </c>
      <c r="BA56" s="208" t="n">
        <f aca="false">BA54 / BA55 * -1</f>
        <v>-0</v>
      </c>
      <c r="BB56" s="208" t="n">
        <f aca="false">BB54 / BB55 * -1</f>
        <v>-0</v>
      </c>
      <c r="BC56" s="208" t="n">
        <f aca="false">BC54 / BC55 * -1</f>
        <v>-0</v>
      </c>
      <c r="BD56" s="208" t="n">
        <f aca="false">BD54 / BD55 * -1</f>
        <v>-0</v>
      </c>
      <c r="BE56" s="208" t="n">
        <f aca="false">BE54 / BE55 * -1</f>
        <v>-0</v>
      </c>
      <c r="BF56" s="208" t="n">
        <f aca="false">BF54 / BF55 * -1</f>
        <v>-0</v>
      </c>
      <c r="BG56" s="208" t="n">
        <f aca="false">BG54 / BG55 * -1</f>
        <v>-0</v>
      </c>
      <c r="BH56" s="208" t="n">
        <f aca="false">BH54 / BH55 * -1</f>
        <v>-0</v>
      </c>
      <c r="BI56" s="208" t="n">
        <f aca="false">BI54 / BI55 * -1</f>
        <v>-0</v>
      </c>
      <c r="BJ56" s="208" t="n">
        <f aca="false">BJ54 / BJ55 * -1</f>
        <v>-0</v>
      </c>
      <c r="BK56" s="208" t="n">
        <f aca="false">BK54 / BK55 * -1</f>
        <v>-0</v>
      </c>
      <c r="BL56" s="208" t="n">
        <f aca="false">BL54 / BL55 * -1</f>
        <v>-0</v>
      </c>
      <c r="BM56" s="208" t="n">
        <f aca="false">BM54 / BM55 * -1</f>
        <v>-0</v>
      </c>
      <c r="BN56" s="208" t="n">
        <f aca="false">BN54 / BN55 * -1</f>
        <v>-0</v>
      </c>
      <c r="BO56" s="208" t="n">
        <f aca="false">BO54 / BO55 * -1</f>
        <v>-0</v>
      </c>
      <c r="BP56" s="208" t="n">
        <f aca="false">BP54 / BP55 * -1</f>
        <v>-0</v>
      </c>
      <c r="BQ56" s="208" t="n">
        <f aca="false">BQ54 / BQ55 * -1</f>
        <v>-0</v>
      </c>
      <c r="BR56" s="208" t="n">
        <f aca="false">BR54 / BR55 * -1</f>
        <v>-0</v>
      </c>
      <c r="BS56" s="208" t="n">
        <f aca="false">BS54 / BS55 * -1</f>
        <v>-0</v>
      </c>
      <c r="BT56" s="208" t="n">
        <f aca="false">BT54 / BT55 * -1</f>
        <v>-0</v>
      </c>
      <c r="BU56" s="208" t="n">
        <f aca="false">BU54 / BU55 * -1</f>
        <v>-0</v>
      </c>
      <c r="BV56" s="208" t="n">
        <f aca="false">BV54 / BV55 * -1</f>
        <v>-0</v>
      </c>
      <c r="BW56" s="208" t="n">
        <f aca="false">BW54 / BW55 * -1</f>
        <v>-0</v>
      </c>
      <c r="BX56" s="208" t="n">
        <f aca="false">BX54 / BX55 * -1</f>
        <v>-0</v>
      </c>
      <c r="BY56" s="208" t="n">
        <f aca="false">BY54 / BY55 * -1</f>
        <v>-0</v>
      </c>
      <c r="BZ56" s="208" t="n">
        <f aca="false">BZ54 / BZ55 * -1</f>
        <v>-0</v>
      </c>
      <c r="CA56" s="208" t="n">
        <f aca="false">CA54 / CA55 * -1</f>
        <v>-0</v>
      </c>
      <c r="CB56" s="208" t="n">
        <f aca="false">CB54 / CB55 * -1</f>
        <v>-0</v>
      </c>
      <c r="CC56" s="208" t="n">
        <f aca="false">CC54 / CC55 * -1</f>
        <v>-0</v>
      </c>
      <c r="CD56" s="208" t="n">
        <f aca="false">CD54 / CD55 * -1</f>
        <v>-0</v>
      </c>
      <c r="CE56" s="208" t="n">
        <f aca="false">CE54 / CE55 * -1</f>
        <v>-0</v>
      </c>
      <c r="CF56" s="208" t="n">
        <f aca="false">CF54 / CF55 * -1</f>
        <v>-0</v>
      </c>
      <c r="CG56" s="208" t="n">
        <f aca="false">CG54 / CG55 * -1</f>
        <v>-0</v>
      </c>
      <c r="CH56" s="208" t="n">
        <f aca="false">CH54 / CH55 * -1</f>
        <v>-0</v>
      </c>
      <c r="CI56" s="208" t="n">
        <f aca="false">CI54 / CI55 * -1</f>
        <v>-0</v>
      </c>
      <c r="CJ56" s="208" t="n">
        <f aca="false">CJ54 / CJ55 * -1</f>
        <v>-0</v>
      </c>
      <c r="CK56" s="208" t="n">
        <f aca="false">CK54 / CK55 * -1</f>
        <v>-0</v>
      </c>
      <c r="CL56" s="208" t="n">
        <f aca="false">CL54 / CL55 * -1</f>
        <v>-0</v>
      </c>
      <c r="CM56" s="208" t="n">
        <f aca="false">CM54 / CM55 * -1</f>
        <v>-0</v>
      </c>
      <c r="CN56" s="208" t="n">
        <f aca="false">CN54 / CN55 * -1</f>
        <v>-0</v>
      </c>
      <c r="CO56" s="208" t="n">
        <f aca="false">CO54 / CO55 * -1</f>
        <v>-0</v>
      </c>
      <c r="CP56" s="208" t="n">
        <f aca="false">CP54 / CP55 * -1</f>
        <v>-0</v>
      </c>
      <c r="CQ56" s="208" t="n">
        <f aca="false">CQ54 / CQ55 * -1</f>
        <v>-0</v>
      </c>
      <c r="CR56" s="208" t="n">
        <f aca="false">CR54 / CR55 * -1</f>
        <v>-0</v>
      </c>
      <c r="CS56" s="208" t="n">
        <f aca="false">CS54 / CS55 * -1</f>
        <v>-0</v>
      </c>
      <c r="CT56" s="208" t="n">
        <f aca="false">CT54 / CT55 * -1</f>
        <v>-0</v>
      </c>
      <c r="CU56" s="208" t="n">
        <f aca="false">CU54 / CU55 * -1</f>
        <v>-0</v>
      </c>
      <c r="CV56" s="208" t="n">
        <f aca="false">CV54 / CV55 * -1</f>
        <v>-0</v>
      </c>
      <c r="CW56" s="208" t="n">
        <f aca="false">CW54 / CW55 * -1</f>
        <v>-0</v>
      </c>
      <c r="CX56" s="208" t="n">
        <f aca="false">CX54 / CX55 * -1</f>
        <v>-0</v>
      </c>
      <c r="CY56" s="208" t="n">
        <f aca="false">CY54 / CY55 * -1</f>
        <v>-0</v>
      </c>
      <c r="CZ56" s="208" t="n">
        <f aca="false">CZ54 / CZ55 * -1</f>
        <v>-0</v>
      </c>
      <c r="DA56" s="208" t="n">
        <f aca="false">DA54 / DA55 * -1</f>
        <v>-0</v>
      </c>
      <c r="DB56" s="208" t="n">
        <f aca="false">DB54 / DB55 * -1</f>
        <v>-0</v>
      </c>
      <c r="DC56" s="208" t="n">
        <f aca="false">DC54 / DC55 * -1</f>
        <v>-0</v>
      </c>
      <c r="DD56" s="208" t="n">
        <f aca="false">DD54 / DD55 * -1</f>
        <v>-0</v>
      </c>
      <c r="DE56" s="208" t="n">
        <f aca="false">DE54 / DE55 * -1</f>
        <v>-0</v>
      </c>
      <c r="DF56" s="208" t="n">
        <f aca="false">DF54 / DF55 * -1</f>
        <v>-0</v>
      </c>
      <c r="DG56" s="208" t="n">
        <f aca="false">DG54 / DG55 * -1</f>
        <v>-0</v>
      </c>
      <c r="DH56" s="208" t="n">
        <f aca="false">DH54 / DH55 * -1</f>
        <v>-0</v>
      </c>
      <c r="DI56" s="208" t="n">
        <f aca="false">DI54 / DI55 * -1</f>
        <v>-0</v>
      </c>
      <c r="DJ56" s="208" t="n">
        <f aca="false">DJ54 / DJ55 * -1</f>
        <v>-0</v>
      </c>
      <c r="DK56" s="208" t="n">
        <f aca="false">DK54 / DK55 * -1</f>
        <v>-0</v>
      </c>
    </row>
    <row r="58" customFormat="false" ht="15" hidden="false" customHeight="false" outlineLevel="0" collapsed="false">
      <c r="B58" s="53" t="s">
        <v>1</v>
      </c>
    </row>
    <row r="59" customFormat="false" ht="15" hidden="false" customHeight="false" outlineLevel="0" collapsed="false">
      <c r="E59" s="85" t="str">
        <f aca="false">E$44</f>
        <v>Operations and maintenance costs - Truck gate complex - Build - PV</v>
      </c>
      <c r="F59" s="85" t="n">
        <f aca="false">F$44</f>
        <v>0</v>
      </c>
      <c r="G59" s="85" t="str">
        <f aca="false">G$44</f>
        <v>US$</v>
      </c>
      <c r="H59" s="85" t="n">
        <f aca="false">H$44</f>
        <v>-952763.543872153</v>
      </c>
      <c r="I59" s="85" t="n">
        <f aca="false">I$44</f>
        <v>0</v>
      </c>
      <c r="J59" s="85" t="n">
        <f aca="false">J$44</f>
        <v>-0</v>
      </c>
      <c r="K59" s="85" t="n">
        <f aca="false">K$44</f>
        <v>-0</v>
      </c>
      <c r="L59" s="85" t="n">
        <f aca="false">L$44</f>
        <v>-0</v>
      </c>
      <c r="M59" s="85" t="n">
        <f aca="false">M$44</f>
        <v>-0</v>
      </c>
      <c r="N59" s="85" t="n">
        <f aca="false">N$44</f>
        <v>-0</v>
      </c>
      <c r="O59" s="85" t="n">
        <f aca="false">O$44</f>
        <v>-0</v>
      </c>
      <c r="P59" s="85" t="n">
        <f aca="false">P$44</f>
        <v>-0</v>
      </c>
      <c r="Q59" s="85" t="n">
        <f aca="false">Q$44</f>
        <v>-0</v>
      </c>
      <c r="R59" s="85" t="n">
        <f aca="false">R$44</f>
        <v>-0</v>
      </c>
      <c r="S59" s="85" t="n">
        <f aca="false">S$44</f>
        <v>-0</v>
      </c>
      <c r="T59" s="85" t="n">
        <f aca="false">T$44</f>
        <v>-84050.5966800049</v>
      </c>
      <c r="U59" s="85" t="n">
        <f aca="false">U$44</f>
        <v>-78551.9595140233</v>
      </c>
      <c r="V59" s="85" t="n">
        <f aca="false">V$44</f>
        <v>-73413.0462747881</v>
      </c>
      <c r="W59" s="85" t="n">
        <f aca="false">W$44</f>
        <v>-68610.3236212973</v>
      </c>
      <c r="X59" s="85" t="n">
        <f aca="false">X$44</f>
        <v>-64121.7977769134</v>
      </c>
      <c r="Y59" s="85" t="n">
        <f aca="false">Y$44</f>
        <v>-59926.9138101994</v>
      </c>
      <c r="Z59" s="85" t="n">
        <f aca="false">Z$44</f>
        <v>-56006.4615048592</v>
      </c>
      <c r="AA59" s="85" t="n">
        <f aca="false">AA$44</f>
        <v>-52342.4873877189</v>
      </c>
      <c r="AB59" s="85" t="n">
        <f aca="false">AB$44</f>
        <v>-48918.2125118868</v>
      </c>
      <c r="AC59" s="85" t="n">
        <f aca="false">AC$44</f>
        <v>-45717.9556185858</v>
      </c>
      <c r="AD59" s="85" t="n">
        <f aca="false">AD$44</f>
        <v>-42727.0613257812</v>
      </c>
      <c r="AE59" s="85" t="n">
        <f aca="false">AE$44</f>
        <v>-39931.8330147487</v>
      </c>
      <c r="AF59" s="85" t="n">
        <f aca="false">AF$44</f>
        <v>-37319.4701072418</v>
      </c>
      <c r="AG59" s="85" t="n">
        <f aca="false">AG$44</f>
        <v>-34878.0094460204</v>
      </c>
      <c r="AH59" s="85" t="n">
        <f aca="false">AH$44</f>
        <v>-32596.2705102994</v>
      </c>
      <c r="AI59" s="85" t="n">
        <f aca="false">AI$44</f>
        <v>-30463.8042152331</v>
      </c>
      <c r="AJ59" s="85" t="n">
        <f aca="false">AJ$44</f>
        <v>-28470.8450609655</v>
      </c>
      <c r="AK59" s="85" t="n">
        <f aca="false">AK$44</f>
        <v>-26608.2664121173</v>
      </c>
      <c r="AL59" s="85" t="n">
        <f aca="false">AL$44</f>
        <v>-24867.5387029134</v>
      </c>
      <c r="AM59" s="85" t="n">
        <f aca="false">AM$44</f>
        <v>-23240.6903765546</v>
      </c>
      <c r="AN59" s="85" t="n">
        <f aca="false">AN$44</f>
        <v>-0</v>
      </c>
      <c r="AO59" s="85" t="n">
        <f aca="false">AO$44</f>
        <v>-0</v>
      </c>
      <c r="AP59" s="85" t="n">
        <f aca="false">AP$44</f>
        <v>-0</v>
      </c>
      <c r="AQ59" s="85" t="n">
        <f aca="false">AQ$44</f>
        <v>-0</v>
      </c>
      <c r="AR59" s="85" t="n">
        <f aca="false">AR$44</f>
        <v>-0</v>
      </c>
      <c r="AS59" s="85" t="n">
        <f aca="false">AS$44</f>
        <v>-0</v>
      </c>
      <c r="AT59" s="85" t="n">
        <f aca="false">AT$44</f>
        <v>-0</v>
      </c>
      <c r="AU59" s="85" t="n">
        <f aca="false">AU$44</f>
        <v>-0</v>
      </c>
      <c r="AV59" s="85" t="n">
        <f aca="false">AV$44</f>
        <v>-0</v>
      </c>
      <c r="AW59" s="85" t="n">
        <f aca="false">AW$44</f>
        <v>-0</v>
      </c>
      <c r="AX59" s="85" t="n">
        <f aca="false">AX$44</f>
        <v>-0</v>
      </c>
      <c r="AY59" s="85" t="n">
        <f aca="false">AY$44</f>
        <v>-0</v>
      </c>
      <c r="AZ59" s="85" t="n">
        <f aca="false">AZ$44</f>
        <v>-0</v>
      </c>
      <c r="BA59" s="85" t="n">
        <f aca="false">BA$44</f>
        <v>-0</v>
      </c>
      <c r="BB59" s="85" t="n">
        <f aca="false">BB$44</f>
        <v>-0</v>
      </c>
      <c r="BC59" s="85" t="n">
        <f aca="false">BC$44</f>
        <v>-0</v>
      </c>
      <c r="BD59" s="85" t="n">
        <f aca="false">BD$44</f>
        <v>-0</v>
      </c>
      <c r="BE59" s="85" t="n">
        <f aca="false">BE$44</f>
        <v>-0</v>
      </c>
      <c r="BF59" s="85" t="n">
        <f aca="false">BF$44</f>
        <v>-0</v>
      </c>
      <c r="BG59" s="85" t="n">
        <f aca="false">BG$44</f>
        <v>-0</v>
      </c>
      <c r="BH59" s="85" t="n">
        <f aca="false">BH$44</f>
        <v>-0</v>
      </c>
      <c r="BI59" s="85" t="n">
        <f aca="false">BI$44</f>
        <v>-0</v>
      </c>
      <c r="BJ59" s="85" t="n">
        <f aca="false">BJ$44</f>
        <v>-0</v>
      </c>
      <c r="BK59" s="85" t="n">
        <f aca="false">BK$44</f>
        <v>-0</v>
      </c>
      <c r="BL59" s="85" t="n">
        <f aca="false">BL$44</f>
        <v>-0</v>
      </c>
      <c r="BM59" s="85" t="n">
        <f aca="false">BM$44</f>
        <v>-0</v>
      </c>
      <c r="BN59" s="85" t="n">
        <f aca="false">BN$44</f>
        <v>-0</v>
      </c>
      <c r="BO59" s="85" t="n">
        <f aca="false">BO$44</f>
        <v>-0</v>
      </c>
      <c r="BP59" s="85" t="n">
        <f aca="false">BP$44</f>
        <v>-0</v>
      </c>
      <c r="BQ59" s="85" t="n">
        <f aca="false">BQ$44</f>
        <v>-0</v>
      </c>
      <c r="BR59" s="85" t="n">
        <f aca="false">BR$44</f>
        <v>-0</v>
      </c>
      <c r="BS59" s="85" t="n">
        <f aca="false">BS$44</f>
        <v>-0</v>
      </c>
      <c r="BT59" s="85" t="n">
        <f aca="false">BT$44</f>
        <v>-0</v>
      </c>
      <c r="BU59" s="85" t="n">
        <f aca="false">BU$44</f>
        <v>-0</v>
      </c>
      <c r="BV59" s="85" t="n">
        <f aca="false">BV$44</f>
        <v>-0</v>
      </c>
      <c r="BW59" s="85" t="n">
        <f aca="false">BW$44</f>
        <v>-0</v>
      </c>
      <c r="BX59" s="85" t="n">
        <f aca="false">BX$44</f>
        <v>-0</v>
      </c>
      <c r="BY59" s="85" t="n">
        <f aca="false">BY$44</f>
        <v>-0</v>
      </c>
      <c r="BZ59" s="85" t="n">
        <f aca="false">BZ$44</f>
        <v>-0</v>
      </c>
      <c r="CA59" s="85" t="n">
        <f aca="false">CA$44</f>
        <v>-0</v>
      </c>
      <c r="CB59" s="85" t="n">
        <f aca="false">CB$44</f>
        <v>-0</v>
      </c>
      <c r="CC59" s="85" t="n">
        <f aca="false">CC$44</f>
        <v>-0</v>
      </c>
      <c r="CD59" s="85" t="n">
        <f aca="false">CD$44</f>
        <v>-0</v>
      </c>
      <c r="CE59" s="85" t="n">
        <f aca="false">CE$44</f>
        <v>-0</v>
      </c>
      <c r="CF59" s="85" t="n">
        <f aca="false">CF$44</f>
        <v>-0</v>
      </c>
      <c r="CG59" s="85" t="n">
        <f aca="false">CG$44</f>
        <v>-0</v>
      </c>
      <c r="CH59" s="85" t="n">
        <f aca="false">CH$44</f>
        <v>-0</v>
      </c>
      <c r="CI59" s="85" t="n">
        <f aca="false">CI$44</f>
        <v>-0</v>
      </c>
      <c r="CJ59" s="85" t="n">
        <f aca="false">CJ$44</f>
        <v>-0</v>
      </c>
      <c r="CK59" s="85" t="n">
        <f aca="false">CK$44</f>
        <v>-0</v>
      </c>
      <c r="CL59" s="85" t="n">
        <f aca="false">CL$44</f>
        <v>-0</v>
      </c>
      <c r="CM59" s="85" t="n">
        <f aca="false">CM$44</f>
        <v>-0</v>
      </c>
      <c r="CN59" s="85" t="n">
        <f aca="false">CN$44</f>
        <v>-0</v>
      </c>
      <c r="CO59" s="85" t="n">
        <f aca="false">CO$44</f>
        <v>-0</v>
      </c>
      <c r="CP59" s="85" t="n">
        <f aca="false">CP$44</f>
        <v>-0</v>
      </c>
      <c r="CQ59" s="85" t="n">
        <f aca="false">CQ$44</f>
        <v>-0</v>
      </c>
      <c r="CR59" s="85" t="n">
        <f aca="false">CR$44</f>
        <v>-0</v>
      </c>
      <c r="CS59" s="85" t="n">
        <f aca="false">CS$44</f>
        <v>-0</v>
      </c>
      <c r="CT59" s="85" t="n">
        <f aca="false">CT$44</f>
        <v>-0</v>
      </c>
      <c r="CU59" s="85" t="n">
        <f aca="false">CU$44</f>
        <v>-0</v>
      </c>
      <c r="CV59" s="85" t="n">
        <f aca="false">CV$44</f>
        <v>-0</v>
      </c>
      <c r="CW59" s="85" t="n">
        <f aca="false">CW$44</f>
        <v>-0</v>
      </c>
      <c r="CX59" s="85" t="n">
        <f aca="false">CX$44</f>
        <v>-0</v>
      </c>
      <c r="CY59" s="85" t="n">
        <f aca="false">CY$44</f>
        <v>-0</v>
      </c>
      <c r="CZ59" s="85" t="n">
        <f aca="false">CZ$44</f>
        <v>-0</v>
      </c>
      <c r="DA59" s="85" t="n">
        <f aca="false">DA$44</f>
        <v>-0</v>
      </c>
      <c r="DB59" s="85" t="n">
        <f aca="false">DB$44</f>
        <v>-0</v>
      </c>
      <c r="DC59" s="85" t="n">
        <f aca="false">DC$44</f>
        <v>-0</v>
      </c>
      <c r="DD59" s="85" t="n">
        <f aca="false">DD$44</f>
        <v>-0</v>
      </c>
      <c r="DE59" s="85" t="n">
        <f aca="false">DE$44</f>
        <v>-0</v>
      </c>
      <c r="DF59" s="85" t="n">
        <f aca="false">DF$44</f>
        <v>-0</v>
      </c>
      <c r="DG59" s="85" t="n">
        <f aca="false">DG$44</f>
        <v>-0</v>
      </c>
      <c r="DH59" s="85" t="n">
        <f aca="false">DH$44</f>
        <v>-0</v>
      </c>
      <c r="DI59" s="85" t="n">
        <f aca="false">DI$44</f>
        <v>-0</v>
      </c>
      <c r="DJ59" s="85" t="n">
        <f aca="false">DJ$44</f>
        <v>-0</v>
      </c>
      <c r="DK59" s="85" t="n">
        <f aca="false">DK$44</f>
        <v>-0</v>
      </c>
    </row>
    <row r="60" customFormat="false" ht="15" hidden="false" customHeight="false" outlineLevel="0" collapsed="false">
      <c r="E60" s="85" t="str">
        <f aca="false">E$56</f>
        <v>Operations and maintenance costs - Yard expansion - Build - PV</v>
      </c>
      <c r="F60" s="85" t="n">
        <f aca="false">F$56</f>
        <v>0</v>
      </c>
      <c r="G60" s="85" t="str">
        <f aca="false">G$56</f>
        <v>US$</v>
      </c>
      <c r="H60" s="85" t="n">
        <f aca="false">H$56</f>
        <v>-316542.233883776</v>
      </c>
      <c r="I60" s="85" t="n">
        <f aca="false">I$56</f>
        <v>0</v>
      </c>
      <c r="J60" s="85" t="n">
        <f aca="false">J$56</f>
        <v>-0</v>
      </c>
      <c r="K60" s="85" t="n">
        <f aca="false">K$56</f>
        <v>-0</v>
      </c>
      <c r="L60" s="85" t="n">
        <f aca="false">L$56</f>
        <v>-0</v>
      </c>
      <c r="M60" s="85" t="n">
        <f aca="false">M$56</f>
        <v>-0</v>
      </c>
      <c r="N60" s="85" t="n">
        <f aca="false">N$56</f>
        <v>-0</v>
      </c>
      <c r="O60" s="85" t="n">
        <f aca="false">O$56</f>
        <v>-0</v>
      </c>
      <c r="P60" s="85" t="n">
        <f aca="false">P$56</f>
        <v>-0</v>
      </c>
      <c r="Q60" s="85" t="n">
        <f aca="false">Q$56</f>
        <v>-0</v>
      </c>
      <c r="R60" s="85" t="n">
        <f aca="false">R$56</f>
        <v>-0</v>
      </c>
      <c r="S60" s="85" t="n">
        <f aca="false">S$56</f>
        <v>-0</v>
      </c>
      <c r="T60" s="85" t="n">
        <f aca="false">T$56</f>
        <v>-27924.6239042949</v>
      </c>
      <c r="U60" s="85" t="n">
        <f aca="false">U$56</f>
        <v>-26097.7793498083</v>
      </c>
      <c r="V60" s="85" t="n">
        <f aca="false">V$56</f>
        <v>-24390.447990475</v>
      </c>
      <c r="W60" s="85" t="n">
        <f aca="false">W$56</f>
        <v>-22794.8112060514</v>
      </c>
      <c r="X60" s="85" t="n">
        <f aca="false">X$56</f>
        <v>-21303.5618748144</v>
      </c>
      <c r="Y60" s="85" t="n">
        <f aca="false">Y$56</f>
        <v>-19909.8709110415</v>
      </c>
      <c r="Z60" s="85" t="n">
        <f aca="false">Z$56</f>
        <v>-18607.3559916276</v>
      </c>
      <c r="AA60" s="85" t="n">
        <f aca="false">AA$56</f>
        <v>-17390.0523286239</v>
      </c>
      <c r="AB60" s="85" t="n">
        <f aca="false">AB$56</f>
        <v>-16252.3853538541</v>
      </c>
      <c r="AC60" s="85" t="n">
        <f aca="false">AC$56</f>
        <v>-15189.1451905179</v>
      </c>
      <c r="AD60" s="85" t="n">
        <f aca="false">AD$56</f>
        <v>-14195.4627948765</v>
      </c>
      <c r="AE60" s="85" t="n">
        <f aca="false">AE$56</f>
        <v>-13266.7876587631</v>
      </c>
      <c r="AF60" s="85" t="n">
        <f aca="false">AF$56</f>
        <v>-12398.8669708066</v>
      </c>
      <c r="AG60" s="85" t="n">
        <f aca="false">AG$56</f>
        <v>-11587.7261409408</v>
      </c>
      <c r="AH60" s="85" t="n">
        <f aca="false">AH$56</f>
        <v>-10829.6505990101</v>
      </c>
      <c r="AI60" s="85" t="n">
        <f aca="false">AI$56</f>
        <v>-10121.1687841216</v>
      </c>
      <c r="AJ60" s="85" t="n">
        <f aca="false">AJ$56</f>
        <v>-9459.03624684259</v>
      </c>
      <c r="AK60" s="85" t="n">
        <f aca="false">AK$56</f>
        <v>-8840.22079144167</v>
      </c>
      <c r="AL60" s="85" t="n">
        <f aca="false">AL$56</f>
        <v>-8261.8885901324</v>
      </c>
      <c r="AM60" s="85" t="n">
        <f aca="false">AM$56</f>
        <v>-7721.39120573122</v>
      </c>
      <c r="AN60" s="85" t="n">
        <f aca="false">AN$56</f>
        <v>-0</v>
      </c>
      <c r="AO60" s="85" t="n">
        <f aca="false">AO$56</f>
        <v>-0</v>
      </c>
      <c r="AP60" s="85" t="n">
        <f aca="false">AP$56</f>
        <v>-0</v>
      </c>
      <c r="AQ60" s="85" t="n">
        <f aca="false">AQ$56</f>
        <v>-0</v>
      </c>
      <c r="AR60" s="85" t="n">
        <f aca="false">AR$56</f>
        <v>-0</v>
      </c>
      <c r="AS60" s="85" t="n">
        <f aca="false">AS$56</f>
        <v>-0</v>
      </c>
      <c r="AT60" s="85" t="n">
        <f aca="false">AT$56</f>
        <v>-0</v>
      </c>
      <c r="AU60" s="85" t="n">
        <f aca="false">AU$56</f>
        <v>-0</v>
      </c>
      <c r="AV60" s="85" t="n">
        <f aca="false">AV$56</f>
        <v>-0</v>
      </c>
      <c r="AW60" s="85" t="n">
        <f aca="false">AW$56</f>
        <v>-0</v>
      </c>
      <c r="AX60" s="85" t="n">
        <f aca="false">AX$56</f>
        <v>-0</v>
      </c>
      <c r="AY60" s="85" t="n">
        <f aca="false">AY$56</f>
        <v>-0</v>
      </c>
      <c r="AZ60" s="85" t="n">
        <f aca="false">AZ$56</f>
        <v>-0</v>
      </c>
      <c r="BA60" s="85" t="n">
        <f aca="false">BA$56</f>
        <v>-0</v>
      </c>
      <c r="BB60" s="85" t="n">
        <f aca="false">BB$56</f>
        <v>-0</v>
      </c>
      <c r="BC60" s="85" t="n">
        <f aca="false">BC$56</f>
        <v>-0</v>
      </c>
      <c r="BD60" s="85" t="n">
        <f aca="false">BD$56</f>
        <v>-0</v>
      </c>
      <c r="BE60" s="85" t="n">
        <f aca="false">BE$56</f>
        <v>-0</v>
      </c>
      <c r="BF60" s="85" t="n">
        <f aca="false">BF$56</f>
        <v>-0</v>
      </c>
      <c r="BG60" s="85" t="n">
        <f aca="false">BG$56</f>
        <v>-0</v>
      </c>
      <c r="BH60" s="85" t="n">
        <f aca="false">BH$56</f>
        <v>-0</v>
      </c>
      <c r="BI60" s="85" t="n">
        <f aca="false">BI$56</f>
        <v>-0</v>
      </c>
      <c r="BJ60" s="85" t="n">
        <f aca="false">BJ$56</f>
        <v>-0</v>
      </c>
      <c r="BK60" s="85" t="n">
        <f aca="false">BK$56</f>
        <v>-0</v>
      </c>
      <c r="BL60" s="85" t="n">
        <f aca="false">BL$56</f>
        <v>-0</v>
      </c>
      <c r="BM60" s="85" t="n">
        <f aca="false">BM$56</f>
        <v>-0</v>
      </c>
      <c r="BN60" s="85" t="n">
        <f aca="false">BN$56</f>
        <v>-0</v>
      </c>
      <c r="BO60" s="85" t="n">
        <f aca="false">BO$56</f>
        <v>-0</v>
      </c>
      <c r="BP60" s="85" t="n">
        <f aca="false">BP$56</f>
        <v>-0</v>
      </c>
      <c r="BQ60" s="85" t="n">
        <f aca="false">BQ$56</f>
        <v>-0</v>
      </c>
      <c r="BR60" s="85" t="n">
        <f aca="false">BR$56</f>
        <v>-0</v>
      </c>
      <c r="BS60" s="85" t="n">
        <f aca="false">BS$56</f>
        <v>-0</v>
      </c>
      <c r="BT60" s="85" t="n">
        <f aca="false">BT$56</f>
        <v>-0</v>
      </c>
      <c r="BU60" s="85" t="n">
        <f aca="false">BU$56</f>
        <v>-0</v>
      </c>
      <c r="BV60" s="85" t="n">
        <f aca="false">BV$56</f>
        <v>-0</v>
      </c>
      <c r="BW60" s="85" t="n">
        <f aca="false">BW$56</f>
        <v>-0</v>
      </c>
      <c r="BX60" s="85" t="n">
        <f aca="false">BX$56</f>
        <v>-0</v>
      </c>
      <c r="BY60" s="85" t="n">
        <f aca="false">BY$56</f>
        <v>-0</v>
      </c>
      <c r="BZ60" s="85" t="n">
        <f aca="false">BZ$56</f>
        <v>-0</v>
      </c>
      <c r="CA60" s="85" t="n">
        <f aca="false">CA$56</f>
        <v>-0</v>
      </c>
      <c r="CB60" s="85" t="n">
        <f aca="false">CB$56</f>
        <v>-0</v>
      </c>
      <c r="CC60" s="85" t="n">
        <f aca="false">CC$56</f>
        <v>-0</v>
      </c>
      <c r="CD60" s="85" t="n">
        <f aca="false">CD$56</f>
        <v>-0</v>
      </c>
      <c r="CE60" s="85" t="n">
        <f aca="false">CE$56</f>
        <v>-0</v>
      </c>
      <c r="CF60" s="85" t="n">
        <f aca="false">CF$56</f>
        <v>-0</v>
      </c>
      <c r="CG60" s="85" t="n">
        <f aca="false">CG$56</f>
        <v>-0</v>
      </c>
      <c r="CH60" s="85" t="n">
        <f aca="false">CH$56</f>
        <v>-0</v>
      </c>
      <c r="CI60" s="85" t="n">
        <f aca="false">CI$56</f>
        <v>-0</v>
      </c>
      <c r="CJ60" s="85" t="n">
        <f aca="false">CJ$56</f>
        <v>-0</v>
      </c>
      <c r="CK60" s="85" t="n">
        <f aca="false">CK$56</f>
        <v>-0</v>
      </c>
      <c r="CL60" s="85" t="n">
        <f aca="false">CL$56</f>
        <v>-0</v>
      </c>
      <c r="CM60" s="85" t="n">
        <f aca="false">CM$56</f>
        <v>-0</v>
      </c>
      <c r="CN60" s="85" t="n">
        <f aca="false">CN$56</f>
        <v>-0</v>
      </c>
      <c r="CO60" s="85" t="n">
        <f aca="false">CO$56</f>
        <v>-0</v>
      </c>
      <c r="CP60" s="85" t="n">
        <f aca="false">CP$56</f>
        <v>-0</v>
      </c>
      <c r="CQ60" s="85" t="n">
        <f aca="false">CQ$56</f>
        <v>-0</v>
      </c>
      <c r="CR60" s="85" t="n">
        <f aca="false">CR$56</f>
        <v>-0</v>
      </c>
      <c r="CS60" s="85" t="n">
        <f aca="false">CS$56</f>
        <v>-0</v>
      </c>
      <c r="CT60" s="85" t="n">
        <f aca="false">CT$56</f>
        <v>-0</v>
      </c>
      <c r="CU60" s="85" t="n">
        <f aca="false">CU$56</f>
        <v>-0</v>
      </c>
      <c r="CV60" s="85" t="n">
        <f aca="false">CV$56</f>
        <v>-0</v>
      </c>
      <c r="CW60" s="85" t="n">
        <f aca="false">CW$56</f>
        <v>-0</v>
      </c>
      <c r="CX60" s="85" t="n">
        <f aca="false">CX$56</f>
        <v>-0</v>
      </c>
      <c r="CY60" s="85" t="n">
        <f aca="false">CY$56</f>
        <v>-0</v>
      </c>
      <c r="CZ60" s="85" t="n">
        <f aca="false">CZ$56</f>
        <v>-0</v>
      </c>
      <c r="DA60" s="85" t="n">
        <f aca="false">DA$56</f>
        <v>-0</v>
      </c>
      <c r="DB60" s="85" t="n">
        <f aca="false">DB$56</f>
        <v>-0</v>
      </c>
      <c r="DC60" s="85" t="n">
        <f aca="false">DC$56</f>
        <v>-0</v>
      </c>
      <c r="DD60" s="85" t="n">
        <f aca="false">DD$56</f>
        <v>-0</v>
      </c>
      <c r="DE60" s="85" t="n">
        <f aca="false">DE$56</f>
        <v>-0</v>
      </c>
      <c r="DF60" s="85" t="n">
        <f aca="false">DF$56</f>
        <v>-0</v>
      </c>
      <c r="DG60" s="85" t="n">
        <f aca="false">DG$56</f>
        <v>-0</v>
      </c>
      <c r="DH60" s="85" t="n">
        <f aca="false">DH$56</f>
        <v>-0</v>
      </c>
      <c r="DI60" s="85" t="n">
        <f aca="false">DI$56</f>
        <v>-0</v>
      </c>
      <c r="DJ60" s="85" t="n">
        <f aca="false">DJ$56</f>
        <v>-0</v>
      </c>
      <c r="DK60" s="85" t="n">
        <f aca="false">DK$56</f>
        <v>-0</v>
      </c>
    </row>
    <row r="61" customFormat="false" ht="15" hidden="false" customHeight="false" outlineLevel="0" collapsed="false">
      <c r="E61" s="208" t="s">
        <v>310</v>
      </c>
      <c r="F61" s="208"/>
      <c r="G61" s="208" t="s">
        <v>209</v>
      </c>
      <c r="H61" s="208" t="n">
        <f aca="false">SUM(J61:DK61)</f>
        <v>-1269305.77775593</v>
      </c>
      <c r="I61" s="208"/>
      <c r="J61" s="208" t="n">
        <f aca="false">SUM(J59:J60)</f>
        <v>0</v>
      </c>
      <c r="K61" s="208" t="n">
        <f aca="false">SUM(K59:K60)</f>
        <v>0</v>
      </c>
      <c r="L61" s="208" t="n">
        <f aca="false">SUM(L59:L60)</f>
        <v>0</v>
      </c>
      <c r="M61" s="208" t="n">
        <f aca="false">SUM(M59:M60)</f>
        <v>0</v>
      </c>
      <c r="N61" s="208" t="n">
        <f aca="false">SUM(N59:N60)</f>
        <v>0</v>
      </c>
      <c r="O61" s="208" t="n">
        <f aca="false">SUM(O59:O60)</f>
        <v>0</v>
      </c>
      <c r="P61" s="208" t="n">
        <f aca="false">SUM(P59:P60)</f>
        <v>0</v>
      </c>
      <c r="Q61" s="208" t="n">
        <f aca="false">SUM(Q59:Q60)</f>
        <v>0</v>
      </c>
      <c r="R61" s="208" t="n">
        <f aca="false">SUM(R59:R60)</f>
        <v>0</v>
      </c>
      <c r="S61" s="208" t="n">
        <f aca="false">SUM(S59:S60)</f>
        <v>0</v>
      </c>
      <c r="T61" s="208" t="n">
        <f aca="false">SUM(T59:T60)</f>
        <v>-111975.2205843</v>
      </c>
      <c r="U61" s="208" t="n">
        <f aca="false">SUM(U59:U60)</f>
        <v>-104649.738863832</v>
      </c>
      <c r="V61" s="208" t="n">
        <f aca="false">SUM(V59:V60)</f>
        <v>-97803.4942652631</v>
      </c>
      <c r="W61" s="208" t="n">
        <f aca="false">SUM(W59:W60)</f>
        <v>-91405.1348273487</v>
      </c>
      <c r="X61" s="208" t="n">
        <f aca="false">SUM(X59:X60)</f>
        <v>-85425.3596517278</v>
      </c>
      <c r="Y61" s="208" t="n">
        <f aca="false">SUM(Y59:Y60)</f>
        <v>-79836.7847212409</v>
      </c>
      <c r="Z61" s="208" t="n">
        <f aca="false">SUM(Z59:Z60)</f>
        <v>-74613.8174964868</v>
      </c>
      <c r="AA61" s="208" t="n">
        <f aca="false">SUM(AA59:AA60)</f>
        <v>-69732.5397163428</v>
      </c>
      <c r="AB61" s="208" t="n">
        <f aca="false">SUM(AB59:AB60)</f>
        <v>-65170.597865741</v>
      </c>
      <c r="AC61" s="208" t="n">
        <f aca="false">SUM(AC59:AC60)</f>
        <v>-60907.1008091037</v>
      </c>
      <c r="AD61" s="208" t="n">
        <f aca="false">SUM(AD59:AD60)</f>
        <v>-56922.5241206577</v>
      </c>
      <c r="AE61" s="208" t="n">
        <f aca="false">SUM(AE59:AE60)</f>
        <v>-53198.6206735119</v>
      </c>
      <c r="AF61" s="208" t="n">
        <f aca="false">SUM(AF59:AF60)</f>
        <v>-49718.3370780485</v>
      </c>
      <c r="AG61" s="208" t="n">
        <f aca="false">SUM(AG59:AG60)</f>
        <v>-46465.7355869612</v>
      </c>
      <c r="AH61" s="208" t="n">
        <f aca="false">SUM(AH59:AH60)</f>
        <v>-43425.9211093095</v>
      </c>
      <c r="AI61" s="208" t="n">
        <f aca="false">SUM(AI59:AI60)</f>
        <v>-40584.9729993547</v>
      </c>
      <c r="AJ61" s="208" t="n">
        <f aca="false">SUM(AJ59:AJ60)</f>
        <v>-37929.8813078081</v>
      </c>
      <c r="AK61" s="208" t="n">
        <f aca="false">SUM(AK59:AK60)</f>
        <v>-35448.487203559</v>
      </c>
      <c r="AL61" s="208" t="n">
        <f aca="false">SUM(AL59:AL60)</f>
        <v>-33129.4272930458</v>
      </c>
      <c r="AM61" s="208" t="n">
        <f aca="false">SUM(AM59:AM60)</f>
        <v>-30962.0815822858</v>
      </c>
      <c r="AN61" s="208" t="n">
        <f aca="false">SUM(AN59:AN60)</f>
        <v>0</v>
      </c>
      <c r="AO61" s="208" t="n">
        <f aca="false">SUM(AO59:AO60)</f>
        <v>0</v>
      </c>
      <c r="AP61" s="208" t="n">
        <f aca="false">SUM(AP59:AP60)</f>
        <v>0</v>
      </c>
      <c r="AQ61" s="208" t="n">
        <f aca="false">SUM(AQ59:AQ60)</f>
        <v>0</v>
      </c>
      <c r="AR61" s="208" t="n">
        <f aca="false">SUM(AR59:AR60)</f>
        <v>0</v>
      </c>
      <c r="AS61" s="208" t="n">
        <f aca="false">SUM(AS59:AS60)</f>
        <v>0</v>
      </c>
      <c r="AT61" s="208" t="n">
        <f aca="false">SUM(AT59:AT60)</f>
        <v>0</v>
      </c>
      <c r="AU61" s="208" t="n">
        <f aca="false">SUM(AU59:AU60)</f>
        <v>0</v>
      </c>
      <c r="AV61" s="208" t="n">
        <f aca="false">SUM(AV59:AV60)</f>
        <v>0</v>
      </c>
      <c r="AW61" s="208" t="n">
        <f aca="false">SUM(AW59:AW60)</f>
        <v>0</v>
      </c>
      <c r="AX61" s="208" t="n">
        <f aca="false">SUM(AX59:AX60)</f>
        <v>0</v>
      </c>
      <c r="AY61" s="208" t="n">
        <f aca="false">SUM(AY59:AY60)</f>
        <v>0</v>
      </c>
      <c r="AZ61" s="208" t="n">
        <f aca="false">SUM(AZ59:AZ60)</f>
        <v>0</v>
      </c>
      <c r="BA61" s="208" t="n">
        <f aca="false">SUM(BA59:BA60)</f>
        <v>0</v>
      </c>
      <c r="BB61" s="208" t="n">
        <f aca="false">SUM(BB59:BB60)</f>
        <v>0</v>
      </c>
      <c r="BC61" s="208" t="n">
        <f aca="false">SUM(BC59:BC60)</f>
        <v>0</v>
      </c>
      <c r="BD61" s="208" t="n">
        <f aca="false">SUM(BD59:BD60)</f>
        <v>0</v>
      </c>
      <c r="BE61" s="208" t="n">
        <f aca="false">SUM(BE59:BE60)</f>
        <v>0</v>
      </c>
      <c r="BF61" s="208" t="n">
        <f aca="false">SUM(BF59:BF60)</f>
        <v>0</v>
      </c>
      <c r="BG61" s="208" t="n">
        <f aca="false">SUM(BG59:BG60)</f>
        <v>0</v>
      </c>
      <c r="BH61" s="208" t="n">
        <f aca="false">SUM(BH59:BH60)</f>
        <v>0</v>
      </c>
      <c r="BI61" s="208" t="n">
        <f aca="false">SUM(BI59:BI60)</f>
        <v>0</v>
      </c>
      <c r="BJ61" s="208" t="n">
        <f aca="false">SUM(BJ59:BJ60)</f>
        <v>0</v>
      </c>
      <c r="BK61" s="208" t="n">
        <f aca="false">SUM(BK59:BK60)</f>
        <v>0</v>
      </c>
      <c r="BL61" s="208" t="n">
        <f aca="false">SUM(BL59:BL60)</f>
        <v>0</v>
      </c>
      <c r="BM61" s="208" t="n">
        <f aca="false">SUM(BM59:BM60)</f>
        <v>0</v>
      </c>
      <c r="BN61" s="208" t="n">
        <f aca="false">SUM(BN59:BN60)</f>
        <v>0</v>
      </c>
      <c r="BO61" s="208" t="n">
        <f aca="false">SUM(BO59:BO60)</f>
        <v>0</v>
      </c>
      <c r="BP61" s="208" t="n">
        <f aca="false">SUM(BP59:BP60)</f>
        <v>0</v>
      </c>
      <c r="BQ61" s="208" t="n">
        <f aca="false">SUM(BQ59:BQ60)</f>
        <v>0</v>
      </c>
      <c r="BR61" s="208" t="n">
        <f aca="false">SUM(BR59:BR60)</f>
        <v>0</v>
      </c>
      <c r="BS61" s="208" t="n">
        <f aca="false">SUM(BS59:BS60)</f>
        <v>0</v>
      </c>
      <c r="BT61" s="208" t="n">
        <f aca="false">SUM(BT59:BT60)</f>
        <v>0</v>
      </c>
      <c r="BU61" s="208" t="n">
        <f aca="false">SUM(BU59:BU60)</f>
        <v>0</v>
      </c>
      <c r="BV61" s="208" t="n">
        <f aca="false">SUM(BV59:BV60)</f>
        <v>0</v>
      </c>
      <c r="BW61" s="208" t="n">
        <f aca="false">SUM(BW59:BW60)</f>
        <v>0</v>
      </c>
      <c r="BX61" s="208" t="n">
        <f aca="false">SUM(BX59:BX60)</f>
        <v>0</v>
      </c>
      <c r="BY61" s="208" t="n">
        <f aca="false">SUM(BY59:BY60)</f>
        <v>0</v>
      </c>
      <c r="BZ61" s="208" t="n">
        <f aca="false">SUM(BZ59:BZ60)</f>
        <v>0</v>
      </c>
      <c r="CA61" s="208" t="n">
        <f aca="false">SUM(CA59:CA60)</f>
        <v>0</v>
      </c>
      <c r="CB61" s="208" t="n">
        <f aca="false">SUM(CB59:CB60)</f>
        <v>0</v>
      </c>
      <c r="CC61" s="208" t="n">
        <f aca="false">SUM(CC59:CC60)</f>
        <v>0</v>
      </c>
      <c r="CD61" s="208" t="n">
        <f aca="false">SUM(CD59:CD60)</f>
        <v>0</v>
      </c>
      <c r="CE61" s="208" t="n">
        <f aca="false">SUM(CE59:CE60)</f>
        <v>0</v>
      </c>
      <c r="CF61" s="208" t="n">
        <f aca="false">SUM(CF59:CF60)</f>
        <v>0</v>
      </c>
      <c r="CG61" s="208" t="n">
        <f aca="false">SUM(CG59:CG60)</f>
        <v>0</v>
      </c>
      <c r="CH61" s="208" t="n">
        <f aca="false">SUM(CH59:CH60)</f>
        <v>0</v>
      </c>
      <c r="CI61" s="208" t="n">
        <f aca="false">SUM(CI59:CI60)</f>
        <v>0</v>
      </c>
      <c r="CJ61" s="208" t="n">
        <f aca="false">SUM(CJ59:CJ60)</f>
        <v>0</v>
      </c>
      <c r="CK61" s="208" t="n">
        <f aca="false">SUM(CK59:CK60)</f>
        <v>0</v>
      </c>
      <c r="CL61" s="208" t="n">
        <f aca="false">SUM(CL59:CL60)</f>
        <v>0</v>
      </c>
      <c r="CM61" s="208" t="n">
        <f aca="false">SUM(CM59:CM60)</f>
        <v>0</v>
      </c>
      <c r="CN61" s="208" t="n">
        <f aca="false">SUM(CN59:CN60)</f>
        <v>0</v>
      </c>
      <c r="CO61" s="208" t="n">
        <f aca="false">SUM(CO59:CO60)</f>
        <v>0</v>
      </c>
      <c r="CP61" s="208" t="n">
        <f aca="false">SUM(CP59:CP60)</f>
        <v>0</v>
      </c>
      <c r="CQ61" s="208" t="n">
        <f aca="false">SUM(CQ59:CQ60)</f>
        <v>0</v>
      </c>
      <c r="CR61" s="208" t="n">
        <f aca="false">SUM(CR59:CR60)</f>
        <v>0</v>
      </c>
      <c r="CS61" s="208" t="n">
        <f aca="false">SUM(CS59:CS60)</f>
        <v>0</v>
      </c>
      <c r="CT61" s="208" t="n">
        <f aca="false">SUM(CT59:CT60)</f>
        <v>0</v>
      </c>
      <c r="CU61" s="208" t="n">
        <f aca="false">SUM(CU59:CU60)</f>
        <v>0</v>
      </c>
      <c r="CV61" s="208" t="n">
        <f aca="false">SUM(CV59:CV60)</f>
        <v>0</v>
      </c>
      <c r="CW61" s="208" t="n">
        <f aca="false">SUM(CW59:CW60)</f>
        <v>0</v>
      </c>
      <c r="CX61" s="208" t="n">
        <f aca="false">SUM(CX59:CX60)</f>
        <v>0</v>
      </c>
      <c r="CY61" s="208" t="n">
        <f aca="false">SUM(CY59:CY60)</f>
        <v>0</v>
      </c>
      <c r="CZ61" s="208" t="n">
        <f aca="false">SUM(CZ59:CZ60)</f>
        <v>0</v>
      </c>
      <c r="DA61" s="208" t="n">
        <f aca="false">SUM(DA59:DA60)</f>
        <v>0</v>
      </c>
      <c r="DB61" s="208" t="n">
        <f aca="false">SUM(DB59:DB60)</f>
        <v>0</v>
      </c>
      <c r="DC61" s="208" t="n">
        <f aca="false">SUM(DC59:DC60)</f>
        <v>0</v>
      </c>
      <c r="DD61" s="208" t="n">
        <f aca="false">SUM(DD59:DD60)</f>
        <v>0</v>
      </c>
      <c r="DE61" s="208" t="n">
        <f aca="false">SUM(DE59:DE60)</f>
        <v>0</v>
      </c>
      <c r="DF61" s="208" t="n">
        <f aca="false">SUM(DF59:DF60)</f>
        <v>0</v>
      </c>
      <c r="DG61" s="208" t="n">
        <f aca="false">SUM(DG59:DG60)</f>
        <v>0</v>
      </c>
      <c r="DH61" s="208" t="n">
        <f aca="false">SUM(DH59:DH60)</f>
        <v>0</v>
      </c>
      <c r="DI61" s="208" t="n">
        <f aca="false">SUM(DI59:DI60)</f>
        <v>0</v>
      </c>
      <c r="DJ61" s="208" t="n">
        <f aca="false">SUM(DJ59:DJ60)</f>
        <v>0</v>
      </c>
      <c r="DK61" s="208" t="n">
        <f aca="false">SUM(DK59:DK60)</f>
        <v>0</v>
      </c>
    </row>
    <row r="64" customFormat="false" ht="15" hidden="false" customHeight="false" outlineLevel="0" collapsed="false">
      <c r="A64" s="67" t="s">
        <v>311</v>
      </c>
      <c r="B64" s="67"/>
      <c r="C64" s="150"/>
      <c r="D64" s="67"/>
      <c r="E64" s="67"/>
      <c r="F64" s="67"/>
      <c r="G64" s="67"/>
      <c r="H64" s="67"/>
      <c r="I64" s="67"/>
      <c r="J64" s="67"/>
      <c r="K64" s="67"/>
      <c r="L64" s="67"/>
      <c r="M64" s="67"/>
      <c r="N64" s="67"/>
      <c r="O64" s="67"/>
      <c r="P64" s="67"/>
      <c r="Q64" s="67"/>
      <c r="R64" s="67"/>
      <c r="S64" s="67"/>
      <c r="T64" s="67"/>
      <c r="U64" s="67"/>
      <c r="V64" s="67"/>
      <c r="W64" s="67"/>
      <c r="X64" s="67"/>
      <c r="Y64" s="67"/>
      <c r="Z64" s="67"/>
      <c r="AA64" s="67"/>
      <c r="AB64" s="67"/>
      <c r="AC64" s="67"/>
      <c r="AD64" s="67"/>
      <c r="AE64" s="67"/>
      <c r="AF64" s="67"/>
      <c r="AG64" s="67"/>
      <c r="AH64" s="67"/>
      <c r="AI64" s="67"/>
      <c r="AJ64" s="67"/>
      <c r="AK64" s="67"/>
      <c r="AL64" s="67"/>
      <c r="AM64" s="67"/>
      <c r="AN64" s="67"/>
      <c r="AO64" s="67"/>
      <c r="AP64" s="67"/>
      <c r="AQ64" s="67"/>
      <c r="AR64" s="67"/>
      <c r="AS64" s="67"/>
      <c r="AT64" s="67"/>
      <c r="AU64" s="67"/>
      <c r="AV64" s="67"/>
      <c r="AW64" s="67"/>
      <c r="AX64" s="67"/>
      <c r="AY64" s="67"/>
      <c r="AZ64" s="67"/>
      <c r="BA64" s="67"/>
      <c r="BB64" s="67"/>
      <c r="BC64" s="67"/>
      <c r="BD64" s="67"/>
      <c r="BE64" s="67"/>
      <c r="BF64" s="67"/>
      <c r="BG64" s="67"/>
      <c r="BH64" s="67"/>
      <c r="BI64" s="67"/>
      <c r="BJ64" s="67"/>
      <c r="BK64" s="67"/>
      <c r="BL64" s="67"/>
      <c r="BM64" s="67"/>
      <c r="BN64" s="67"/>
      <c r="BO64" s="67"/>
      <c r="BP64" s="67"/>
      <c r="BQ64" s="67"/>
      <c r="BR64" s="67"/>
      <c r="BS64" s="67"/>
      <c r="BT64" s="67"/>
      <c r="BU64" s="67"/>
      <c r="BV64" s="67"/>
      <c r="BW64" s="67"/>
      <c r="BX64" s="67"/>
      <c r="BY64" s="67"/>
      <c r="BZ64" s="67"/>
      <c r="CA64" s="67"/>
      <c r="CB64" s="67"/>
      <c r="CC64" s="67"/>
      <c r="CD64" s="67"/>
      <c r="CE64" s="67"/>
      <c r="CF64" s="67"/>
      <c r="CG64" s="67"/>
      <c r="CH64" s="67"/>
      <c r="CI64" s="67"/>
      <c r="CJ64" s="67"/>
      <c r="CK64" s="67"/>
      <c r="CL64" s="67"/>
      <c r="CM64" s="67"/>
      <c r="CN64" s="67"/>
      <c r="CO64" s="67"/>
      <c r="CP64" s="67"/>
      <c r="CQ64" s="67"/>
      <c r="CR64" s="67"/>
      <c r="CS64" s="67"/>
      <c r="CT64" s="67"/>
      <c r="CU64" s="67"/>
      <c r="CV64" s="67"/>
      <c r="CW64" s="67"/>
      <c r="CX64" s="67"/>
      <c r="CY64" s="67"/>
      <c r="CZ64" s="67"/>
      <c r="DA64" s="67"/>
      <c r="DB64" s="67"/>
      <c r="DC64" s="67"/>
      <c r="DD64" s="67"/>
      <c r="DE64" s="67"/>
      <c r="DF64" s="67"/>
      <c r="DG64" s="67"/>
      <c r="DH64" s="67"/>
      <c r="DI64" s="67"/>
      <c r="DJ64" s="67"/>
      <c r="DK64" s="67"/>
    </row>
    <row r="66" customFormat="false" ht="15" hidden="false" customHeight="false" outlineLevel="0" collapsed="false">
      <c r="B66" s="53" t="s">
        <v>308</v>
      </c>
    </row>
    <row r="68" customFormat="false" ht="15" hidden="false" customHeight="false" outlineLevel="0" collapsed="false">
      <c r="C68" s="54" t="s">
        <v>312</v>
      </c>
    </row>
    <row r="69" customFormat="false" ht="15" hidden="false" customHeight="false" outlineLevel="0" collapsed="false">
      <c r="E69" s="85" t="str">
        <f aca="false">E$40</f>
        <v>Operations and maintenance costs - Truck gate complex - Build - Constant dollars - Annual average</v>
      </c>
      <c r="F69" s="85" t="n">
        <f aca="false">F$40</f>
        <v>117885.309839909</v>
      </c>
      <c r="G69" s="85" t="str">
        <f aca="false">G$40</f>
        <v>US$</v>
      </c>
    </row>
    <row r="70" customFormat="false" ht="15" hidden="false" customHeight="false" outlineLevel="0" collapsed="false">
      <c r="E70" s="194" t="str">
        <f aca="false">Time!E$73</f>
        <v>Post analysis period remaining service life flag - Gate complex</v>
      </c>
      <c r="F70" s="194" t="n">
        <f aca="false">Time!F$73</f>
        <v>0</v>
      </c>
      <c r="G70" s="194" t="str">
        <f aca="false">Time!G$73</f>
        <v>flag</v>
      </c>
      <c r="H70" s="194" t="n">
        <f aca="false">Time!H$73</f>
        <v>10</v>
      </c>
      <c r="I70" s="194" t="n">
        <f aca="false">Time!I$73</f>
        <v>0</v>
      </c>
      <c r="J70" s="194" t="n">
        <f aca="false">Time!J$73</f>
        <v>0</v>
      </c>
      <c r="K70" s="194" t="n">
        <f aca="false">Time!K$73</f>
        <v>0</v>
      </c>
      <c r="L70" s="194" t="n">
        <f aca="false">Time!L$73</f>
        <v>0</v>
      </c>
      <c r="M70" s="194" t="n">
        <f aca="false">Time!M$73</f>
        <v>0</v>
      </c>
      <c r="N70" s="194" t="n">
        <f aca="false">Time!N$73</f>
        <v>0</v>
      </c>
      <c r="O70" s="194" t="n">
        <f aca="false">Time!O$73</f>
        <v>0</v>
      </c>
      <c r="P70" s="194" t="n">
        <f aca="false">Time!P$73</f>
        <v>0</v>
      </c>
      <c r="Q70" s="194" t="n">
        <f aca="false">Time!Q$73</f>
        <v>0</v>
      </c>
      <c r="R70" s="194" t="n">
        <f aca="false">Time!R$73</f>
        <v>0</v>
      </c>
      <c r="S70" s="194" t="n">
        <f aca="false">Time!S$73</f>
        <v>0</v>
      </c>
      <c r="T70" s="194" t="n">
        <f aca="false">Time!T$73</f>
        <v>0</v>
      </c>
      <c r="U70" s="194" t="n">
        <f aca="false">Time!U$73</f>
        <v>0</v>
      </c>
      <c r="V70" s="194" t="n">
        <f aca="false">Time!V$73</f>
        <v>0</v>
      </c>
      <c r="W70" s="194" t="n">
        <f aca="false">Time!W$73</f>
        <v>0</v>
      </c>
      <c r="X70" s="194" t="n">
        <f aca="false">Time!X$73</f>
        <v>0</v>
      </c>
      <c r="Y70" s="194" t="n">
        <f aca="false">Time!Y$73</f>
        <v>0</v>
      </c>
      <c r="Z70" s="194" t="n">
        <f aca="false">Time!Z$73</f>
        <v>0</v>
      </c>
      <c r="AA70" s="194" t="n">
        <f aca="false">Time!AA$73</f>
        <v>0</v>
      </c>
      <c r="AB70" s="194" t="n">
        <f aca="false">Time!AB$73</f>
        <v>0</v>
      </c>
      <c r="AC70" s="194" t="n">
        <f aca="false">Time!AC$73</f>
        <v>0</v>
      </c>
      <c r="AD70" s="194" t="n">
        <f aca="false">Time!AD$73</f>
        <v>0</v>
      </c>
      <c r="AE70" s="194" t="n">
        <f aca="false">Time!AE$73</f>
        <v>0</v>
      </c>
      <c r="AF70" s="194" t="n">
        <f aca="false">Time!AF$73</f>
        <v>0</v>
      </c>
      <c r="AG70" s="194" t="n">
        <f aca="false">Time!AG$73</f>
        <v>0</v>
      </c>
      <c r="AH70" s="194" t="n">
        <f aca="false">Time!AH$73</f>
        <v>0</v>
      </c>
      <c r="AI70" s="194" t="n">
        <f aca="false">Time!AI$73</f>
        <v>0</v>
      </c>
      <c r="AJ70" s="194" t="n">
        <f aca="false">Time!AJ$73</f>
        <v>0</v>
      </c>
      <c r="AK70" s="194" t="n">
        <f aca="false">Time!AK$73</f>
        <v>0</v>
      </c>
      <c r="AL70" s="194" t="n">
        <f aca="false">Time!AL$73</f>
        <v>0</v>
      </c>
      <c r="AM70" s="194" t="n">
        <f aca="false">Time!AM$73</f>
        <v>0</v>
      </c>
      <c r="AN70" s="194" t="n">
        <f aca="false">Time!AN$73</f>
        <v>1</v>
      </c>
      <c r="AO70" s="194" t="n">
        <f aca="false">Time!AO$73</f>
        <v>1</v>
      </c>
      <c r="AP70" s="194" t="n">
        <f aca="false">Time!AP$73</f>
        <v>1</v>
      </c>
      <c r="AQ70" s="194" t="n">
        <f aca="false">Time!AQ$73</f>
        <v>1</v>
      </c>
      <c r="AR70" s="194" t="n">
        <f aca="false">Time!AR$73</f>
        <v>1</v>
      </c>
      <c r="AS70" s="194" t="n">
        <f aca="false">Time!AS$73</f>
        <v>1</v>
      </c>
      <c r="AT70" s="194" t="n">
        <f aca="false">Time!AT$73</f>
        <v>1</v>
      </c>
      <c r="AU70" s="194" t="n">
        <f aca="false">Time!AU$73</f>
        <v>1</v>
      </c>
      <c r="AV70" s="194" t="n">
        <f aca="false">Time!AV$73</f>
        <v>1</v>
      </c>
      <c r="AW70" s="194" t="n">
        <f aca="false">Time!AW$73</f>
        <v>1</v>
      </c>
      <c r="AX70" s="194" t="n">
        <f aca="false">Time!AX$73</f>
        <v>0</v>
      </c>
      <c r="AY70" s="194" t="n">
        <f aca="false">Time!AY$73</f>
        <v>0</v>
      </c>
      <c r="AZ70" s="194" t="n">
        <f aca="false">Time!AZ$73</f>
        <v>0</v>
      </c>
      <c r="BA70" s="194" t="n">
        <f aca="false">Time!BA$73</f>
        <v>0</v>
      </c>
      <c r="BB70" s="194" t="n">
        <f aca="false">Time!BB$73</f>
        <v>0</v>
      </c>
      <c r="BC70" s="194" t="n">
        <f aca="false">Time!BC$73</f>
        <v>0</v>
      </c>
      <c r="BD70" s="194" t="n">
        <f aca="false">Time!BD$73</f>
        <v>0</v>
      </c>
      <c r="BE70" s="194" t="n">
        <f aca="false">Time!BE$73</f>
        <v>0</v>
      </c>
      <c r="BF70" s="194" t="n">
        <f aca="false">Time!BF$73</f>
        <v>0</v>
      </c>
      <c r="BG70" s="194" t="n">
        <f aca="false">Time!BG$73</f>
        <v>0</v>
      </c>
      <c r="BH70" s="194" t="n">
        <f aca="false">Time!BH$73</f>
        <v>0</v>
      </c>
      <c r="BI70" s="194" t="n">
        <f aca="false">Time!BI$73</f>
        <v>0</v>
      </c>
      <c r="BJ70" s="194" t="n">
        <f aca="false">Time!BJ$73</f>
        <v>0</v>
      </c>
      <c r="BK70" s="194" t="n">
        <f aca="false">Time!BK$73</f>
        <v>0</v>
      </c>
      <c r="BL70" s="194" t="n">
        <f aca="false">Time!BL$73</f>
        <v>0</v>
      </c>
      <c r="BM70" s="194" t="n">
        <f aca="false">Time!BM$73</f>
        <v>0</v>
      </c>
      <c r="BN70" s="194" t="n">
        <f aca="false">Time!BN$73</f>
        <v>0</v>
      </c>
      <c r="BO70" s="194" t="n">
        <f aca="false">Time!BO$73</f>
        <v>0</v>
      </c>
      <c r="BP70" s="194" t="n">
        <f aca="false">Time!BP$73</f>
        <v>0</v>
      </c>
      <c r="BQ70" s="194" t="n">
        <f aca="false">Time!BQ$73</f>
        <v>0</v>
      </c>
      <c r="BR70" s="194" t="n">
        <f aca="false">Time!BR$73</f>
        <v>0</v>
      </c>
      <c r="BS70" s="194" t="n">
        <f aca="false">Time!BS$73</f>
        <v>0</v>
      </c>
      <c r="BT70" s="194" t="n">
        <f aca="false">Time!BT$73</f>
        <v>0</v>
      </c>
      <c r="BU70" s="194" t="n">
        <f aca="false">Time!BU$73</f>
        <v>0</v>
      </c>
      <c r="BV70" s="194" t="n">
        <f aca="false">Time!BV$73</f>
        <v>0</v>
      </c>
      <c r="BW70" s="194" t="n">
        <f aca="false">Time!BW$73</f>
        <v>0</v>
      </c>
      <c r="BX70" s="194" t="n">
        <f aca="false">Time!BX$73</f>
        <v>0</v>
      </c>
      <c r="BY70" s="194" t="n">
        <f aca="false">Time!BY$73</f>
        <v>0</v>
      </c>
      <c r="BZ70" s="194" t="n">
        <f aca="false">Time!BZ$73</f>
        <v>0</v>
      </c>
      <c r="CA70" s="194" t="n">
        <f aca="false">Time!CA$73</f>
        <v>0</v>
      </c>
      <c r="CB70" s="194" t="n">
        <f aca="false">Time!CB$73</f>
        <v>0</v>
      </c>
      <c r="CC70" s="194" t="n">
        <f aca="false">Time!CC$73</f>
        <v>0</v>
      </c>
      <c r="CD70" s="194" t="n">
        <f aca="false">Time!CD$73</f>
        <v>0</v>
      </c>
      <c r="CE70" s="194" t="n">
        <f aca="false">Time!CE$73</f>
        <v>0</v>
      </c>
      <c r="CF70" s="194" t="n">
        <f aca="false">Time!CF$73</f>
        <v>0</v>
      </c>
      <c r="CG70" s="194" t="n">
        <f aca="false">Time!CG$73</f>
        <v>0</v>
      </c>
      <c r="CH70" s="194" t="n">
        <f aca="false">Time!CH$73</f>
        <v>0</v>
      </c>
      <c r="CI70" s="194" t="n">
        <f aca="false">Time!CI$73</f>
        <v>0</v>
      </c>
      <c r="CJ70" s="194" t="n">
        <f aca="false">Time!CJ$73</f>
        <v>0</v>
      </c>
      <c r="CK70" s="194" t="n">
        <f aca="false">Time!CK$73</f>
        <v>0</v>
      </c>
      <c r="CL70" s="194" t="n">
        <f aca="false">Time!CL$73</f>
        <v>0</v>
      </c>
      <c r="CM70" s="194" t="n">
        <f aca="false">Time!CM$73</f>
        <v>0</v>
      </c>
      <c r="CN70" s="194" t="n">
        <f aca="false">Time!CN$73</f>
        <v>0</v>
      </c>
      <c r="CO70" s="194" t="n">
        <f aca="false">Time!CO$73</f>
        <v>0</v>
      </c>
      <c r="CP70" s="194" t="n">
        <f aca="false">Time!CP$73</f>
        <v>0</v>
      </c>
      <c r="CQ70" s="194" t="n">
        <f aca="false">Time!CQ$73</f>
        <v>0</v>
      </c>
      <c r="CR70" s="194" t="n">
        <f aca="false">Time!CR$73</f>
        <v>0</v>
      </c>
      <c r="CS70" s="194" t="n">
        <f aca="false">Time!CS$73</f>
        <v>0</v>
      </c>
      <c r="CT70" s="194" t="n">
        <f aca="false">Time!CT$73</f>
        <v>0</v>
      </c>
      <c r="CU70" s="194" t="n">
        <f aca="false">Time!CU$73</f>
        <v>0</v>
      </c>
      <c r="CV70" s="194" t="n">
        <f aca="false">Time!CV$73</f>
        <v>0</v>
      </c>
      <c r="CW70" s="194" t="n">
        <f aca="false">Time!CW$73</f>
        <v>0</v>
      </c>
      <c r="CX70" s="194" t="n">
        <f aca="false">Time!CX$73</f>
        <v>0</v>
      </c>
      <c r="CY70" s="194" t="n">
        <f aca="false">Time!CY$73</f>
        <v>0</v>
      </c>
      <c r="CZ70" s="194" t="n">
        <f aca="false">Time!CZ$73</f>
        <v>0</v>
      </c>
      <c r="DA70" s="194" t="n">
        <f aca="false">Time!DA$73</f>
        <v>0</v>
      </c>
      <c r="DB70" s="194" t="n">
        <f aca="false">Time!DB$73</f>
        <v>0</v>
      </c>
      <c r="DC70" s="194" t="n">
        <f aca="false">Time!DC$73</f>
        <v>0</v>
      </c>
      <c r="DD70" s="194" t="n">
        <f aca="false">Time!DD$73</f>
        <v>0</v>
      </c>
      <c r="DE70" s="194" t="n">
        <f aca="false">Time!DE$73</f>
        <v>0</v>
      </c>
      <c r="DF70" s="194" t="n">
        <f aca="false">Time!DF$73</f>
        <v>0</v>
      </c>
      <c r="DG70" s="194" t="n">
        <f aca="false">Time!DG$73</f>
        <v>0</v>
      </c>
      <c r="DH70" s="194" t="n">
        <f aca="false">Time!DH$73</f>
        <v>0</v>
      </c>
      <c r="DI70" s="194" t="n">
        <f aca="false">Time!DI$73</f>
        <v>0</v>
      </c>
      <c r="DJ70" s="194" t="n">
        <f aca="false">Time!DJ$73</f>
        <v>0</v>
      </c>
      <c r="DK70" s="194" t="n">
        <f aca="false">Time!DK$73</f>
        <v>0</v>
      </c>
    </row>
    <row r="71" customFormat="false" ht="15" hidden="false" customHeight="false" outlineLevel="0" collapsed="false">
      <c r="E71" s="55" t="s">
        <v>313</v>
      </c>
      <c r="G71" s="55" t="s">
        <v>209</v>
      </c>
      <c r="H71" s="55" t="n">
        <f aca="false">SUM(J71:DK71)</f>
        <v>1178853.09839909</v>
      </c>
      <c r="J71" s="55" t="n">
        <f aca="false">$F69 * J70</f>
        <v>0</v>
      </c>
      <c r="K71" s="55" t="n">
        <f aca="false">$F69 * K70</f>
        <v>0</v>
      </c>
      <c r="L71" s="55" t="n">
        <f aca="false">$F69 * L70</f>
        <v>0</v>
      </c>
      <c r="M71" s="55" t="n">
        <f aca="false">$F69 * M70</f>
        <v>0</v>
      </c>
      <c r="N71" s="55" t="n">
        <f aca="false">$F69 * N70</f>
        <v>0</v>
      </c>
      <c r="O71" s="55" t="n">
        <f aca="false">$F69 * O70</f>
        <v>0</v>
      </c>
      <c r="P71" s="55" t="n">
        <f aca="false">$F69 * P70</f>
        <v>0</v>
      </c>
      <c r="Q71" s="55" t="n">
        <f aca="false">$F69 * Q70</f>
        <v>0</v>
      </c>
      <c r="R71" s="55" t="n">
        <f aca="false">$F69 * R70</f>
        <v>0</v>
      </c>
      <c r="S71" s="55" t="n">
        <f aca="false">$F69 * S70</f>
        <v>0</v>
      </c>
      <c r="T71" s="55" t="n">
        <f aca="false">$F69 * T70</f>
        <v>0</v>
      </c>
      <c r="U71" s="55" t="n">
        <f aca="false">$F69 * U70</f>
        <v>0</v>
      </c>
      <c r="V71" s="55" t="n">
        <f aca="false">$F69 * V70</f>
        <v>0</v>
      </c>
      <c r="W71" s="55" t="n">
        <f aca="false">$F69 * W70</f>
        <v>0</v>
      </c>
      <c r="X71" s="55" t="n">
        <f aca="false">$F69 * X70</f>
        <v>0</v>
      </c>
      <c r="Y71" s="55" t="n">
        <f aca="false">$F69 * Y70</f>
        <v>0</v>
      </c>
      <c r="Z71" s="55" t="n">
        <f aca="false">$F69 * Z70</f>
        <v>0</v>
      </c>
      <c r="AA71" s="55" t="n">
        <f aca="false">$F69 * AA70</f>
        <v>0</v>
      </c>
      <c r="AB71" s="55" t="n">
        <f aca="false">$F69 * AB70</f>
        <v>0</v>
      </c>
      <c r="AC71" s="55" t="n">
        <f aca="false">$F69 * AC70</f>
        <v>0</v>
      </c>
      <c r="AD71" s="55" t="n">
        <f aca="false">$F69 * AD70</f>
        <v>0</v>
      </c>
      <c r="AE71" s="55" t="n">
        <f aca="false">$F69 * AE70</f>
        <v>0</v>
      </c>
      <c r="AF71" s="55" t="n">
        <f aca="false">$F69 * AF70</f>
        <v>0</v>
      </c>
      <c r="AG71" s="55" t="n">
        <f aca="false">$F69 * AG70</f>
        <v>0</v>
      </c>
      <c r="AH71" s="55" t="n">
        <f aca="false">$F69 * AH70</f>
        <v>0</v>
      </c>
      <c r="AI71" s="55" t="n">
        <f aca="false">$F69 * AI70</f>
        <v>0</v>
      </c>
      <c r="AJ71" s="55" t="n">
        <f aca="false">$F69 * AJ70</f>
        <v>0</v>
      </c>
      <c r="AK71" s="55" t="n">
        <f aca="false">$F69 * AK70</f>
        <v>0</v>
      </c>
      <c r="AL71" s="55" t="n">
        <f aca="false">$F69 * AL70</f>
        <v>0</v>
      </c>
      <c r="AM71" s="55" t="n">
        <f aca="false">$F69 * AM70</f>
        <v>0</v>
      </c>
      <c r="AN71" s="55" t="n">
        <f aca="false">$F69 * AN70</f>
        <v>117885.309839909</v>
      </c>
      <c r="AO71" s="55" t="n">
        <f aca="false">$F69 * AO70</f>
        <v>117885.309839909</v>
      </c>
      <c r="AP71" s="55" t="n">
        <f aca="false">$F69 * AP70</f>
        <v>117885.309839909</v>
      </c>
      <c r="AQ71" s="55" t="n">
        <f aca="false">$F69 * AQ70</f>
        <v>117885.309839909</v>
      </c>
      <c r="AR71" s="55" t="n">
        <f aca="false">$F69 * AR70</f>
        <v>117885.309839909</v>
      </c>
      <c r="AS71" s="55" t="n">
        <f aca="false">$F69 * AS70</f>
        <v>117885.309839909</v>
      </c>
      <c r="AT71" s="55" t="n">
        <f aca="false">$F69 * AT70</f>
        <v>117885.309839909</v>
      </c>
      <c r="AU71" s="55" t="n">
        <f aca="false">$F69 * AU70</f>
        <v>117885.309839909</v>
      </c>
      <c r="AV71" s="55" t="n">
        <f aca="false">$F69 * AV70</f>
        <v>117885.309839909</v>
      </c>
      <c r="AW71" s="55" t="n">
        <f aca="false">$F69 * AW70</f>
        <v>117885.309839909</v>
      </c>
      <c r="AX71" s="55" t="n">
        <f aca="false">$F69 * AX70</f>
        <v>0</v>
      </c>
      <c r="AY71" s="55" t="n">
        <f aca="false">$F69 * AY70</f>
        <v>0</v>
      </c>
      <c r="AZ71" s="55" t="n">
        <f aca="false">$F69 * AZ70</f>
        <v>0</v>
      </c>
      <c r="BA71" s="55" t="n">
        <f aca="false">$F69 * BA70</f>
        <v>0</v>
      </c>
      <c r="BB71" s="55" t="n">
        <f aca="false">$F69 * BB70</f>
        <v>0</v>
      </c>
      <c r="BC71" s="55" t="n">
        <f aca="false">$F69 * BC70</f>
        <v>0</v>
      </c>
      <c r="BD71" s="55" t="n">
        <f aca="false">$F69 * BD70</f>
        <v>0</v>
      </c>
      <c r="BE71" s="55" t="n">
        <f aca="false">$F69 * BE70</f>
        <v>0</v>
      </c>
      <c r="BF71" s="55" t="n">
        <f aca="false">$F69 * BF70</f>
        <v>0</v>
      </c>
      <c r="BG71" s="55" t="n">
        <f aca="false">$F69 * BG70</f>
        <v>0</v>
      </c>
      <c r="BH71" s="55" t="n">
        <f aca="false">$F69 * BH70</f>
        <v>0</v>
      </c>
      <c r="BI71" s="55" t="n">
        <f aca="false">$F69 * BI70</f>
        <v>0</v>
      </c>
      <c r="BJ71" s="55" t="n">
        <f aca="false">$F69 * BJ70</f>
        <v>0</v>
      </c>
      <c r="BK71" s="55" t="n">
        <f aca="false">$F69 * BK70</f>
        <v>0</v>
      </c>
      <c r="BL71" s="55" t="n">
        <f aca="false">$F69 * BL70</f>
        <v>0</v>
      </c>
      <c r="BM71" s="55" t="n">
        <f aca="false">$F69 * BM70</f>
        <v>0</v>
      </c>
      <c r="BN71" s="55" t="n">
        <f aca="false">$F69 * BN70</f>
        <v>0</v>
      </c>
      <c r="BO71" s="55" t="n">
        <f aca="false">$F69 * BO70</f>
        <v>0</v>
      </c>
      <c r="BP71" s="55" t="n">
        <f aca="false">$F69 * BP70</f>
        <v>0</v>
      </c>
      <c r="BQ71" s="55" t="n">
        <f aca="false">$F69 * BQ70</f>
        <v>0</v>
      </c>
      <c r="BR71" s="55" t="n">
        <f aca="false">$F69 * BR70</f>
        <v>0</v>
      </c>
      <c r="BS71" s="55" t="n">
        <f aca="false">$F69 * BS70</f>
        <v>0</v>
      </c>
      <c r="BT71" s="55" t="n">
        <f aca="false">$F69 * BT70</f>
        <v>0</v>
      </c>
      <c r="BU71" s="55" t="n">
        <f aca="false">$F69 * BU70</f>
        <v>0</v>
      </c>
      <c r="BV71" s="55" t="n">
        <f aca="false">$F69 * BV70</f>
        <v>0</v>
      </c>
      <c r="BW71" s="55" t="n">
        <f aca="false">$F69 * BW70</f>
        <v>0</v>
      </c>
      <c r="BX71" s="55" t="n">
        <f aca="false">$F69 * BX70</f>
        <v>0</v>
      </c>
      <c r="BY71" s="55" t="n">
        <f aca="false">$F69 * BY70</f>
        <v>0</v>
      </c>
      <c r="BZ71" s="55" t="n">
        <f aca="false">$F69 * BZ70</f>
        <v>0</v>
      </c>
      <c r="CA71" s="55" t="n">
        <f aca="false">$F69 * CA70</f>
        <v>0</v>
      </c>
      <c r="CB71" s="55" t="n">
        <f aca="false">$F69 * CB70</f>
        <v>0</v>
      </c>
      <c r="CC71" s="55" t="n">
        <f aca="false">$F69 * CC70</f>
        <v>0</v>
      </c>
      <c r="CD71" s="55" t="n">
        <f aca="false">$F69 * CD70</f>
        <v>0</v>
      </c>
      <c r="CE71" s="55" t="n">
        <f aca="false">$F69 * CE70</f>
        <v>0</v>
      </c>
      <c r="CF71" s="55" t="n">
        <f aca="false">$F69 * CF70</f>
        <v>0</v>
      </c>
      <c r="CG71" s="55" t="n">
        <f aca="false">$F69 * CG70</f>
        <v>0</v>
      </c>
      <c r="CH71" s="55" t="n">
        <f aca="false">$F69 * CH70</f>
        <v>0</v>
      </c>
      <c r="CI71" s="55" t="n">
        <f aca="false">$F69 * CI70</f>
        <v>0</v>
      </c>
      <c r="CJ71" s="55" t="n">
        <f aca="false">$F69 * CJ70</f>
        <v>0</v>
      </c>
      <c r="CK71" s="55" t="n">
        <f aca="false">$F69 * CK70</f>
        <v>0</v>
      </c>
      <c r="CL71" s="55" t="n">
        <f aca="false">$F69 * CL70</f>
        <v>0</v>
      </c>
      <c r="CM71" s="55" t="n">
        <f aca="false">$F69 * CM70</f>
        <v>0</v>
      </c>
      <c r="CN71" s="55" t="n">
        <f aca="false">$F69 * CN70</f>
        <v>0</v>
      </c>
      <c r="CO71" s="55" t="n">
        <f aca="false">$F69 * CO70</f>
        <v>0</v>
      </c>
      <c r="CP71" s="55" t="n">
        <f aca="false">$F69 * CP70</f>
        <v>0</v>
      </c>
      <c r="CQ71" s="55" t="n">
        <f aca="false">$F69 * CQ70</f>
        <v>0</v>
      </c>
      <c r="CR71" s="55" t="n">
        <f aca="false">$F69 * CR70</f>
        <v>0</v>
      </c>
      <c r="CS71" s="55" t="n">
        <f aca="false">$F69 * CS70</f>
        <v>0</v>
      </c>
      <c r="CT71" s="55" t="n">
        <f aca="false">$F69 * CT70</f>
        <v>0</v>
      </c>
      <c r="CU71" s="55" t="n">
        <f aca="false">$F69 * CU70</f>
        <v>0</v>
      </c>
      <c r="CV71" s="55" t="n">
        <f aca="false">$F69 * CV70</f>
        <v>0</v>
      </c>
      <c r="CW71" s="55" t="n">
        <f aca="false">$F69 * CW70</f>
        <v>0</v>
      </c>
      <c r="CX71" s="55" t="n">
        <f aca="false">$F69 * CX70</f>
        <v>0</v>
      </c>
      <c r="CY71" s="55" t="n">
        <f aca="false">$F69 * CY70</f>
        <v>0</v>
      </c>
      <c r="CZ71" s="55" t="n">
        <f aca="false">$F69 * CZ70</f>
        <v>0</v>
      </c>
      <c r="DA71" s="55" t="n">
        <f aca="false">$F69 * DA70</f>
        <v>0</v>
      </c>
      <c r="DB71" s="55" t="n">
        <f aca="false">$F69 * DB70</f>
        <v>0</v>
      </c>
      <c r="DC71" s="55" t="n">
        <f aca="false">$F69 * DC70</f>
        <v>0</v>
      </c>
      <c r="DD71" s="55" t="n">
        <f aca="false">$F69 * DD70</f>
        <v>0</v>
      </c>
      <c r="DE71" s="55" t="n">
        <f aca="false">$F69 * DE70</f>
        <v>0</v>
      </c>
      <c r="DF71" s="55" t="n">
        <f aca="false">$F69 * DF70</f>
        <v>0</v>
      </c>
      <c r="DG71" s="55" t="n">
        <f aca="false">$F69 * DG70</f>
        <v>0</v>
      </c>
      <c r="DH71" s="55" t="n">
        <f aca="false">$F69 * DH70</f>
        <v>0</v>
      </c>
      <c r="DI71" s="55" t="n">
        <f aca="false">$F69 * DI70</f>
        <v>0</v>
      </c>
      <c r="DJ71" s="55" t="n">
        <f aca="false">$F69 * DJ70</f>
        <v>0</v>
      </c>
      <c r="DK71" s="55" t="n">
        <f aca="false">$F69 * DK70</f>
        <v>0</v>
      </c>
    </row>
    <row r="73" customFormat="false" ht="15" hidden="false" customHeight="false" outlineLevel="0" collapsed="false">
      <c r="E73" s="85" t="str">
        <f aca="false">E71</f>
        <v>Post analysis period maintenance and operating costs - Truck gate complex</v>
      </c>
      <c r="F73" s="85" t="n">
        <f aca="false">F71</f>
        <v>0</v>
      </c>
      <c r="G73" s="85" t="str">
        <f aca="false">G71</f>
        <v>US$</v>
      </c>
      <c r="H73" s="85" t="n">
        <f aca="false">H71</f>
        <v>1178853.09839909</v>
      </c>
      <c r="I73" s="85" t="n">
        <f aca="false">I71</f>
        <v>0</v>
      </c>
      <c r="J73" s="85" t="n">
        <f aca="false">J71</f>
        <v>0</v>
      </c>
      <c r="K73" s="85" t="n">
        <f aca="false">K71</f>
        <v>0</v>
      </c>
      <c r="L73" s="85" t="n">
        <f aca="false">L71</f>
        <v>0</v>
      </c>
      <c r="M73" s="85" t="n">
        <f aca="false">M71</f>
        <v>0</v>
      </c>
      <c r="N73" s="85" t="n">
        <f aca="false">N71</f>
        <v>0</v>
      </c>
      <c r="O73" s="85" t="n">
        <f aca="false">O71</f>
        <v>0</v>
      </c>
      <c r="P73" s="85" t="n">
        <f aca="false">P71</f>
        <v>0</v>
      </c>
      <c r="Q73" s="85" t="n">
        <f aca="false">Q71</f>
        <v>0</v>
      </c>
      <c r="R73" s="85" t="n">
        <f aca="false">R71</f>
        <v>0</v>
      </c>
      <c r="S73" s="85" t="n">
        <f aca="false">S71</f>
        <v>0</v>
      </c>
      <c r="T73" s="85" t="n">
        <f aca="false">T71</f>
        <v>0</v>
      </c>
      <c r="U73" s="85" t="n">
        <f aca="false">U71</f>
        <v>0</v>
      </c>
      <c r="V73" s="85" t="n">
        <f aca="false">V71</f>
        <v>0</v>
      </c>
      <c r="W73" s="85" t="n">
        <f aca="false">W71</f>
        <v>0</v>
      </c>
      <c r="X73" s="85" t="n">
        <f aca="false">X71</f>
        <v>0</v>
      </c>
      <c r="Y73" s="85" t="n">
        <f aca="false">Y71</f>
        <v>0</v>
      </c>
      <c r="Z73" s="85" t="n">
        <f aca="false">Z71</f>
        <v>0</v>
      </c>
      <c r="AA73" s="85" t="n">
        <f aca="false">AA71</f>
        <v>0</v>
      </c>
      <c r="AB73" s="85" t="n">
        <f aca="false">AB71</f>
        <v>0</v>
      </c>
      <c r="AC73" s="85" t="n">
        <f aca="false">AC71</f>
        <v>0</v>
      </c>
      <c r="AD73" s="85" t="n">
        <f aca="false">AD71</f>
        <v>0</v>
      </c>
      <c r="AE73" s="85" t="n">
        <f aca="false">AE71</f>
        <v>0</v>
      </c>
      <c r="AF73" s="85" t="n">
        <f aca="false">AF71</f>
        <v>0</v>
      </c>
      <c r="AG73" s="85" t="n">
        <f aca="false">AG71</f>
        <v>0</v>
      </c>
      <c r="AH73" s="85" t="n">
        <f aca="false">AH71</f>
        <v>0</v>
      </c>
      <c r="AI73" s="85" t="n">
        <f aca="false">AI71</f>
        <v>0</v>
      </c>
      <c r="AJ73" s="85" t="n">
        <f aca="false">AJ71</f>
        <v>0</v>
      </c>
      <c r="AK73" s="85" t="n">
        <f aca="false">AK71</f>
        <v>0</v>
      </c>
      <c r="AL73" s="85" t="n">
        <f aca="false">AL71</f>
        <v>0</v>
      </c>
      <c r="AM73" s="85" t="n">
        <f aca="false">AM71</f>
        <v>0</v>
      </c>
      <c r="AN73" s="85" t="n">
        <f aca="false">AN71</f>
        <v>117885.309839909</v>
      </c>
      <c r="AO73" s="85" t="n">
        <f aca="false">AO71</f>
        <v>117885.309839909</v>
      </c>
      <c r="AP73" s="85" t="n">
        <f aca="false">AP71</f>
        <v>117885.309839909</v>
      </c>
      <c r="AQ73" s="85" t="n">
        <f aca="false">AQ71</f>
        <v>117885.309839909</v>
      </c>
      <c r="AR73" s="85" t="n">
        <f aca="false">AR71</f>
        <v>117885.309839909</v>
      </c>
      <c r="AS73" s="85" t="n">
        <f aca="false">AS71</f>
        <v>117885.309839909</v>
      </c>
      <c r="AT73" s="85" t="n">
        <f aca="false">AT71</f>
        <v>117885.309839909</v>
      </c>
      <c r="AU73" s="85" t="n">
        <f aca="false">AU71</f>
        <v>117885.309839909</v>
      </c>
      <c r="AV73" s="85" t="n">
        <f aca="false">AV71</f>
        <v>117885.309839909</v>
      </c>
      <c r="AW73" s="85" t="n">
        <f aca="false">AW71</f>
        <v>117885.309839909</v>
      </c>
      <c r="AX73" s="85" t="n">
        <f aca="false">AX71</f>
        <v>0</v>
      </c>
      <c r="AY73" s="85" t="n">
        <f aca="false">AY71</f>
        <v>0</v>
      </c>
      <c r="AZ73" s="85" t="n">
        <f aca="false">AZ71</f>
        <v>0</v>
      </c>
      <c r="BA73" s="85" t="n">
        <f aca="false">BA71</f>
        <v>0</v>
      </c>
      <c r="BB73" s="85" t="n">
        <f aca="false">BB71</f>
        <v>0</v>
      </c>
      <c r="BC73" s="85" t="n">
        <f aca="false">BC71</f>
        <v>0</v>
      </c>
      <c r="BD73" s="85" t="n">
        <f aca="false">BD71</f>
        <v>0</v>
      </c>
      <c r="BE73" s="85" t="n">
        <f aca="false">BE71</f>
        <v>0</v>
      </c>
      <c r="BF73" s="85" t="n">
        <f aca="false">BF71</f>
        <v>0</v>
      </c>
      <c r="BG73" s="85" t="n">
        <f aca="false">BG71</f>
        <v>0</v>
      </c>
      <c r="BH73" s="85" t="n">
        <f aca="false">BH71</f>
        <v>0</v>
      </c>
      <c r="BI73" s="85" t="n">
        <f aca="false">BI71</f>
        <v>0</v>
      </c>
      <c r="BJ73" s="85" t="n">
        <f aca="false">BJ71</f>
        <v>0</v>
      </c>
      <c r="BK73" s="85" t="n">
        <f aca="false">BK71</f>
        <v>0</v>
      </c>
      <c r="BL73" s="85" t="n">
        <f aca="false">BL71</f>
        <v>0</v>
      </c>
      <c r="BM73" s="85" t="n">
        <f aca="false">BM71</f>
        <v>0</v>
      </c>
      <c r="BN73" s="85" t="n">
        <f aca="false">BN71</f>
        <v>0</v>
      </c>
      <c r="BO73" s="85" t="n">
        <f aca="false">BO71</f>
        <v>0</v>
      </c>
      <c r="BP73" s="85" t="n">
        <f aca="false">BP71</f>
        <v>0</v>
      </c>
      <c r="BQ73" s="85" t="n">
        <f aca="false">BQ71</f>
        <v>0</v>
      </c>
      <c r="BR73" s="85" t="n">
        <f aca="false">BR71</f>
        <v>0</v>
      </c>
      <c r="BS73" s="85" t="n">
        <f aca="false">BS71</f>
        <v>0</v>
      </c>
      <c r="BT73" s="85" t="n">
        <f aca="false">BT71</f>
        <v>0</v>
      </c>
      <c r="BU73" s="85" t="n">
        <f aca="false">BU71</f>
        <v>0</v>
      </c>
      <c r="BV73" s="85" t="n">
        <f aca="false">BV71</f>
        <v>0</v>
      </c>
      <c r="BW73" s="85" t="n">
        <f aca="false">BW71</f>
        <v>0</v>
      </c>
      <c r="BX73" s="85" t="n">
        <f aca="false">BX71</f>
        <v>0</v>
      </c>
      <c r="BY73" s="85" t="n">
        <f aca="false">BY71</f>
        <v>0</v>
      </c>
      <c r="BZ73" s="85" t="n">
        <f aca="false">BZ71</f>
        <v>0</v>
      </c>
      <c r="CA73" s="85" t="n">
        <f aca="false">CA71</f>
        <v>0</v>
      </c>
      <c r="CB73" s="85" t="n">
        <f aca="false">CB71</f>
        <v>0</v>
      </c>
      <c r="CC73" s="85" t="n">
        <f aca="false">CC71</f>
        <v>0</v>
      </c>
      <c r="CD73" s="85" t="n">
        <f aca="false">CD71</f>
        <v>0</v>
      </c>
      <c r="CE73" s="85" t="n">
        <f aca="false">CE71</f>
        <v>0</v>
      </c>
      <c r="CF73" s="85" t="n">
        <f aca="false">CF71</f>
        <v>0</v>
      </c>
      <c r="CG73" s="85" t="n">
        <f aca="false">CG71</f>
        <v>0</v>
      </c>
      <c r="CH73" s="85" t="n">
        <f aca="false">CH71</f>
        <v>0</v>
      </c>
      <c r="CI73" s="85" t="n">
        <f aca="false">CI71</f>
        <v>0</v>
      </c>
      <c r="CJ73" s="85" t="n">
        <f aca="false">CJ71</f>
        <v>0</v>
      </c>
      <c r="CK73" s="85" t="n">
        <f aca="false">CK71</f>
        <v>0</v>
      </c>
      <c r="CL73" s="85" t="n">
        <f aca="false">CL71</f>
        <v>0</v>
      </c>
      <c r="CM73" s="85" t="n">
        <f aca="false">CM71</f>
        <v>0</v>
      </c>
      <c r="CN73" s="85" t="n">
        <f aca="false">CN71</f>
        <v>0</v>
      </c>
      <c r="CO73" s="85" t="n">
        <f aca="false">CO71</f>
        <v>0</v>
      </c>
      <c r="CP73" s="85" t="n">
        <f aca="false">CP71</f>
        <v>0</v>
      </c>
      <c r="CQ73" s="85" t="n">
        <f aca="false">CQ71</f>
        <v>0</v>
      </c>
      <c r="CR73" s="85" t="n">
        <f aca="false">CR71</f>
        <v>0</v>
      </c>
      <c r="CS73" s="85" t="n">
        <f aca="false">CS71</f>
        <v>0</v>
      </c>
      <c r="CT73" s="85" t="n">
        <f aca="false">CT71</f>
        <v>0</v>
      </c>
      <c r="CU73" s="85" t="n">
        <f aca="false">CU71</f>
        <v>0</v>
      </c>
      <c r="CV73" s="85" t="n">
        <f aca="false">CV71</f>
        <v>0</v>
      </c>
      <c r="CW73" s="85" t="n">
        <f aca="false">CW71</f>
        <v>0</v>
      </c>
      <c r="CX73" s="85" t="n">
        <f aca="false">CX71</f>
        <v>0</v>
      </c>
      <c r="CY73" s="85" t="n">
        <f aca="false">CY71</f>
        <v>0</v>
      </c>
      <c r="CZ73" s="85" t="n">
        <f aca="false">CZ71</f>
        <v>0</v>
      </c>
      <c r="DA73" s="85" t="n">
        <f aca="false">DA71</f>
        <v>0</v>
      </c>
      <c r="DB73" s="85" t="n">
        <f aca="false">DB71</f>
        <v>0</v>
      </c>
      <c r="DC73" s="85" t="n">
        <f aca="false">DC71</f>
        <v>0</v>
      </c>
      <c r="DD73" s="85" t="n">
        <f aca="false">DD71</f>
        <v>0</v>
      </c>
      <c r="DE73" s="85" t="n">
        <f aca="false">DE71</f>
        <v>0</v>
      </c>
      <c r="DF73" s="85" t="n">
        <f aca="false">DF71</f>
        <v>0</v>
      </c>
      <c r="DG73" s="85" t="n">
        <f aca="false">DG71</f>
        <v>0</v>
      </c>
      <c r="DH73" s="85" t="n">
        <f aca="false">DH71</f>
        <v>0</v>
      </c>
      <c r="DI73" s="85" t="n">
        <f aca="false">DI71</f>
        <v>0</v>
      </c>
      <c r="DJ73" s="85" t="n">
        <f aca="false">DJ71</f>
        <v>0</v>
      </c>
      <c r="DK73" s="85" t="n">
        <f aca="false">DK71</f>
        <v>0</v>
      </c>
    </row>
    <row r="74" customFormat="false" ht="15" hidden="false" customHeight="false" outlineLevel="0" collapsed="false">
      <c r="E74" s="214" t="str">
        <f aca="false">Time!E$85</f>
        <v>Discount rate multiplier - 7 percent</v>
      </c>
      <c r="F74" s="214" t="n">
        <f aca="false">Time!F$85</f>
        <v>0</v>
      </c>
      <c r="G74" s="214" t="str">
        <f aca="false">Time!G$85</f>
        <v>factor</v>
      </c>
      <c r="H74" s="214" t="n">
        <f aca="false">Time!H$85</f>
        <v>0</v>
      </c>
      <c r="I74" s="214" t="n">
        <f aca="false">Time!I$85</f>
        <v>0</v>
      </c>
      <c r="J74" s="214" t="n">
        <f aca="false">Time!J$85</f>
        <v>0.712986179483668</v>
      </c>
      <c r="K74" s="214" t="n">
        <f aca="false">Time!K$85</f>
        <v>0.762895212047525</v>
      </c>
      <c r="L74" s="214" t="n">
        <f aca="false">Time!L$85</f>
        <v>0.816297876890852</v>
      </c>
      <c r="M74" s="214" t="n">
        <f aca="false">Time!M$85</f>
        <v>0.873438728273212</v>
      </c>
      <c r="N74" s="214" t="n">
        <f aca="false">Time!N$85</f>
        <v>0.934579439252336</v>
      </c>
      <c r="O74" s="214" t="n">
        <f aca="false">Time!O$85</f>
        <v>1</v>
      </c>
      <c r="P74" s="214" t="n">
        <f aca="false">Time!P$85</f>
        <v>1.07</v>
      </c>
      <c r="Q74" s="214" t="n">
        <f aca="false">Time!Q$85</f>
        <v>1.1449</v>
      </c>
      <c r="R74" s="214" t="n">
        <f aca="false">Time!R$85</f>
        <v>1.225043</v>
      </c>
      <c r="S74" s="214" t="n">
        <f aca="false">Time!S$85</f>
        <v>1.31079601</v>
      </c>
      <c r="T74" s="214" t="n">
        <f aca="false">Time!T$85</f>
        <v>1.4025517307</v>
      </c>
      <c r="U74" s="214" t="n">
        <f aca="false">Time!U$85</f>
        <v>1.500730351849</v>
      </c>
      <c r="V74" s="214" t="n">
        <f aca="false">Time!V$85</f>
        <v>1.60578147647843</v>
      </c>
      <c r="W74" s="214" t="n">
        <f aca="false">Time!W$85</f>
        <v>1.71818617983192</v>
      </c>
      <c r="X74" s="214" t="n">
        <f aca="false">Time!X$85</f>
        <v>1.83845921242015</v>
      </c>
      <c r="Y74" s="214" t="n">
        <f aca="false">Time!Y$85</f>
        <v>1.96715135728957</v>
      </c>
      <c r="Z74" s="214" t="n">
        <f aca="false">Time!Z$85</f>
        <v>2.10485195229984</v>
      </c>
      <c r="AA74" s="214" t="n">
        <f aca="false">Time!AA$85</f>
        <v>2.25219158896082</v>
      </c>
      <c r="AB74" s="214" t="n">
        <f aca="false">Time!AB$85</f>
        <v>2.40984500018808</v>
      </c>
      <c r="AC74" s="214" t="n">
        <f aca="false">Time!AC$85</f>
        <v>2.57853415020125</v>
      </c>
      <c r="AD74" s="214" t="n">
        <f aca="false">Time!AD$85</f>
        <v>2.75903154071533</v>
      </c>
      <c r="AE74" s="214" t="n">
        <f aca="false">Time!AE$85</f>
        <v>2.95216374856541</v>
      </c>
      <c r="AF74" s="214" t="n">
        <f aca="false">Time!AF$85</f>
        <v>3.15881521096499</v>
      </c>
      <c r="AG74" s="214" t="n">
        <f aca="false">Time!AG$85</f>
        <v>3.37993227573254</v>
      </c>
      <c r="AH74" s="214" t="n">
        <f aca="false">Time!AH$85</f>
        <v>3.61652753503381</v>
      </c>
      <c r="AI74" s="214" t="n">
        <f aca="false">Time!AI$85</f>
        <v>3.86968446248618</v>
      </c>
      <c r="AJ74" s="214" t="n">
        <f aca="false">Time!AJ$85</f>
        <v>4.14056237486021</v>
      </c>
      <c r="AK74" s="214" t="n">
        <f aca="false">Time!AK$85</f>
        <v>4.43040174110043</v>
      </c>
      <c r="AL74" s="214" t="n">
        <f aca="false">Time!AL$85</f>
        <v>4.74052986297746</v>
      </c>
      <c r="AM74" s="214" t="n">
        <f aca="false">Time!AM$85</f>
        <v>5.07236695338588</v>
      </c>
      <c r="AN74" s="214" t="n">
        <f aca="false">Time!AN$85</f>
        <v>5.42743264012289</v>
      </c>
      <c r="AO74" s="214" t="n">
        <f aca="false">Time!AO$85</f>
        <v>5.80735292493149</v>
      </c>
      <c r="AP74" s="214" t="n">
        <f aca="false">Time!AP$85</f>
        <v>6.2138676296767</v>
      </c>
      <c r="AQ74" s="214" t="n">
        <f aca="false">Time!AQ$85</f>
        <v>6.64883836375407</v>
      </c>
      <c r="AR74" s="214" t="n">
        <f aca="false">Time!AR$85</f>
        <v>7.11425704921685</v>
      </c>
      <c r="AS74" s="214" t="n">
        <f aca="false">Time!AS$85</f>
        <v>7.61225504266203</v>
      </c>
      <c r="AT74" s="214" t="n">
        <f aca="false">Time!AT$85</f>
        <v>8.14511289564837</v>
      </c>
      <c r="AU74" s="214" t="n">
        <f aca="false">Time!AU$85</f>
        <v>8.71527079834376</v>
      </c>
      <c r="AV74" s="214" t="n">
        <f aca="false">Time!AV$85</f>
        <v>9.32533975422782</v>
      </c>
      <c r="AW74" s="214" t="n">
        <f aca="false">Time!AW$85</f>
        <v>9.97811353702377</v>
      </c>
      <c r="AX74" s="214" t="n">
        <f aca="false">Time!AX$85</f>
        <v>10.6765814846154</v>
      </c>
      <c r="AY74" s="214" t="n">
        <f aca="false">Time!AY$85</f>
        <v>11.4239421885385</v>
      </c>
      <c r="AZ74" s="214" t="n">
        <f aca="false">Time!AZ$85</f>
        <v>12.2236181417362</v>
      </c>
      <c r="BA74" s="214" t="n">
        <f aca="false">Time!BA$85</f>
        <v>13.0792714116577</v>
      </c>
      <c r="BB74" s="214" t="n">
        <f aca="false">Time!BB$85</f>
        <v>13.9948204104738</v>
      </c>
      <c r="BC74" s="214" t="n">
        <f aca="false">Time!BC$85</f>
        <v>14.974457839207</v>
      </c>
      <c r="BD74" s="214" t="n">
        <f aca="false">Time!BD$85</f>
        <v>16.0226698879514</v>
      </c>
      <c r="BE74" s="214" t="n">
        <f aca="false">Time!BE$85</f>
        <v>17.144256780108</v>
      </c>
      <c r="BF74" s="214" t="n">
        <f aca="false">Time!BF$85</f>
        <v>18.3443547547156</v>
      </c>
      <c r="BG74" s="214" t="n">
        <f aca="false">Time!BG$85</f>
        <v>19.6284595875457</v>
      </c>
      <c r="BH74" s="214" t="n">
        <f aca="false">Time!BH$85</f>
        <v>21.0024517586739</v>
      </c>
      <c r="BI74" s="214" t="n">
        <f aca="false">Time!BI$85</f>
        <v>22.4726233817811</v>
      </c>
      <c r="BJ74" s="214" t="n">
        <f aca="false">Time!BJ$85</f>
        <v>24.0457070185057</v>
      </c>
      <c r="BK74" s="214" t="n">
        <f aca="false">Time!BK$85</f>
        <v>25.7289065098011</v>
      </c>
      <c r="BL74" s="214" t="n">
        <f aca="false">Time!BL$85</f>
        <v>27.5299299654872</v>
      </c>
      <c r="BM74" s="214" t="n">
        <f aca="false">Time!BM$85</f>
        <v>29.4570250630713</v>
      </c>
      <c r="BN74" s="214" t="n">
        <f aca="false">Time!BN$85</f>
        <v>31.5190168174863</v>
      </c>
      <c r="BO74" s="214" t="n">
        <f aca="false">Time!BO$85</f>
        <v>33.7253479947104</v>
      </c>
      <c r="BP74" s="214" t="n">
        <f aca="false">Time!BP$85</f>
        <v>36.0861223543401</v>
      </c>
      <c r="BQ74" s="214" t="n">
        <f aca="false">Time!BQ$85</f>
        <v>38.6121509191439</v>
      </c>
      <c r="BR74" s="214" t="n">
        <f aca="false">Time!BR$85</f>
        <v>41.315001483484</v>
      </c>
      <c r="BS74" s="214" t="n">
        <f aca="false">Time!BS$85</f>
        <v>44.2070515873279</v>
      </c>
      <c r="BT74" s="214" t="n">
        <f aca="false">Time!BT$85</f>
        <v>47.3015451984408</v>
      </c>
      <c r="BU74" s="214" t="n">
        <f aca="false">Time!BU$85</f>
        <v>50.6126533623317</v>
      </c>
      <c r="BV74" s="214" t="n">
        <f aca="false">Time!BV$85</f>
        <v>54.1555390976949</v>
      </c>
      <c r="BW74" s="214" t="n">
        <f aca="false">Time!BW$85</f>
        <v>57.9464268345335</v>
      </c>
      <c r="BX74" s="214" t="n">
        <f aca="false">Time!BX$85</f>
        <v>62.0026767129509</v>
      </c>
      <c r="BY74" s="214" t="n">
        <f aca="false">Time!BY$85</f>
        <v>66.3428640828574</v>
      </c>
      <c r="BZ74" s="214" t="n">
        <f aca="false">Time!BZ$85</f>
        <v>70.9868645686575</v>
      </c>
      <c r="CA74" s="214" t="n">
        <f aca="false">Time!CA$85</f>
        <v>75.9559450884635</v>
      </c>
      <c r="CB74" s="214" t="n">
        <f aca="false">Time!CB$85</f>
        <v>81.2728612446559</v>
      </c>
      <c r="CC74" s="214" t="n">
        <f aca="false">Time!CC$85</f>
        <v>86.9619615317818</v>
      </c>
      <c r="CD74" s="214" t="n">
        <f aca="false">Time!CD$85</f>
        <v>93.0492988390066</v>
      </c>
      <c r="CE74" s="214" t="n">
        <f aca="false">Time!CE$85</f>
        <v>99.562749757737</v>
      </c>
      <c r="CF74" s="214" t="n">
        <f aca="false">Time!CF$85</f>
        <v>106.532142240779</v>
      </c>
      <c r="CG74" s="214" t="n">
        <f aca="false">Time!CG$85</f>
        <v>113.989392197633</v>
      </c>
      <c r="CH74" s="214" t="n">
        <f aca="false">Time!CH$85</f>
        <v>121.968649651467</v>
      </c>
      <c r="CI74" s="214" t="n">
        <f aca="false">Time!CI$85</f>
        <v>130.50645512707</v>
      </c>
      <c r="CJ74" s="214" t="n">
        <f aca="false">Time!CJ$85</f>
        <v>139.641906985965</v>
      </c>
      <c r="CK74" s="214" t="n">
        <f aca="false">Time!CK$85</f>
        <v>149.416840474983</v>
      </c>
      <c r="CL74" s="214" t="n">
        <f aca="false">Time!CL$85</f>
        <v>159.876019308231</v>
      </c>
      <c r="CM74" s="214" t="n">
        <f aca="false">Time!CM$85</f>
        <v>171.067340659808</v>
      </c>
      <c r="CN74" s="214" t="n">
        <f aca="false">Time!CN$85</f>
        <v>183.042054505994</v>
      </c>
      <c r="CO74" s="214" t="n">
        <f aca="false">Time!CO$85</f>
        <v>195.854998321414</v>
      </c>
      <c r="CP74" s="214" t="n">
        <f aca="false">Time!CP$85</f>
        <v>209.564848203913</v>
      </c>
      <c r="CQ74" s="214" t="n">
        <f aca="false">Time!CQ$85</f>
        <v>224.234387578187</v>
      </c>
      <c r="CR74" s="214" t="n">
        <f aca="false">Time!CR$85</f>
        <v>239.93079470866</v>
      </c>
      <c r="CS74" s="214" t="n">
        <f aca="false">Time!CS$85</f>
        <v>256.725950338266</v>
      </c>
      <c r="CT74" s="214" t="n">
        <f aca="false">Time!CT$85</f>
        <v>274.696766861944</v>
      </c>
      <c r="CU74" s="214" t="n">
        <f aca="false">Time!CU$85</f>
        <v>293.92554054228</v>
      </c>
      <c r="CV74" s="214" t="n">
        <f aca="false">Time!CV$85</f>
        <v>314.50032838024</v>
      </c>
      <c r="CW74" s="214" t="n">
        <f aca="false">Time!CW$85</f>
        <v>336.515351366857</v>
      </c>
      <c r="CX74" s="214" t="n">
        <f aca="false">Time!CX$85</f>
        <v>360.071425962537</v>
      </c>
      <c r="CY74" s="214" t="n">
        <f aca="false">Time!CY$85</f>
        <v>385.276425779915</v>
      </c>
      <c r="CZ74" s="214" t="n">
        <f aca="false">Time!CZ$85</f>
        <v>412.245775584509</v>
      </c>
      <c r="DA74" s="214" t="n">
        <f aca="false">Time!DA$85</f>
        <v>441.102979875424</v>
      </c>
      <c r="DB74" s="214" t="n">
        <f aca="false">Time!DB$85</f>
        <v>471.980188466704</v>
      </c>
      <c r="DC74" s="214" t="n">
        <f aca="false">Time!DC$85</f>
        <v>505.018801659373</v>
      </c>
      <c r="DD74" s="214" t="n">
        <f aca="false">Time!DD$85</f>
        <v>540.370117775529</v>
      </c>
      <c r="DE74" s="214" t="n">
        <f aca="false">Time!DE$85</f>
        <v>578.196026019816</v>
      </c>
      <c r="DF74" s="214" t="n">
        <f aca="false">Time!DF$85</f>
        <v>618.669747841204</v>
      </c>
      <c r="DG74" s="214" t="n">
        <f aca="false">Time!DG$85</f>
        <v>661.976630190088</v>
      </c>
      <c r="DH74" s="214" t="n">
        <f aca="false">Time!DH$85</f>
        <v>708.314994303394</v>
      </c>
      <c r="DI74" s="214" t="n">
        <f aca="false">Time!DI$85</f>
        <v>757.897043904632</v>
      </c>
      <c r="DJ74" s="214" t="n">
        <f aca="false">Time!DJ$85</f>
        <v>810.949836977956</v>
      </c>
      <c r="DK74" s="214" t="n">
        <f aca="false">Time!DK$85</f>
        <v>867.716325566413</v>
      </c>
    </row>
    <row r="75" s="159" customFormat="true" ht="15" hidden="false" customHeight="true" outlineLevel="0" collapsed="false">
      <c r="A75" s="182"/>
      <c r="B75" s="182"/>
      <c r="C75" s="183"/>
      <c r="E75" s="208" t="str">
        <f aca="false">E73 &amp; " - PV"</f>
        <v>Post analysis period maintenance and operating costs - Truck gate complex - PV</v>
      </c>
      <c r="F75" s="208"/>
      <c r="G75" s="208" t="s">
        <v>209</v>
      </c>
      <c r="H75" s="208" t="n">
        <f aca="false">SUM(J75:DK75)</f>
        <v>163232.883927298</v>
      </c>
      <c r="I75" s="208"/>
      <c r="J75" s="208" t="n">
        <f aca="false">J73 / J74</f>
        <v>0</v>
      </c>
      <c r="K75" s="208" t="n">
        <f aca="false">K73 / K74</f>
        <v>0</v>
      </c>
      <c r="L75" s="208" t="n">
        <f aca="false">L73 / L74</f>
        <v>0</v>
      </c>
      <c r="M75" s="208" t="n">
        <f aca="false">M73 / M74</f>
        <v>0</v>
      </c>
      <c r="N75" s="208" t="n">
        <f aca="false">N73 / N74</f>
        <v>0</v>
      </c>
      <c r="O75" s="208" t="n">
        <f aca="false">O73 / O74</f>
        <v>0</v>
      </c>
      <c r="P75" s="208" t="n">
        <f aca="false">P73 / P74</f>
        <v>0</v>
      </c>
      <c r="Q75" s="208" t="n">
        <f aca="false">Q73 / Q74</f>
        <v>0</v>
      </c>
      <c r="R75" s="208" t="n">
        <f aca="false">R73 / R74</f>
        <v>0</v>
      </c>
      <c r="S75" s="208" t="n">
        <f aca="false">S73 / S74</f>
        <v>0</v>
      </c>
      <c r="T75" s="208" t="n">
        <f aca="false">T73 / T74</f>
        <v>0</v>
      </c>
      <c r="U75" s="208" t="n">
        <f aca="false">U73 / U74</f>
        <v>0</v>
      </c>
      <c r="V75" s="208" t="n">
        <f aca="false">V73 / V74</f>
        <v>0</v>
      </c>
      <c r="W75" s="208" t="n">
        <f aca="false">W73 / W74</f>
        <v>0</v>
      </c>
      <c r="X75" s="208" t="n">
        <f aca="false">X73 / X74</f>
        <v>0</v>
      </c>
      <c r="Y75" s="208" t="n">
        <f aca="false">Y73 / Y74</f>
        <v>0</v>
      </c>
      <c r="Z75" s="208" t="n">
        <f aca="false">Z73 / Z74</f>
        <v>0</v>
      </c>
      <c r="AA75" s="208" t="n">
        <f aca="false">AA73 / AA74</f>
        <v>0</v>
      </c>
      <c r="AB75" s="208" t="n">
        <f aca="false">AB73 / AB74</f>
        <v>0</v>
      </c>
      <c r="AC75" s="208" t="n">
        <f aca="false">AC73 / AC74</f>
        <v>0</v>
      </c>
      <c r="AD75" s="208" t="n">
        <f aca="false">AD73 / AD74</f>
        <v>0</v>
      </c>
      <c r="AE75" s="208" t="n">
        <f aca="false">AE73 / AE74</f>
        <v>0</v>
      </c>
      <c r="AF75" s="208" t="n">
        <f aca="false">AF73 / AF74</f>
        <v>0</v>
      </c>
      <c r="AG75" s="208" t="n">
        <f aca="false">AG73 / AG74</f>
        <v>0</v>
      </c>
      <c r="AH75" s="208" t="n">
        <f aca="false">AH73 / AH74</f>
        <v>0</v>
      </c>
      <c r="AI75" s="208" t="n">
        <f aca="false">AI73 / AI74</f>
        <v>0</v>
      </c>
      <c r="AJ75" s="208" t="n">
        <f aca="false">AJ73 / AJ74</f>
        <v>0</v>
      </c>
      <c r="AK75" s="208" t="n">
        <f aca="false">AK73 / AK74</f>
        <v>0</v>
      </c>
      <c r="AL75" s="208" t="n">
        <f aca="false">AL73 / AL74</f>
        <v>0</v>
      </c>
      <c r="AM75" s="208" t="n">
        <f aca="false">AM73 / AM74</f>
        <v>0</v>
      </c>
      <c r="AN75" s="208" t="n">
        <f aca="false">AN73 / AN74</f>
        <v>21720.2713799575</v>
      </c>
      <c r="AO75" s="208" t="n">
        <f aca="false">AO73 / AO74</f>
        <v>20299.3190466893</v>
      </c>
      <c r="AP75" s="208" t="n">
        <f aca="false">AP73 / AP74</f>
        <v>18971.3262118591</v>
      </c>
      <c r="AQ75" s="208" t="n">
        <f aca="false">AQ73 / AQ74</f>
        <v>17730.2114129525</v>
      </c>
      <c r="AR75" s="208" t="n">
        <f aca="false">AR73 / AR74</f>
        <v>16570.2910401425</v>
      </c>
      <c r="AS75" s="208" t="n">
        <f aca="false">AS73 / AS74</f>
        <v>15486.2533085444</v>
      </c>
      <c r="AT75" s="208" t="n">
        <f aca="false">AT73 / AT74</f>
        <v>14473.133933219</v>
      </c>
      <c r="AU75" s="208" t="n">
        <f aca="false">AU73 / AU74</f>
        <v>13526.2933955318</v>
      </c>
      <c r="AV75" s="208" t="n">
        <f aca="false">AV73 / AV74</f>
        <v>12641.3956967587</v>
      </c>
      <c r="AW75" s="208" t="n">
        <f aca="false">AW73 / AW74</f>
        <v>11814.3885016437</v>
      </c>
      <c r="AX75" s="208" t="n">
        <f aca="false">AX73 / AX74</f>
        <v>0</v>
      </c>
      <c r="AY75" s="208" t="n">
        <f aca="false">AY73 / AY74</f>
        <v>0</v>
      </c>
      <c r="AZ75" s="208" t="n">
        <f aca="false">AZ73 / AZ74</f>
        <v>0</v>
      </c>
      <c r="BA75" s="208" t="n">
        <f aca="false">BA73 / BA74</f>
        <v>0</v>
      </c>
      <c r="BB75" s="208" t="n">
        <f aca="false">BB73 / BB74</f>
        <v>0</v>
      </c>
      <c r="BC75" s="208" t="n">
        <f aca="false">BC73 / BC74</f>
        <v>0</v>
      </c>
      <c r="BD75" s="208" t="n">
        <f aca="false">BD73 / BD74</f>
        <v>0</v>
      </c>
      <c r="BE75" s="208" t="n">
        <f aca="false">BE73 / BE74</f>
        <v>0</v>
      </c>
      <c r="BF75" s="208" t="n">
        <f aca="false">BF73 / BF74</f>
        <v>0</v>
      </c>
      <c r="BG75" s="208" t="n">
        <f aca="false">BG73 / BG74</f>
        <v>0</v>
      </c>
      <c r="BH75" s="208" t="n">
        <f aca="false">BH73 / BH74</f>
        <v>0</v>
      </c>
      <c r="BI75" s="208" t="n">
        <f aca="false">BI73 / BI74</f>
        <v>0</v>
      </c>
      <c r="BJ75" s="208" t="n">
        <f aca="false">BJ73 / BJ74</f>
        <v>0</v>
      </c>
      <c r="BK75" s="208" t="n">
        <f aca="false">BK73 / BK74</f>
        <v>0</v>
      </c>
      <c r="BL75" s="208" t="n">
        <f aca="false">BL73 / BL74</f>
        <v>0</v>
      </c>
      <c r="BM75" s="208" t="n">
        <f aca="false">BM73 / BM74</f>
        <v>0</v>
      </c>
      <c r="BN75" s="208" t="n">
        <f aca="false">BN73 / BN74</f>
        <v>0</v>
      </c>
      <c r="BO75" s="208" t="n">
        <f aca="false">BO73 / BO74</f>
        <v>0</v>
      </c>
      <c r="BP75" s="208" t="n">
        <f aca="false">BP73 / BP74</f>
        <v>0</v>
      </c>
      <c r="BQ75" s="208" t="n">
        <f aca="false">BQ73 / BQ74</f>
        <v>0</v>
      </c>
      <c r="BR75" s="208" t="n">
        <f aca="false">BR73 / BR74</f>
        <v>0</v>
      </c>
      <c r="BS75" s="208" t="n">
        <f aca="false">BS73 / BS74</f>
        <v>0</v>
      </c>
      <c r="BT75" s="208" t="n">
        <f aca="false">BT73 / BT74</f>
        <v>0</v>
      </c>
      <c r="BU75" s="208" t="n">
        <f aca="false">BU73 / BU74</f>
        <v>0</v>
      </c>
      <c r="BV75" s="208" t="n">
        <f aca="false">BV73 / BV74</f>
        <v>0</v>
      </c>
      <c r="BW75" s="208" t="n">
        <f aca="false">BW73 / BW74</f>
        <v>0</v>
      </c>
      <c r="BX75" s="208" t="n">
        <f aca="false">BX73 / BX74</f>
        <v>0</v>
      </c>
      <c r="BY75" s="208" t="n">
        <f aca="false">BY73 / BY74</f>
        <v>0</v>
      </c>
      <c r="BZ75" s="208" t="n">
        <f aca="false">BZ73 / BZ74</f>
        <v>0</v>
      </c>
      <c r="CA75" s="208" t="n">
        <f aca="false">CA73 / CA74</f>
        <v>0</v>
      </c>
      <c r="CB75" s="208" t="n">
        <f aca="false">CB73 / CB74</f>
        <v>0</v>
      </c>
      <c r="CC75" s="208" t="n">
        <f aca="false">CC73 / CC74</f>
        <v>0</v>
      </c>
      <c r="CD75" s="208" t="n">
        <f aca="false">CD73 / CD74</f>
        <v>0</v>
      </c>
      <c r="CE75" s="208" t="n">
        <f aca="false">CE73 / CE74</f>
        <v>0</v>
      </c>
      <c r="CF75" s="208" t="n">
        <f aca="false">CF73 / CF74</f>
        <v>0</v>
      </c>
      <c r="CG75" s="208" t="n">
        <f aca="false">CG73 / CG74</f>
        <v>0</v>
      </c>
      <c r="CH75" s="208" t="n">
        <f aca="false">CH73 / CH74</f>
        <v>0</v>
      </c>
      <c r="CI75" s="208" t="n">
        <f aca="false">CI73 / CI74</f>
        <v>0</v>
      </c>
      <c r="CJ75" s="208" t="n">
        <f aca="false">CJ73 / CJ74</f>
        <v>0</v>
      </c>
      <c r="CK75" s="208" t="n">
        <f aca="false">CK73 / CK74</f>
        <v>0</v>
      </c>
      <c r="CL75" s="208" t="n">
        <f aca="false">CL73 / CL74</f>
        <v>0</v>
      </c>
      <c r="CM75" s="208" t="n">
        <f aca="false">CM73 / CM74</f>
        <v>0</v>
      </c>
      <c r="CN75" s="208" t="n">
        <f aca="false">CN73 / CN74</f>
        <v>0</v>
      </c>
      <c r="CO75" s="208" t="n">
        <f aca="false">CO73 / CO74</f>
        <v>0</v>
      </c>
      <c r="CP75" s="208" t="n">
        <f aca="false">CP73 / CP74</f>
        <v>0</v>
      </c>
      <c r="CQ75" s="208" t="n">
        <f aca="false">CQ73 / CQ74</f>
        <v>0</v>
      </c>
      <c r="CR75" s="208" t="n">
        <f aca="false">CR73 / CR74</f>
        <v>0</v>
      </c>
      <c r="CS75" s="208" t="n">
        <f aca="false">CS73 / CS74</f>
        <v>0</v>
      </c>
      <c r="CT75" s="208" t="n">
        <f aca="false">CT73 / CT74</f>
        <v>0</v>
      </c>
      <c r="CU75" s="208" t="n">
        <f aca="false">CU73 / CU74</f>
        <v>0</v>
      </c>
      <c r="CV75" s="208" t="n">
        <f aca="false">CV73 / CV74</f>
        <v>0</v>
      </c>
      <c r="CW75" s="208" t="n">
        <f aca="false">CW73 / CW74</f>
        <v>0</v>
      </c>
      <c r="CX75" s="208" t="n">
        <f aca="false">CX73 / CX74</f>
        <v>0</v>
      </c>
      <c r="CY75" s="208" t="n">
        <f aca="false">CY73 / CY74</f>
        <v>0</v>
      </c>
      <c r="CZ75" s="208" t="n">
        <f aca="false">CZ73 / CZ74</f>
        <v>0</v>
      </c>
      <c r="DA75" s="208" t="n">
        <f aca="false">DA73 / DA74</f>
        <v>0</v>
      </c>
      <c r="DB75" s="208" t="n">
        <f aca="false">DB73 / DB74</f>
        <v>0</v>
      </c>
      <c r="DC75" s="208" t="n">
        <f aca="false">DC73 / DC74</f>
        <v>0</v>
      </c>
      <c r="DD75" s="208" t="n">
        <f aca="false">DD73 / DD74</f>
        <v>0</v>
      </c>
      <c r="DE75" s="208" t="n">
        <f aca="false">DE73 / DE74</f>
        <v>0</v>
      </c>
      <c r="DF75" s="208" t="n">
        <f aca="false">DF73 / DF74</f>
        <v>0</v>
      </c>
      <c r="DG75" s="208" t="n">
        <f aca="false">DG73 / DG74</f>
        <v>0</v>
      </c>
      <c r="DH75" s="208" t="n">
        <f aca="false">DH73 / DH74</f>
        <v>0</v>
      </c>
      <c r="DI75" s="208" t="n">
        <f aca="false">DI73 / DI74</f>
        <v>0</v>
      </c>
      <c r="DJ75" s="208" t="n">
        <f aca="false">DJ73 / DJ74</f>
        <v>0</v>
      </c>
      <c r="DK75" s="208" t="n">
        <f aca="false">DK73 / DK74</f>
        <v>0</v>
      </c>
    </row>
    <row r="77" customFormat="false" ht="15" hidden="false" customHeight="false" outlineLevel="0" collapsed="false">
      <c r="C77" s="54" t="s">
        <v>6</v>
      </c>
    </row>
    <row r="78" customFormat="false" ht="15" hidden="false" customHeight="false" outlineLevel="0" collapsed="false">
      <c r="E78" s="172" t="str">
        <f aca="false">InpC!E$17</f>
        <v>Length of BCA period (operating)</v>
      </c>
      <c r="F78" s="172" t="n">
        <f aca="false">InpC!F$17</f>
        <v>20</v>
      </c>
      <c r="G78" s="172" t="str">
        <f aca="false">InpC!G$17</f>
        <v>years</v>
      </c>
    </row>
    <row r="79" customFormat="false" ht="15" hidden="false" customHeight="false" outlineLevel="0" collapsed="false">
      <c r="E79" s="194" t="str">
        <f aca="false">InpC!E$30</f>
        <v>Project design life - Truck gate complex</v>
      </c>
      <c r="F79" s="194" t="n">
        <f aca="false">InpC!F$30</f>
        <v>30</v>
      </c>
      <c r="G79" s="194" t="str">
        <f aca="false">InpC!G$30</f>
        <v>years</v>
      </c>
    </row>
    <row r="80" customFormat="false" ht="15" hidden="false" customHeight="false" outlineLevel="0" collapsed="false">
      <c r="E80" s="55" t="s">
        <v>314</v>
      </c>
      <c r="F80" s="55" t="n">
        <f aca="false">MAX(F79 - F78, 0)</f>
        <v>10</v>
      </c>
      <c r="G80" s="55" t="s">
        <v>81</v>
      </c>
    </row>
    <row r="82" customFormat="false" ht="15" hidden="false" customHeight="false" outlineLevel="0" collapsed="false">
      <c r="E82" s="85" t="str">
        <f aca="false">E80</f>
        <v>Remaining service life at end of analysis period - Truck gate complex</v>
      </c>
      <c r="F82" s="85" t="n">
        <f aca="false">F80</f>
        <v>10</v>
      </c>
      <c r="G82" s="85" t="str">
        <f aca="false">G80</f>
        <v>years</v>
      </c>
    </row>
    <row r="83" customFormat="false" ht="15" hidden="false" customHeight="false" outlineLevel="0" collapsed="false">
      <c r="E83" s="194" t="str">
        <f aca="false">InpC!E$30</f>
        <v>Project design life - Truck gate complex</v>
      </c>
      <c r="F83" s="194" t="n">
        <f aca="false">InpC!F$30</f>
        <v>30</v>
      </c>
      <c r="G83" s="194" t="str">
        <f aca="false">InpC!G$30</f>
        <v>years</v>
      </c>
    </row>
    <row r="84" customFormat="false" ht="15" hidden="false" customHeight="false" outlineLevel="0" collapsed="false">
      <c r="E84" s="172" t="str">
        <f aca="false">InpV!E$15</f>
        <v>Truck gate complex cost - Construction costs - Constant dollars</v>
      </c>
      <c r="F84" s="172" t="n">
        <f aca="false">InpV!F$15</f>
        <v>0</v>
      </c>
      <c r="G84" s="172" t="str">
        <f aca="false">InpV!G$15</f>
        <v>US$</v>
      </c>
      <c r="H84" s="172" t="n">
        <f aca="false">InpV!H$15</f>
        <v>11788530.9839909</v>
      </c>
      <c r="I84" s="172" t="n">
        <f aca="false">InpV!I$15</f>
        <v>0</v>
      </c>
      <c r="J84" s="172" t="n">
        <f aca="false">InpV!J$15</f>
        <v>0</v>
      </c>
      <c r="K84" s="172" t="n">
        <f aca="false">InpV!K$15</f>
        <v>0</v>
      </c>
      <c r="L84" s="172" t="n">
        <f aca="false">InpV!L$15</f>
        <v>0</v>
      </c>
      <c r="M84" s="172" t="n">
        <f aca="false">InpV!M$15</f>
        <v>0</v>
      </c>
      <c r="N84" s="172" t="n">
        <f aca="false">InpV!N$15</f>
        <v>0</v>
      </c>
      <c r="O84" s="172" t="n">
        <f aca="false">InpV!O$15</f>
        <v>0</v>
      </c>
      <c r="P84" s="172" t="n">
        <f aca="false">InpV!P$15</f>
        <v>0</v>
      </c>
      <c r="Q84" s="172" t="n">
        <f aca="false">InpV!Q$15</f>
        <v>0</v>
      </c>
      <c r="R84" s="172" t="n">
        <f aca="false">InpV!R$15</f>
        <v>0</v>
      </c>
      <c r="S84" s="172" t="n">
        <f aca="false">InpV!S$15</f>
        <v>11788530.9839909</v>
      </c>
      <c r="T84" s="172" t="n">
        <f aca="false">InpV!T$15</f>
        <v>0</v>
      </c>
      <c r="U84" s="172" t="n">
        <f aca="false">InpV!U$15</f>
        <v>0</v>
      </c>
      <c r="V84" s="172" t="n">
        <f aca="false">InpV!V$15</f>
        <v>0</v>
      </c>
      <c r="W84" s="172" t="n">
        <f aca="false">InpV!W$15</f>
        <v>0</v>
      </c>
      <c r="X84" s="172" t="n">
        <f aca="false">InpV!X$15</f>
        <v>0</v>
      </c>
      <c r="Y84" s="172" t="n">
        <f aca="false">InpV!Y$15</f>
        <v>0</v>
      </c>
      <c r="Z84" s="172" t="n">
        <f aca="false">InpV!Z$15</f>
        <v>0</v>
      </c>
      <c r="AA84" s="172" t="n">
        <f aca="false">InpV!AA$15</f>
        <v>0</v>
      </c>
      <c r="AB84" s="172" t="n">
        <f aca="false">InpV!AB$15</f>
        <v>0</v>
      </c>
      <c r="AC84" s="172" t="n">
        <f aca="false">InpV!AC$15</f>
        <v>0</v>
      </c>
      <c r="AD84" s="172" t="n">
        <f aca="false">InpV!AD$15</f>
        <v>0</v>
      </c>
      <c r="AE84" s="172" t="n">
        <f aca="false">InpV!AE$15</f>
        <v>0</v>
      </c>
      <c r="AF84" s="172" t="n">
        <f aca="false">InpV!AF$15</f>
        <v>0</v>
      </c>
      <c r="AG84" s="172" t="n">
        <f aca="false">InpV!AG$15</f>
        <v>0</v>
      </c>
      <c r="AH84" s="172" t="n">
        <f aca="false">InpV!AH$15</f>
        <v>0</v>
      </c>
      <c r="AI84" s="172" t="n">
        <f aca="false">InpV!AI$15</f>
        <v>0</v>
      </c>
      <c r="AJ84" s="172" t="n">
        <f aca="false">InpV!AJ$15</f>
        <v>0</v>
      </c>
      <c r="AK84" s="172" t="n">
        <f aca="false">InpV!AK$15</f>
        <v>0</v>
      </c>
      <c r="AL84" s="172" t="n">
        <f aca="false">InpV!AL$15</f>
        <v>0</v>
      </c>
      <c r="AM84" s="172" t="n">
        <f aca="false">InpV!AM$15</f>
        <v>0</v>
      </c>
      <c r="AN84" s="172" t="n">
        <f aca="false">InpV!AN$15</f>
        <v>0</v>
      </c>
      <c r="AO84" s="172" t="n">
        <f aca="false">InpV!AO$15</f>
        <v>0</v>
      </c>
      <c r="AP84" s="172" t="n">
        <f aca="false">InpV!AP$15</f>
        <v>0</v>
      </c>
      <c r="AQ84" s="172" t="n">
        <f aca="false">InpV!AQ$15</f>
        <v>0</v>
      </c>
      <c r="AR84" s="172" t="n">
        <f aca="false">InpV!AR$15</f>
        <v>0</v>
      </c>
      <c r="AS84" s="172" t="n">
        <f aca="false">InpV!AS$15</f>
        <v>0</v>
      </c>
      <c r="AT84" s="172" t="n">
        <f aca="false">InpV!AT$15</f>
        <v>0</v>
      </c>
      <c r="AU84" s="172" t="n">
        <f aca="false">InpV!AU$15</f>
        <v>0</v>
      </c>
      <c r="AV84" s="172" t="n">
        <f aca="false">InpV!AV$15</f>
        <v>0</v>
      </c>
      <c r="AW84" s="172" t="n">
        <f aca="false">InpV!AW$15</f>
        <v>0</v>
      </c>
      <c r="AX84" s="172" t="n">
        <f aca="false">InpV!AX$15</f>
        <v>0</v>
      </c>
      <c r="AY84" s="172" t="n">
        <f aca="false">InpV!AY$15</f>
        <v>0</v>
      </c>
      <c r="AZ84" s="172" t="n">
        <f aca="false">InpV!AZ$15</f>
        <v>0</v>
      </c>
      <c r="BA84" s="172" t="n">
        <f aca="false">InpV!BA$15</f>
        <v>0</v>
      </c>
      <c r="BB84" s="172" t="n">
        <f aca="false">InpV!BB$15</f>
        <v>0</v>
      </c>
      <c r="BC84" s="172" t="n">
        <f aca="false">InpV!BC$15</f>
        <v>0</v>
      </c>
      <c r="BD84" s="172" t="n">
        <f aca="false">InpV!BD$15</f>
        <v>0</v>
      </c>
      <c r="BE84" s="172" t="n">
        <f aca="false">InpV!BE$15</f>
        <v>0</v>
      </c>
      <c r="BF84" s="172" t="n">
        <f aca="false">InpV!BF$15</f>
        <v>0</v>
      </c>
      <c r="BG84" s="172" t="n">
        <f aca="false">InpV!BG$15</f>
        <v>0</v>
      </c>
      <c r="BH84" s="172" t="n">
        <f aca="false">InpV!BH$15</f>
        <v>0</v>
      </c>
      <c r="BI84" s="172" t="n">
        <f aca="false">InpV!BI$15</f>
        <v>0</v>
      </c>
      <c r="BJ84" s="172" t="n">
        <f aca="false">InpV!BJ$15</f>
        <v>0</v>
      </c>
      <c r="BK84" s="172" t="n">
        <f aca="false">InpV!BK$15</f>
        <v>0</v>
      </c>
      <c r="BL84" s="172" t="n">
        <f aca="false">InpV!BL$15</f>
        <v>0</v>
      </c>
      <c r="BM84" s="172" t="n">
        <f aca="false">InpV!BM$15</f>
        <v>0</v>
      </c>
      <c r="BN84" s="172" t="n">
        <f aca="false">InpV!BN$15</f>
        <v>0</v>
      </c>
      <c r="BO84" s="172" t="n">
        <f aca="false">InpV!BO$15</f>
        <v>0</v>
      </c>
      <c r="BP84" s="172" t="n">
        <f aca="false">InpV!BP$15</f>
        <v>0</v>
      </c>
      <c r="BQ84" s="172" t="n">
        <f aca="false">InpV!BQ$15</f>
        <v>0</v>
      </c>
      <c r="BR84" s="172" t="n">
        <f aca="false">InpV!BR$15</f>
        <v>0</v>
      </c>
      <c r="BS84" s="172" t="n">
        <f aca="false">InpV!BS$15</f>
        <v>0</v>
      </c>
      <c r="BT84" s="172" t="n">
        <f aca="false">InpV!BT$15</f>
        <v>0</v>
      </c>
      <c r="BU84" s="172" t="n">
        <f aca="false">InpV!BU$15</f>
        <v>0</v>
      </c>
      <c r="BV84" s="172" t="n">
        <f aca="false">InpV!BV$15</f>
        <v>0</v>
      </c>
      <c r="BW84" s="172" t="n">
        <f aca="false">InpV!BW$15</f>
        <v>0</v>
      </c>
      <c r="BX84" s="172" t="n">
        <f aca="false">InpV!BX$15</f>
        <v>0</v>
      </c>
      <c r="BY84" s="172" t="n">
        <f aca="false">InpV!BY$15</f>
        <v>0</v>
      </c>
      <c r="BZ84" s="172" t="n">
        <f aca="false">InpV!BZ$15</f>
        <v>0</v>
      </c>
      <c r="CA84" s="172" t="n">
        <f aca="false">InpV!CA$15</f>
        <v>0</v>
      </c>
      <c r="CB84" s="172" t="n">
        <f aca="false">InpV!CB$15</f>
        <v>0</v>
      </c>
      <c r="CC84" s="172" t="n">
        <f aca="false">InpV!CC$15</f>
        <v>0</v>
      </c>
      <c r="CD84" s="172" t="n">
        <f aca="false">InpV!CD$15</f>
        <v>0</v>
      </c>
      <c r="CE84" s="172" t="n">
        <f aca="false">InpV!CE$15</f>
        <v>0</v>
      </c>
      <c r="CF84" s="172" t="n">
        <f aca="false">InpV!CF$15</f>
        <v>0</v>
      </c>
      <c r="CG84" s="172" t="n">
        <f aca="false">InpV!CG$15</f>
        <v>0</v>
      </c>
      <c r="CH84" s="172" t="n">
        <f aca="false">InpV!CH$15</f>
        <v>0</v>
      </c>
      <c r="CI84" s="172" t="n">
        <f aca="false">InpV!CI$15</f>
        <v>0</v>
      </c>
      <c r="CJ84" s="172" t="n">
        <f aca="false">InpV!CJ$15</f>
        <v>0</v>
      </c>
      <c r="CK84" s="172" t="n">
        <f aca="false">InpV!CK$15</f>
        <v>0</v>
      </c>
      <c r="CL84" s="172" t="n">
        <f aca="false">InpV!CL$15</f>
        <v>0</v>
      </c>
      <c r="CM84" s="172" t="n">
        <f aca="false">InpV!CM$15</f>
        <v>0</v>
      </c>
      <c r="CN84" s="172" t="n">
        <f aca="false">InpV!CN$15</f>
        <v>0</v>
      </c>
      <c r="CO84" s="172" t="n">
        <f aca="false">InpV!CO$15</f>
        <v>0</v>
      </c>
      <c r="CP84" s="172" t="n">
        <f aca="false">InpV!CP$15</f>
        <v>0</v>
      </c>
      <c r="CQ84" s="172" t="n">
        <f aca="false">InpV!CQ$15</f>
        <v>0</v>
      </c>
      <c r="CR84" s="172" t="n">
        <f aca="false">InpV!CR$15</f>
        <v>0</v>
      </c>
      <c r="CS84" s="172" t="n">
        <f aca="false">InpV!CS$15</f>
        <v>0</v>
      </c>
      <c r="CT84" s="172" t="n">
        <f aca="false">InpV!CT$15</f>
        <v>0</v>
      </c>
      <c r="CU84" s="172" t="n">
        <f aca="false">InpV!CU$15</f>
        <v>0</v>
      </c>
      <c r="CV84" s="172" t="n">
        <f aca="false">InpV!CV$15</f>
        <v>0</v>
      </c>
      <c r="CW84" s="172" t="n">
        <f aca="false">InpV!CW$15</f>
        <v>0</v>
      </c>
      <c r="CX84" s="172" t="n">
        <f aca="false">InpV!CX$15</f>
        <v>0</v>
      </c>
      <c r="CY84" s="172" t="n">
        <f aca="false">InpV!CY$15</f>
        <v>0</v>
      </c>
      <c r="CZ84" s="172" t="n">
        <f aca="false">InpV!CZ$15</f>
        <v>0</v>
      </c>
      <c r="DA84" s="172" t="n">
        <f aca="false">InpV!DA$15</f>
        <v>0</v>
      </c>
      <c r="DB84" s="172" t="n">
        <f aca="false">InpV!DB$15</f>
        <v>0</v>
      </c>
      <c r="DC84" s="172" t="n">
        <f aca="false">InpV!DC$15</f>
        <v>0</v>
      </c>
      <c r="DD84" s="172" t="n">
        <f aca="false">InpV!DD$15</f>
        <v>0</v>
      </c>
      <c r="DE84" s="172" t="n">
        <f aca="false">InpV!DE$15</f>
        <v>0</v>
      </c>
      <c r="DF84" s="172" t="n">
        <f aca="false">InpV!DF$15</f>
        <v>0</v>
      </c>
      <c r="DG84" s="172" t="n">
        <f aca="false">InpV!DG$15</f>
        <v>0</v>
      </c>
      <c r="DH84" s="172" t="n">
        <f aca="false">InpV!DH$15</f>
        <v>0</v>
      </c>
      <c r="DI84" s="172" t="n">
        <f aca="false">InpV!DI$15</f>
        <v>0</v>
      </c>
      <c r="DJ84" s="172" t="n">
        <f aca="false">InpV!DJ$15</f>
        <v>0</v>
      </c>
      <c r="DK84" s="172" t="n">
        <f aca="false">InpV!DK$15</f>
        <v>0</v>
      </c>
    </row>
    <row r="85" customFormat="false" ht="15" hidden="false" customHeight="false" outlineLevel="0" collapsed="false">
      <c r="E85" s="194" t="str">
        <f aca="false">Time!E$62</f>
        <v>Last forecast period flag</v>
      </c>
      <c r="F85" s="194" t="n">
        <f aca="false">Time!F$62</f>
        <v>0</v>
      </c>
      <c r="G85" s="194" t="str">
        <f aca="false">Time!G$62</f>
        <v>flag</v>
      </c>
      <c r="H85" s="194" t="n">
        <f aca="false">Time!H$62</f>
        <v>1</v>
      </c>
      <c r="I85" s="194" t="n">
        <f aca="false">Time!I$62</f>
        <v>0</v>
      </c>
      <c r="J85" s="194" t="n">
        <f aca="false">Time!J$62</f>
        <v>0</v>
      </c>
      <c r="K85" s="194" t="n">
        <f aca="false">Time!K$62</f>
        <v>0</v>
      </c>
      <c r="L85" s="194" t="n">
        <f aca="false">Time!L$62</f>
        <v>0</v>
      </c>
      <c r="M85" s="194" t="n">
        <f aca="false">Time!M$62</f>
        <v>0</v>
      </c>
      <c r="N85" s="194" t="n">
        <f aca="false">Time!N$62</f>
        <v>0</v>
      </c>
      <c r="O85" s="194" t="n">
        <f aca="false">Time!O$62</f>
        <v>0</v>
      </c>
      <c r="P85" s="194" t="n">
        <f aca="false">Time!P$62</f>
        <v>0</v>
      </c>
      <c r="Q85" s="194" t="n">
        <f aca="false">Time!Q$62</f>
        <v>0</v>
      </c>
      <c r="R85" s="194" t="n">
        <f aca="false">Time!R$62</f>
        <v>0</v>
      </c>
      <c r="S85" s="194" t="n">
        <f aca="false">Time!S$62</f>
        <v>0</v>
      </c>
      <c r="T85" s="194" t="n">
        <f aca="false">Time!T$62</f>
        <v>0</v>
      </c>
      <c r="U85" s="194" t="n">
        <f aca="false">Time!U$62</f>
        <v>0</v>
      </c>
      <c r="V85" s="194" t="n">
        <f aca="false">Time!V$62</f>
        <v>0</v>
      </c>
      <c r="W85" s="194" t="n">
        <f aca="false">Time!W$62</f>
        <v>0</v>
      </c>
      <c r="X85" s="194" t="n">
        <f aca="false">Time!X$62</f>
        <v>0</v>
      </c>
      <c r="Y85" s="194" t="n">
        <f aca="false">Time!Y$62</f>
        <v>0</v>
      </c>
      <c r="Z85" s="194" t="n">
        <f aca="false">Time!Z$62</f>
        <v>0</v>
      </c>
      <c r="AA85" s="194" t="n">
        <f aca="false">Time!AA$62</f>
        <v>0</v>
      </c>
      <c r="AB85" s="194" t="n">
        <f aca="false">Time!AB$62</f>
        <v>0</v>
      </c>
      <c r="AC85" s="194" t="n">
        <f aca="false">Time!AC$62</f>
        <v>0</v>
      </c>
      <c r="AD85" s="194" t="n">
        <f aca="false">Time!AD$62</f>
        <v>0</v>
      </c>
      <c r="AE85" s="194" t="n">
        <f aca="false">Time!AE$62</f>
        <v>0</v>
      </c>
      <c r="AF85" s="194" t="n">
        <f aca="false">Time!AF$62</f>
        <v>0</v>
      </c>
      <c r="AG85" s="194" t="n">
        <f aca="false">Time!AG$62</f>
        <v>0</v>
      </c>
      <c r="AH85" s="194" t="n">
        <f aca="false">Time!AH$62</f>
        <v>0</v>
      </c>
      <c r="AI85" s="194" t="n">
        <f aca="false">Time!AI$62</f>
        <v>0</v>
      </c>
      <c r="AJ85" s="194" t="n">
        <f aca="false">Time!AJ$62</f>
        <v>0</v>
      </c>
      <c r="AK85" s="194" t="n">
        <f aca="false">Time!AK$62</f>
        <v>0</v>
      </c>
      <c r="AL85" s="194" t="n">
        <f aca="false">Time!AL$62</f>
        <v>0</v>
      </c>
      <c r="AM85" s="194" t="n">
        <f aca="false">Time!AM$62</f>
        <v>1</v>
      </c>
      <c r="AN85" s="194" t="n">
        <f aca="false">Time!AN$62</f>
        <v>0</v>
      </c>
      <c r="AO85" s="194" t="n">
        <f aca="false">Time!AO$62</f>
        <v>0</v>
      </c>
      <c r="AP85" s="194" t="n">
        <f aca="false">Time!AP$62</f>
        <v>0</v>
      </c>
      <c r="AQ85" s="194" t="n">
        <f aca="false">Time!AQ$62</f>
        <v>0</v>
      </c>
      <c r="AR85" s="194" t="n">
        <f aca="false">Time!AR$62</f>
        <v>0</v>
      </c>
      <c r="AS85" s="194" t="n">
        <f aca="false">Time!AS$62</f>
        <v>0</v>
      </c>
      <c r="AT85" s="194" t="n">
        <f aca="false">Time!AT$62</f>
        <v>0</v>
      </c>
      <c r="AU85" s="194" t="n">
        <f aca="false">Time!AU$62</f>
        <v>0</v>
      </c>
      <c r="AV85" s="194" t="n">
        <f aca="false">Time!AV$62</f>
        <v>0</v>
      </c>
      <c r="AW85" s="194" t="n">
        <f aca="false">Time!AW$62</f>
        <v>0</v>
      </c>
      <c r="AX85" s="194" t="n">
        <f aca="false">Time!AX$62</f>
        <v>0</v>
      </c>
      <c r="AY85" s="194" t="n">
        <f aca="false">Time!AY$62</f>
        <v>0</v>
      </c>
      <c r="AZ85" s="194" t="n">
        <f aca="false">Time!AZ$62</f>
        <v>0</v>
      </c>
      <c r="BA85" s="194" t="n">
        <f aca="false">Time!BA$62</f>
        <v>0</v>
      </c>
      <c r="BB85" s="194" t="n">
        <f aca="false">Time!BB$62</f>
        <v>0</v>
      </c>
      <c r="BC85" s="194" t="n">
        <f aca="false">Time!BC$62</f>
        <v>0</v>
      </c>
      <c r="BD85" s="194" t="n">
        <f aca="false">Time!BD$62</f>
        <v>0</v>
      </c>
      <c r="BE85" s="194" t="n">
        <f aca="false">Time!BE$62</f>
        <v>0</v>
      </c>
      <c r="BF85" s="194" t="n">
        <f aca="false">Time!BF$62</f>
        <v>0</v>
      </c>
      <c r="BG85" s="194" t="n">
        <f aca="false">Time!BG$62</f>
        <v>0</v>
      </c>
      <c r="BH85" s="194" t="n">
        <f aca="false">Time!BH$62</f>
        <v>0</v>
      </c>
      <c r="BI85" s="194" t="n">
        <f aca="false">Time!BI$62</f>
        <v>0</v>
      </c>
      <c r="BJ85" s="194" t="n">
        <f aca="false">Time!BJ$62</f>
        <v>0</v>
      </c>
      <c r="BK85" s="194" t="n">
        <f aca="false">Time!BK$62</f>
        <v>0</v>
      </c>
      <c r="BL85" s="194" t="n">
        <f aca="false">Time!BL$62</f>
        <v>0</v>
      </c>
      <c r="BM85" s="194" t="n">
        <f aca="false">Time!BM$62</f>
        <v>0</v>
      </c>
      <c r="BN85" s="194" t="n">
        <f aca="false">Time!BN$62</f>
        <v>0</v>
      </c>
      <c r="BO85" s="194" t="n">
        <f aca="false">Time!BO$62</f>
        <v>0</v>
      </c>
      <c r="BP85" s="194" t="n">
        <f aca="false">Time!BP$62</f>
        <v>0</v>
      </c>
      <c r="BQ85" s="194" t="n">
        <f aca="false">Time!BQ$62</f>
        <v>0</v>
      </c>
      <c r="BR85" s="194" t="n">
        <f aca="false">Time!BR$62</f>
        <v>0</v>
      </c>
      <c r="BS85" s="194" t="n">
        <f aca="false">Time!BS$62</f>
        <v>0</v>
      </c>
      <c r="BT85" s="194" t="n">
        <f aca="false">Time!BT$62</f>
        <v>0</v>
      </c>
      <c r="BU85" s="194" t="n">
        <f aca="false">Time!BU$62</f>
        <v>0</v>
      </c>
      <c r="BV85" s="194" t="n">
        <f aca="false">Time!BV$62</f>
        <v>0</v>
      </c>
      <c r="BW85" s="194" t="n">
        <f aca="false">Time!BW$62</f>
        <v>0</v>
      </c>
      <c r="BX85" s="194" t="n">
        <f aca="false">Time!BX$62</f>
        <v>0</v>
      </c>
      <c r="BY85" s="194" t="n">
        <f aca="false">Time!BY$62</f>
        <v>0</v>
      </c>
      <c r="BZ85" s="194" t="n">
        <f aca="false">Time!BZ$62</f>
        <v>0</v>
      </c>
      <c r="CA85" s="194" t="n">
        <f aca="false">Time!CA$62</f>
        <v>0</v>
      </c>
      <c r="CB85" s="194" t="n">
        <f aca="false">Time!CB$62</f>
        <v>0</v>
      </c>
      <c r="CC85" s="194" t="n">
        <f aca="false">Time!CC$62</f>
        <v>0</v>
      </c>
      <c r="CD85" s="194" t="n">
        <f aca="false">Time!CD$62</f>
        <v>0</v>
      </c>
      <c r="CE85" s="194" t="n">
        <f aca="false">Time!CE$62</f>
        <v>0</v>
      </c>
      <c r="CF85" s="194" t="n">
        <f aca="false">Time!CF$62</f>
        <v>0</v>
      </c>
      <c r="CG85" s="194" t="n">
        <f aca="false">Time!CG$62</f>
        <v>0</v>
      </c>
      <c r="CH85" s="194" t="n">
        <f aca="false">Time!CH$62</f>
        <v>0</v>
      </c>
      <c r="CI85" s="194" t="n">
        <f aca="false">Time!CI$62</f>
        <v>0</v>
      </c>
      <c r="CJ85" s="194" t="n">
        <f aca="false">Time!CJ$62</f>
        <v>0</v>
      </c>
      <c r="CK85" s="194" t="n">
        <f aca="false">Time!CK$62</f>
        <v>0</v>
      </c>
      <c r="CL85" s="194" t="n">
        <f aca="false">Time!CL$62</f>
        <v>0</v>
      </c>
      <c r="CM85" s="194" t="n">
        <f aca="false">Time!CM$62</f>
        <v>0</v>
      </c>
      <c r="CN85" s="194" t="n">
        <f aca="false">Time!CN$62</f>
        <v>0</v>
      </c>
      <c r="CO85" s="194" t="n">
        <f aca="false">Time!CO$62</f>
        <v>0</v>
      </c>
      <c r="CP85" s="194" t="n">
        <f aca="false">Time!CP$62</f>
        <v>0</v>
      </c>
      <c r="CQ85" s="194" t="n">
        <f aca="false">Time!CQ$62</f>
        <v>0</v>
      </c>
      <c r="CR85" s="194" t="n">
        <f aca="false">Time!CR$62</f>
        <v>0</v>
      </c>
      <c r="CS85" s="194" t="n">
        <f aca="false">Time!CS$62</f>
        <v>0</v>
      </c>
      <c r="CT85" s="194" t="n">
        <f aca="false">Time!CT$62</f>
        <v>0</v>
      </c>
      <c r="CU85" s="194" t="n">
        <f aca="false">Time!CU$62</f>
        <v>0</v>
      </c>
      <c r="CV85" s="194" t="n">
        <f aca="false">Time!CV$62</f>
        <v>0</v>
      </c>
      <c r="CW85" s="194" t="n">
        <f aca="false">Time!CW$62</f>
        <v>0</v>
      </c>
      <c r="CX85" s="194" t="n">
        <f aca="false">Time!CX$62</f>
        <v>0</v>
      </c>
      <c r="CY85" s="194" t="n">
        <f aca="false">Time!CY$62</f>
        <v>0</v>
      </c>
      <c r="CZ85" s="194" t="n">
        <f aca="false">Time!CZ$62</f>
        <v>0</v>
      </c>
      <c r="DA85" s="194" t="n">
        <f aca="false">Time!DA$62</f>
        <v>0</v>
      </c>
      <c r="DB85" s="194" t="n">
        <f aca="false">Time!DB$62</f>
        <v>0</v>
      </c>
      <c r="DC85" s="194" t="n">
        <f aca="false">Time!DC$62</f>
        <v>0</v>
      </c>
      <c r="DD85" s="194" t="n">
        <f aca="false">Time!DD$62</f>
        <v>0</v>
      </c>
      <c r="DE85" s="194" t="n">
        <f aca="false">Time!DE$62</f>
        <v>0</v>
      </c>
      <c r="DF85" s="194" t="n">
        <f aca="false">Time!DF$62</f>
        <v>0</v>
      </c>
      <c r="DG85" s="194" t="n">
        <f aca="false">Time!DG$62</f>
        <v>0</v>
      </c>
      <c r="DH85" s="194" t="n">
        <f aca="false">Time!DH$62</f>
        <v>0</v>
      </c>
      <c r="DI85" s="194" t="n">
        <f aca="false">Time!DI$62</f>
        <v>0</v>
      </c>
      <c r="DJ85" s="194" t="n">
        <f aca="false">Time!DJ$62</f>
        <v>0</v>
      </c>
      <c r="DK85" s="194" t="n">
        <f aca="false">Time!DK$62</f>
        <v>0</v>
      </c>
    </row>
    <row r="86" customFormat="false" ht="15" hidden="false" customHeight="false" outlineLevel="0" collapsed="false">
      <c r="E86" s="55" t="s">
        <v>315</v>
      </c>
      <c r="G86" s="55" t="s">
        <v>209</v>
      </c>
      <c r="H86" s="55" t="n">
        <f aca="false">SUM(J86:DK86)</f>
        <v>3929510.32799695</v>
      </c>
      <c r="J86" s="55" t="n">
        <f aca="false">SUM($J84:$BC84) / $F83 * $F82 * J85</f>
        <v>0</v>
      </c>
      <c r="K86" s="55" t="n">
        <f aca="false">SUM($J84:$BC84) / $F83 * $F82 * K85</f>
        <v>0</v>
      </c>
      <c r="L86" s="55" t="n">
        <f aca="false">SUM($J84:$BC84) / $F83 * $F82 * L85</f>
        <v>0</v>
      </c>
      <c r="M86" s="55" t="n">
        <f aca="false">SUM($J84:$BC84) / $F83 * $F82 * M85</f>
        <v>0</v>
      </c>
      <c r="N86" s="55" t="n">
        <f aca="false">SUM($J84:$BC84) / $F83 * $F82 * N85</f>
        <v>0</v>
      </c>
      <c r="O86" s="55" t="n">
        <f aca="false">SUM($J84:$BC84) / $F83 * $F82 * O85</f>
        <v>0</v>
      </c>
      <c r="P86" s="55" t="n">
        <f aca="false">SUM($J84:$BC84) / $F83 * $F82 * P85</f>
        <v>0</v>
      </c>
      <c r="Q86" s="55" t="n">
        <f aca="false">SUM($J84:$BC84) / $F83 * $F82 * Q85</f>
        <v>0</v>
      </c>
      <c r="R86" s="55" t="n">
        <f aca="false">SUM($J84:$BC84) / $F83 * $F82 * R85</f>
        <v>0</v>
      </c>
      <c r="S86" s="55" t="n">
        <f aca="false">SUM($J84:$BC84) / $F83 * $F82 * S85</f>
        <v>0</v>
      </c>
      <c r="T86" s="55" t="n">
        <f aca="false">SUM($J84:$BC84) / $F83 * $F82 * T85</f>
        <v>0</v>
      </c>
      <c r="U86" s="55" t="n">
        <f aca="false">SUM($J84:$BC84) / $F83 * $F82 * U85</f>
        <v>0</v>
      </c>
      <c r="V86" s="55" t="n">
        <f aca="false">SUM($J84:$BC84) / $F83 * $F82 * V85</f>
        <v>0</v>
      </c>
      <c r="W86" s="55" t="n">
        <f aca="false">SUM($J84:$BC84) / $F83 * $F82 * W85</f>
        <v>0</v>
      </c>
      <c r="X86" s="55" t="n">
        <f aca="false">SUM($J84:$BC84) / $F83 * $F82 * X85</f>
        <v>0</v>
      </c>
      <c r="Y86" s="55" t="n">
        <f aca="false">SUM($J84:$BC84) / $F83 * $F82 * Y85</f>
        <v>0</v>
      </c>
      <c r="Z86" s="55" t="n">
        <f aca="false">SUM($J84:$BC84) / $F83 * $F82 * Z85</f>
        <v>0</v>
      </c>
      <c r="AA86" s="55" t="n">
        <f aca="false">SUM($J84:$BC84) / $F83 * $F82 * AA85</f>
        <v>0</v>
      </c>
      <c r="AB86" s="55" t="n">
        <f aca="false">SUM($J84:$BC84) / $F83 * $F82 * AB85</f>
        <v>0</v>
      </c>
      <c r="AC86" s="55" t="n">
        <f aca="false">SUM($J84:$BC84) / $F83 * $F82 * AC85</f>
        <v>0</v>
      </c>
      <c r="AD86" s="55" t="n">
        <f aca="false">SUM($J84:$BC84) / $F83 * $F82 * AD85</f>
        <v>0</v>
      </c>
      <c r="AE86" s="55" t="n">
        <f aca="false">SUM($J84:$BC84) / $F83 * $F82 * AE85</f>
        <v>0</v>
      </c>
      <c r="AF86" s="55" t="n">
        <f aca="false">SUM($J84:$BC84) / $F83 * $F82 * AF85</f>
        <v>0</v>
      </c>
      <c r="AG86" s="55" t="n">
        <f aca="false">SUM($J84:$BC84) / $F83 * $F82 * AG85</f>
        <v>0</v>
      </c>
      <c r="AH86" s="55" t="n">
        <f aca="false">SUM($J84:$BC84) / $F83 * $F82 * AH85</f>
        <v>0</v>
      </c>
      <c r="AI86" s="55" t="n">
        <f aca="false">SUM($J84:$BC84) / $F83 * $F82 * AI85</f>
        <v>0</v>
      </c>
      <c r="AJ86" s="55" t="n">
        <f aca="false">SUM($J84:$BC84) / $F83 * $F82 * AJ85</f>
        <v>0</v>
      </c>
      <c r="AK86" s="55" t="n">
        <f aca="false">SUM($J84:$BC84) / $F83 * $F82 * AK85</f>
        <v>0</v>
      </c>
      <c r="AL86" s="55" t="n">
        <f aca="false">SUM($J84:$BC84) / $F83 * $F82 * AL85</f>
        <v>0</v>
      </c>
      <c r="AM86" s="55" t="n">
        <f aca="false">SUM($J84:$BC84) / $F83 * $F82 * AM85</f>
        <v>3929510.32799695</v>
      </c>
      <c r="AN86" s="55" t="n">
        <f aca="false">SUM($J84:$BC84) / $F83 * $F82 * AN85</f>
        <v>0</v>
      </c>
      <c r="AO86" s="55" t="n">
        <f aca="false">SUM($J84:$BC84) / $F83 * $F82 * AO85</f>
        <v>0</v>
      </c>
      <c r="AP86" s="55" t="n">
        <f aca="false">SUM($J84:$BC84) / $F83 * $F82 * AP85</f>
        <v>0</v>
      </c>
      <c r="AQ86" s="55" t="n">
        <f aca="false">SUM($J84:$BC84) / $F83 * $F82 * AQ85</f>
        <v>0</v>
      </c>
      <c r="AR86" s="55" t="n">
        <f aca="false">SUM($J84:$BC84) / $F83 * $F82 * AR85</f>
        <v>0</v>
      </c>
      <c r="AS86" s="55" t="n">
        <f aca="false">SUM($J84:$BC84) / $F83 * $F82 * AS85</f>
        <v>0</v>
      </c>
      <c r="AT86" s="55" t="n">
        <f aca="false">SUM($J84:$BC84) / $F83 * $F82 * AT85</f>
        <v>0</v>
      </c>
      <c r="AU86" s="55" t="n">
        <f aca="false">SUM($J84:$BC84) / $F83 * $F82 * AU85</f>
        <v>0</v>
      </c>
      <c r="AV86" s="55" t="n">
        <f aca="false">SUM($J84:$BC84) / $F83 * $F82 * AV85</f>
        <v>0</v>
      </c>
      <c r="AW86" s="55" t="n">
        <f aca="false">SUM($J84:$BC84) / $F83 * $F82 * AW85</f>
        <v>0</v>
      </c>
      <c r="AX86" s="55" t="n">
        <f aca="false">SUM($J84:$BC84) / $F83 * $F82 * AX85</f>
        <v>0</v>
      </c>
      <c r="AY86" s="55" t="n">
        <f aca="false">SUM($J84:$BC84) / $F83 * $F82 * AY85</f>
        <v>0</v>
      </c>
      <c r="AZ86" s="55" t="n">
        <f aca="false">SUM($J84:$BC84) / $F83 * $F82 * AZ85</f>
        <v>0</v>
      </c>
      <c r="BA86" s="55" t="n">
        <f aca="false">SUM($J84:$BC84) / $F83 * $F82 * BA85</f>
        <v>0</v>
      </c>
      <c r="BB86" s="55" t="n">
        <f aca="false">SUM($J84:$BC84) / $F83 * $F82 * BB85</f>
        <v>0</v>
      </c>
      <c r="BC86" s="55" t="n">
        <f aca="false">SUM($J84:$BC84) / $F83 * $F82 * BC85</f>
        <v>0</v>
      </c>
      <c r="BD86" s="55" t="n">
        <f aca="false">SUM($J84:$BC84) / $F83 * $F82 * BD85</f>
        <v>0</v>
      </c>
      <c r="BE86" s="55" t="n">
        <f aca="false">SUM($J84:$BC84) / $F83 * $F82 * BE85</f>
        <v>0</v>
      </c>
      <c r="BF86" s="55" t="n">
        <f aca="false">SUM($J84:$BC84) / $F83 * $F82 * BF85</f>
        <v>0</v>
      </c>
      <c r="BG86" s="55" t="n">
        <f aca="false">SUM($J84:$BC84) / $F83 * $F82 * BG85</f>
        <v>0</v>
      </c>
      <c r="BH86" s="55" t="n">
        <f aca="false">SUM($J84:$BC84) / $F83 * $F82 * BH85</f>
        <v>0</v>
      </c>
      <c r="BI86" s="55" t="n">
        <f aca="false">SUM($J84:$BC84) / $F83 * $F82 * BI85</f>
        <v>0</v>
      </c>
      <c r="BJ86" s="55" t="n">
        <f aca="false">SUM($J84:$BC84) / $F83 * $F82 * BJ85</f>
        <v>0</v>
      </c>
      <c r="BK86" s="55" t="n">
        <f aca="false">SUM($J84:$BC84) / $F83 * $F82 * BK85</f>
        <v>0</v>
      </c>
      <c r="BL86" s="55" t="n">
        <f aca="false">SUM($J84:$BC84) / $F83 * $F82 * BL85</f>
        <v>0</v>
      </c>
      <c r="BM86" s="55" t="n">
        <f aca="false">SUM($J84:$BC84) / $F83 * $F82 * BM85</f>
        <v>0</v>
      </c>
      <c r="BN86" s="55" t="n">
        <f aca="false">SUM($J84:$BC84) / $F83 * $F82 * BN85</f>
        <v>0</v>
      </c>
      <c r="BO86" s="55" t="n">
        <f aca="false">SUM($J84:$BC84) / $F83 * $F82 * BO85</f>
        <v>0</v>
      </c>
      <c r="BP86" s="55" t="n">
        <f aca="false">SUM($J84:$BC84) / $F83 * $F82 * BP85</f>
        <v>0</v>
      </c>
      <c r="BQ86" s="55" t="n">
        <f aca="false">SUM($J84:$BC84) / $F83 * $F82 * BQ85</f>
        <v>0</v>
      </c>
      <c r="BR86" s="55" t="n">
        <f aca="false">SUM($J84:$BC84) / $F83 * $F82 * BR85</f>
        <v>0</v>
      </c>
      <c r="BS86" s="55" t="n">
        <f aca="false">SUM($J84:$BC84) / $F83 * $F82 * BS85</f>
        <v>0</v>
      </c>
      <c r="BT86" s="55" t="n">
        <f aca="false">SUM($J84:$BC84) / $F83 * $F82 * BT85</f>
        <v>0</v>
      </c>
      <c r="BU86" s="55" t="n">
        <f aca="false">SUM($J84:$BC84) / $F83 * $F82 * BU85</f>
        <v>0</v>
      </c>
      <c r="BV86" s="55" t="n">
        <f aca="false">SUM($J84:$BC84) / $F83 * $F82 * BV85</f>
        <v>0</v>
      </c>
      <c r="BW86" s="55" t="n">
        <f aca="false">SUM($J84:$BC84) / $F83 * $F82 * BW85</f>
        <v>0</v>
      </c>
      <c r="BX86" s="55" t="n">
        <f aca="false">SUM($J84:$BC84) / $F83 * $F82 * BX85</f>
        <v>0</v>
      </c>
      <c r="BY86" s="55" t="n">
        <f aca="false">SUM($J84:$BC84) / $F83 * $F82 * BY85</f>
        <v>0</v>
      </c>
      <c r="BZ86" s="55" t="n">
        <f aca="false">SUM($J84:$BC84) / $F83 * $F82 * BZ85</f>
        <v>0</v>
      </c>
      <c r="CA86" s="55" t="n">
        <f aca="false">SUM($J84:$BC84) / $F83 * $F82 * CA85</f>
        <v>0</v>
      </c>
      <c r="CB86" s="55" t="n">
        <f aca="false">SUM($J84:$BC84) / $F83 * $F82 * CB85</f>
        <v>0</v>
      </c>
      <c r="CC86" s="55" t="n">
        <f aca="false">SUM($J84:$BC84) / $F83 * $F82 * CC85</f>
        <v>0</v>
      </c>
      <c r="CD86" s="55" t="n">
        <f aca="false">SUM($J84:$BC84) / $F83 * $F82 * CD85</f>
        <v>0</v>
      </c>
      <c r="CE86" s="55" t="n">
        <f aca="false">SUM($J84:$BC84) / $F83 * $F82 * CE85</f>
        <v>0</v>
      </c>
      <c r="CF86" s="55" t="n">
        <f aca="false">SUM($J84:$BC84) / $F83 * $F82 * CF85</f>
        <v>0</v>
      </c>
      <c r="CG86" s="55" t="n">
        <f aca="false">SUM($J84:$BC84) / $F83 * $F82 * CG85</f>
        <v>0</v>
      </c>
      <c r="CH86" s="55" t="n">
        <f aca="false">SUM($J84:$BC84) / $F83 * $F82 * CH85</f>
        <v>0</v>
      </c>
      <c r="CI86" s="55" t="n">
        <f aca="false">SUM($J84:$BC84) / $F83 * $F82 * CI85</f>
        <v>0</v>
      </c>
      <c r="CJ86" s="55" t="n">
        <f aca="false">SUM($J84:$BC84) / $F83 * $F82 * CJ85</f>
        <v>0</v>
      </c>
      <c r="CK86" s="55" t="n">
        <f aca="false">SUM($J84:$BC84) / $F83 * $F82 * CK85</f>
        <v>0</v>
      </c>
      <c r="CL86" s="55" t="n">
        <f aca="false">SUM($J84:$BC84) / $F83 * $F82 * CL85</f>
        <v>0</v>
      </c>
      <c r="CM86" s="55" t="n">
        <f aca="false">SUM($J84:$BC84) / $F83 * $F82 * CM85</f>
        <v>0</v>
      </c>
      <c r="CN86" s="55" t="n">
        <f aca="false">SUM($J84:$BC84) / $F83 * $F82 * CN85</f>
        <v>0</v>
      </c>
      <c r="CO86" s="55" t="n">
        <f aca="false">SUM($J84:$BC84) / $F83 * $F82 * CO85</f>
        <v>0</v>
      </c>
      <c r="CP86" s="55" t="n">
        <f aca="false">SUM($J84:$BC84) / $F83 * $F82 * CP85</f>
        <v>0</v>
      </c>
      <c r="CQ86" s="55" t="n">
        <f aca="false">SUM($J84:$BC84) / $F83 * $F82 * CQ85</f>
        <v>0</v>
      </c>
      <c r="CR86" s="55" t="n">
        <f aca="false">SUM($J84:$BC84) / $F83 * $F82 * CR85</f>
        <v>0</v>
      </c>
      <c r="CS86" s="55" t="n">
        <f aca="false">SUM($J84:$BC84) / $F83 * $F82 * CS85</f>
        <v>0</v>
      </c>
      <c r="CT86" s="55" t="n">
        <f aca="false">SUM($J84:$BC84) / $F83 * $F82 * CT85</f>
        <v>0</v>
      </c>
      <c r="CU86" s="55" t="n">
        <f aca="false">SUM($J84:$BC84) / $F83 * $F82 * CU85</f>
        <v>0</v>
      </c>
      <c r="CV86" s="55" t="n">
        <f aca="false">SUM($J84:$BC84) / $F83 * $F82 * CV85</f>
        <v>0</v>
      </c>
      <c r="CW86" s="55" t="n">
        <f aca="false">SUM($J84:$BC84) / $F83 * $F82 * CW85</f>
        <v>0</v>
      </c>
      <c r="CX86" s="55" t="n">
        <f aca="false">SUM($J84:$BC84) / $F83 * $F82 * CX85</f>
        <v>0</v>
      </c>
      <c r="CY86" s="55" t="n">
        <f aca="false">SUM($J84:$BC84) / $F83 * $F82 * CY85</f>
        <v>0</v>
      </c>
      <c r="CZ86" s="55" t="n">
        <f aca="false">SUM($J84:$BC84) / $F83 * $F82 * CZ85</f>
        <v>0</v>
      </c>
      <c r="DA86" s="55" t="n">
        <f aca="false">SUM($J84:$BC84) / $F83 * $F82 * DA85</f>
        <v>0</v>
      </c>
      <c r="DB86" s="55" t="n">
        <f aca="false">SUM($J84:$BC84) / $F83 * $F82 * DB85</f>
        <v>0</v>
      </c>
      <c r="DC86" s="55" t="n">
        <f aca="false">SUM($J84:$BC84) / $F83 * $F82 * DC85</f>
        <v>0</v>
      </c>
      <c r="DD86" s="55" t="n">
        <f aca="false">SUM($J84:$BC84) / $F83 * $F82 * DD85</f>
        <v>0</v>
      </c>
      <c r="DE86" s="55" t="n">
        <f aca="false">SUM($J84:$BC84) / $F83 * $F82 * DE85</f>
        <v>0</v>
      </c>
      <c r="DF86" s="55" t="n">
        <f aca="false">SUM($J84:$BC84) / $F83 * $F82 * DF85</f>
        <v>0</v>
      </c>
      <c r="DG86" s="55" t="n">
        <f aca="false">SUM($J84:$BC84) / $F83 * $F82 * DG85</f>
        <v>0</v>
      </c>
      <c r="DH86" s="55" t="n">
        <f aca="false">SUM($J84:$BC84) / $F83 * $F82 * DH85</f>
        <v>0</v>
      </c>
      <c r="DI86" s="55" t="n">
        <f aca="false">SUM($J84:$BC84) / $F83 * $F82 * DI85</f>
        <v>0</v>
      </c>
      <c r="DJ86" s="55" t="n">
        <f aca="false">SUM($J84:$BC84) / $F83 * $F82 * DJ85</f>
        <v>0</v>
      </c>
      <c r="DK86" s="55" t="n">
        <f aca="false">SUM($J84:$BC84) / $F83 * $F82 * DK85</f>
        <v>0</v>
      </c>
    </row>
    <row r="87" customFormat="false" ht="15" hidden="false" customHeight="false" outlineLevel="0" collapsed="false">
      <c r="E87" s="194"/>
      <c r="F87" s="194"/>
      <c r="G87" s="194"/>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194"/>
      <c r="AU87" s="194"/>
      <c r="AV87" s="194"/>
      <c r="AW87" s="194"/>
      <c r="AX87" s="194"/>
      <c r="AY87" s="194"/>
      <c r="AZ87" s="194"/>
      <c r="BA87" s="194"/>
      <c r="BB87" s="194"/>
      <c r="BC87" s="194"/>
      <c r="BD87" s="194"/>
      <c r="BE87" s="194"/>
      <c r="BF87" s="194"/>
      <c r="BG87" s="194"/>
      <c r="BH87" s="194"/>
      <c r="BI87" s="194"/>
      <c r="BJ87" s="194"/>
      <c r="BK87" s="194"/>
      <c r="BL87" s="194"/>
      <c r="BM87" s="194"/>
      <c r="BN87" s="194"/>
      <c r="BO87" s="194"/>
      <c r="BP87" s="194"/>
      <c r="BQ87" s="194"/>
      <c r="BR87" s="194"/>
      <c r="BS87" s="194"/>
      <c r="BT87" s="194"/>
      <c r="BU87" s="194"/>
      <c r="BV87" s="194"/>
      <c r="BW87" s="194"/>
      <c r="BX87" s="194"/>
      <c r="BY87" s="194"/>
      <c r="BZ87" s="194"/>
      <c r="CA87" s="194"/>
      <c r="CB87" s="194"/>
      <c r="CC87" s="194"/>
      <c r="CD87" s="194"/>
      <c r="CE87" s="194"/>
      <c r="CF87" s="194"/>
      <c r="CG87" s="194"/>
      <c r="CH87" s="194"/>
      <c r="CI87" s="194"/>
      <c r="CJ87" s="194"/>
      <c r="CK87" s="194"/>
      <c r="CL87" s="194"/>
      <c r="CM87" s="194"/>
      <c r="CN87" s="194"/>
      <c r="CO87" s="194"/>
      <c r="CP87" s="194"/>
      <c r="CQ87" s="194"/>
      <c r="CR87" s="194"/>
      <c r="CS87" s="194"/>
      <c r="CT87" s="194"/>
      <c r="CU87" s="194"/>
      <c r="CV87" s="194"/>
      <c r="CW87" s="194"/>
      <c r="CX87" s="194"/>
      <c r="CY87" s="194"/>
      <c r="CZ87" s="194"/>
      <c r="DA87" s="194"/>
      <c r="DB87" s="194"/>
      <c r="DC87" s="194"/>
      <c r="DD87" s="194"/>
      <c r="DE87" s="194"/>
      <c r="DF87" s="194"/>
      <c r="DG87" s="194"/>
      <c r="DH87" s="194"/>
      <c r="DI87" s="194"/>
      <c r="DJ87" s="194"/>
      <c r="DK87" s="194"/>
    </row>
    <row r="88" customFormat="false" ht="15" hidden="false" customHeight="false" outlineLevel="0" collapsed="false">
      <c r="E88" s="85" t="str">
        <f aca="false">E86</f>
        <v>Residual value - Truck gate complex</v>
      </c>
      <c r="F88" s="85" t="n">
        <f aca="false">F86</f>
        <v>0</v>
      </c>
      <c r="G88" s="85" t="str">
        <f aca="false">G86</f>
        <v>US$</v>
      </c>
      <c r="H88" s="85" t="n">
        <f aca="false">H86</f>
        <v>3929510.32799695</v>
      </c>
      <c r="I88" s="85" t="n">
        <f aca="false">I86</f>
        <v>0</v>
      </c>
      <c r="J88" s="85" t="n">
        <f aca="false">J86</f>
        <v>0</v>
      </c>
      <c r="K88" s="85" t="n">
        <f aca="false">K86</f>
        <v>0</v>
      </c>
      <c r="L88" s="85" t="n">
        <f aca="false">L86</f>
        <v>0</v>
      </c>
      <c r="M88" s="85" t="n">
        <f aca="false">M86</f>
        <v>0</v>
      </c>
      <c r="N88" s="85" t="n">
        <f aca="false">N86</f>
        <v>0</v>
      </c>
      <c r="O88" s="85" t="n">
        <f aca="false">O86</f>
        <v>0</v>
      </c>
      <c r="P88" s="85" t="n">
        <f aca="false">P86</f>
        <v>0</v>
      </c>
      <c r="Q88" s="85" t="n">
        <f aca="false">Q86</f>
        <v>0</v>
      </c>
      <c r="R88" s="85" t="n">
        <f aca="false">R86</f>
        <v>0</v>
      </c>
      <c r="S88" s="85" t="n">
        <f aca="false">S86</f>
        <v>0</v>
      </c>
      <c r="T88" s="85" t="n">
        <f aca="false">T86</f>
        <v>0</v>
      </c>
      <c r="U88" s="85" t="n">
        <f aca="false">U86</f>
        <v>0</v>
      </c>
      <c r="V88" s="85" t="n">
        <f aca="false">V86</f>
        <v>0</v>
      </c>
      <c r="W88" s="85" t="n">
        <f aca="false">W86</f>
        <v>0</v>
      </c>
      <c r="X88" s="85" t="n">
        <f aca="false">X86</f>
        <v>0</v>
      </c>
      <c r="Y88" s="85" t="n">
        <f aca="false">Y86</f>
        <v>0</v>
      </c>
      <c r="Z88" s="85" t="n">
        <f aca="false">Z86</f>
        <v>0</v>
      </c>
      <c r="AA88" s="85" t="n">
        <f aca="false">AA86</f>
        <v>0</v>
      </c>
      <c r="AB88" s="85" t="n">
        <f aca="false">AB86</f>
        <v>0</v>
      </c>
      <c r="AC88" s="85" t="n">
        <f aca="false">AC86</f>
        <v>0</v>
      </c>
      <c r="AD88" s="85" t="n">
        <f aca="false">AD86</f>
        <v>0</v>
      </c>
      <c r="AE88" s="85" t="n">
        <f aca="false">AE86</f>
        <v>0</v>
      </c>
      <c r="AF88" s="85" t="n">
        <f aca="false">AF86</f>
        <v>0</v>
      </c>
      <c r="AG88" s="85" t="n">
        <f aca="false">AG86</f>
        <v>0</v>
      </c>
      <c r="AH88" s="85" t="n">
        <f aca="false">AH86</f>
        <v>0</v>
      </c>
      <c r="AI88" s="85" t="n">
        <f aca="false">AI86</f>
        <v>0</v>
      </c>
      <c r="AJ88" s="85" t="n">
        <f aca="false">AJ86</f>
        <v>0</v>
      </c>
      <c r="AK88" s="85" t="n">
        <f aca="false">AK86</f>
        <v>0</v>
      </c>
      <c r="AL88" s="85" t="n">
        <f aca="false">AL86</f>
        <v>0</v>
      </c>
      <c r="AM88" s="85" t="n">
        <f aca="false">AM86</f>
        <v>3929510.32799695</v>
      </c>
      <c r="AN88" s="85" t="n">
        <f aca="false">AN86</f>
        <v>0</v>
      </c>
      <c r="AO88" s="85" t="n">
        <f aca="false">AO86</f>
        <v>0</v>
      </c>
      <c r="AP88" s="85" t="n">
        <f aca="false">AP86</f>
        <v>0</v>
      </c>
      <c r="AQ88" s="85" t="n">
        <f aca="false">AQ86</f>
        <v>0</v>
      </c>
      <c r="AR88" s="85" t="n">
        <f aca="false">AR86</f>
        <v>0</v>
      </c>
      <c r="AS88" s="85" t="n">
        <f aca="false">AS86</f>
        <v>0</v>
      </c>
      <c r="AT88" s="85" t="n">
        <f aca="false">AT86</f>
        <v>0</v>
      </c>
      <c r="AU88" s="85" t="n">
        <f aca="false">AU86</f>
        <v>0</v>
      </c>
      <c r="AV88" s="85" t="n">
        <f aca="false">AV86</f>
        <v>0</v>
      </c>
      <c r="AW88" s="85" t="n">
        <f aca="false">AW86</f>
        <v>0</v>
      </c>
      <c r="AX88" s="85" t="n">
        <f aca="false">AX86</f>
        <v>0</v>
      </c>
      <c r="AY88" s="85" t="n">
        <f aca="false">AY86</f>
        <v>0</v>
      </c>
      <c r="AZ88" s="85" t="n">
        <f aca="false">AZ86</f>
        <v>0</v>
      </c>
      <c r="BA88" s="85" t="n">
        <f aca="false">BA86</f>
        <v>0</v>
      </c>
      <c r="BB88" s="85" t="n">
        <f aca="false">BB86</f>
        <v>0</v>
      </c>
      <c r="BC88" s="85" t="n">
        <f aca="false">BC86</f>
        <v>0</v>
      </c>
      <c r="BD88" s="85" t="n">
        <f aca="false">BD86</f>
        <v>0</v>
      </c>
      <c r="BE88" s="85" t="n">
        <f aca="false">BE86</f>
        <v>0</v>
      </c>
      <c r="BF88" s="85" t="n">
        <f aca="false">BF86</f>
        <v>0</v>
      </c>
      <c r="BG88" s="85" t="n">
        <f aca="false">BG86</f>
        <v>0</v>
      </c>
      <c r="BH88" s="85" t="n">
        <f aca="false">BH86</f>
        <v>0</v>
      </c>
      <c r="BI88" s="85" t="n">
        <f aca="false">BI86</f>
        <v>0</v>
      </c>
      <c r="BJ88" s="85" t="n">
        <f aca="false">BJ86</f>
        <v>0</v>
      </c>
      <c r="BK88" s="85" t="n">
        <f aca="false">BK86</f>
        <v>0</v>
      </c>
      <c r="BL88" s="85" t="n">
        <f aca="false">BL86</f>
        <v>0</v>
      </c>
      <c r="BM88" s="85" t="n">
        <f aca="false">BM86</f>
        <v>0</v>
      </c>
      <c r="BN88" s="85" t="n">
        <f aca="false">BN86</f>
        <v>0</v>
      </c>
      <c r="BO88" s="85" t="n">
        <f aca="false">BO86</f>
        <v>0</v>
      </c>
      <c r="BP88" s="85" t="n">
        <f aca="false">BP86</f>
        <v>0</v>
      </c>
      <c r="BQ88" s="85" t="n">
        <f aca="false">BQ86</f>
        <v>0</v>
      </c>
      <c r="BR88" s="85" t="n">
        <f aca="false">BR86</f>
        <v>0</v>
      </c>
      <c r="BS88" s="85" t="n">
        <f aca="false">BS86</f>
        <v>0</v>
      </c>
      <c r="BT88" s="85" t="n">
        <f aca="false">BT86</f>
        <v>0</v>
      </c>
      <c r="BU88" s="85" t="n">
        <f aca="false">BU86</f>
        <v>0</v>
      </c>
      <c r="BV88" s="85" t="n">
        <f aca="false">BV86</f>
        <v>0</v>
      </c>
      <c r="BW88" s="85" t="n">
        <f aca="false">BW86</f>
        <v>0</v>
      </c>
      <c r="BX88" s="85" t="n">
        <f aca="false">BX86</f>
        <v>0</v>
      </c>
      <c r="BY88" s="85" t="n">
        <f aca="false">BY86</f>
        <v>0</v>
      </c>
      <c r="BZ88" s="85" t="n">
        <f aca="false">BZ86</f>
        <v>0</v>
      </c>
      <c r="CA88" s="85" t="n">
        <f aca="false">CA86</f>
        <v>0</v>
      </c>
      <c r="CB88" s="85" t="n">
        <f aca="false">CB86</f>
        <v>0</v>
      </c>
      <c r="CC88" s="85" t="n">
        <f aca="false">CC86</f>
        <v>0</v>
      </c>
      <c r="CD88" s="85" t="n">
        <f aca="false">CD86</f>
        <v>0</v>
      </c>
      <c r="CE88" s="85" t="n">
        <f aca="false">CE86</f>
        <v>0</v>
      </c>
      <c r="CF88" s="85" t="n">
        <f aca="false">CF86</f>
        <v>0</v>
      </c>
      <c r="CG88" s="85" t="n">
        <f aca="false">CG86</f>
        <v>0</v>
      </c>
      <c r="CH88" s="85" t="n">
        <f aca="false">CH86</f>
        <v>0</v>
      </c>
      <c r="CI88" s="85" t="n">
        <f aca="false">CI86</f>
        <v>0</v>
      </c>
      <c r="CJ88" s="85" t="n">
        <f aca="false">CJ86</f>
        <v>0</v>
      </c>
      <c r="CK88" s="85" t="n">
        <f aca="false">CK86</f>
        <v>0</v>
      </c>
      <c r="CL88" s="85" t="n">
        <f aca="false">CL86</f>
        <v>0</v>
      </c>
      <c r="CM88" s="85" t="n">
        <f aca="false">CM86</f>
        <v>0</v>
      </c>
      <c r="CN88" s="85" t="n">
        <f aca="false">CN86</f>
        <v>0</v>
      </c>
      <c r="CO88" s="85" t="n">
        <f aca="false">CO86</f>
        <v>0</v>
      </c>
      <c r="CP88" s="85" t="n">
        <f aca="false">CP86</f>
        <v>0</v>
      </c>
      <c r="CQ88" s="85" t="n">
        <f aca="false">CQ86</f>
        <v>0</v>
      </c>
      <c r="CR88" s="85" t="n">
        <f aca="false">CR86</f>
        <v>0</v>
      </c>
      <c r="CS88" s="85" t="n">
        <f aca="false">CS86</f>
        <v>0</v>
      </c>
      <c r="CT88" s="85" t="n">
        <f aca="false">CT86</f>
        <v>0</v>
      </c>
      <c r="CU88" s="85" t="n">
        <f aca="false">CU86</f>
        <v>0</v>
      </c>
      <c r="CV88" s="85" t="n">
        <f aca="false">CV86</f>
        <v>0</v>
      </c>
      <c r="CW88" s="85" t="n">
        <f aca="false">CW86</f>
        <v>0</v>
      </c>
      <c r="CX88" s="85" t="n">
        <f aca="false">CX86</f>
        <v>0</v>
      </c>
      <c r="CY88" s="85" t="n">
        <f aca="false">CY86</f>
        <v>0</v>
      </c>
      <c r="CZ88" s="85" t="n">
        <f aca="false">CZ86</f>
        <v>0</v>
      </c>
      <c r="DA88" s="85" t="n">
        <f aca="false">DA86</f>
        <v>0</v>
      </c>
      <c r="DB88" s="85" t="n">
        <f aca="false">DB86</f>
        <v>0</v>
      </c>
      <c r="DC88" s="85" t="n">
        <f aca="false">DC86</f>
        <v>0</v>
      </c>
      <c r="DD88" s="85" t="n">
        <f aca="false">DD86</f>
        <v>0</v>
      </c>
      <c r="DE88" s="85" t="n">
        <f aca="false">DE86</f>
        <v>0</v>
      </c>
      <c r="DF88" s="85" t="n">
        <f aca="false">DF86</f>
        <v>0</v>
      </c>
      <c r="DG88" s="85" t="n">
        <f aca="false">DG86</f>
        <v>0</v>
      </c>
      <c r="DH88" s="85" t="n">
        <f aca="false">DH86</f>
        <v>0</v>
      </c>
      <c r="DI88" s="85" t="n">
        <f aca="false">DI86</f>
        <v>0</v>
      </c>
      <c r="DJ88" s="85" t="n">
        <f aca="false">DJ86</f>
        <v>0</v>
      </c>
      <c r="DK88" s="85" t="n">
        <f aca="false">DK86</f>
        <v>0</v>
      </c>
    </row>
    <row r="89" customFormat="false" ht="15" hidden="false" customHeight="false" outlineLevel="0" collapsed="false">
      <c r="E89" s="214" t="str">
        <f aca="false">Time!E$85</f>
        <v>Discount rate multiplier - 7 percent</v>
      </c>
      <c r="F89" s="214" t="n">
        <f aca="false">Time!F$85</f>
        <v>0</v>
      </c>
      <c r="G89" s="214" t="str">
        <f aca="false">Time!G$85</f>
        <v>factor</v>
      </c>
      <c r="H89" s="214" t="n">
        <f aca="false">Time!H$85</f>
        <v>0</v>
      </c>
      <c r="I89" s="214" t="n">
        <f aca="false">Time!I$85</f>
        <v>0</v>
      </c>
      <c r="J89" s="214" t="n">
        <f aca="false">Time!J$85</f>
        <v>0.712986179483668</v>
      </c>
      <c r="K89" s="214" t="n">
        <f aca="false">Time!K$85</f>
        <v>0.762895212047525</v>
      </c>
      <c r="L89" s="214" t="n">
        <f aca="false">Time!L$85</f>
        <v>0.816297876890852</v>
      </c>
      <c r="M89" s="214" t="n">
        <f aca="false">Time!M$85</f>
        <v>0.873438728273212</v>
      </c>
      <c r="N89" s="214" t="n">
        <f aca="false">Time!N$85</f>
        <v>0.934579439252336</v>
      </c>
      <c r="O89" s="214" t="n">
        <f aca="false">Time!O$85</f>
        <v>1</v>
      </c>
      <c r="P89" s="214" t="n">
        <f aca="false">Time!P$85</f>
        <v>1.07</v>
      </c>
      <c r="Q89" s="214" t="n">
        <f aca="false">Time!Q$85</f>
        <v>1.1449</v>
      </c>
      <c r="R89" s="214" t="n">
        <f aca="false">Time!R$85</f>
        <v>1.225043</v>
      </c>
      <c r="S89" s="214" t="n">
        <f aca="false">Time!S$85</f>
        <v>1.31079601</v>
      </c>
      <c r="T89" s="214" t="n">
        <f aca="false">Time!T$85</f>
        <v>1.4025517307</v>
      </c>
      <c r="U89" s="214" t="n">
        <f aca="false">Time!U$85</f>
        <v>1.500730351849</v>
      </c>
      <c r="V89" s="214" t="n">
        <f aca="false">Time!V$85</f>
        <v>1.60578147647843</v>
      </c>
      <c r="W89" s="214" t="n">
        <f aca="false">Time!W$85</f>
        <v>1.71818617983192</v>
      </c>
      <c r="X89" s="214" t="n">
        <f aca="false">Time!X$85</f>
        <v>1.83845921242015</v>
      </c>
      <c r="Y89" s="214" t="n">
        <f aca="false">Time!Y$85</f>
        <v>1.96715135728957</v>
      </c>
      <c r="Z89" s="214" t="n">
        <f aca="false">Time!Z$85</f>
        <v>2.10485195229984</v>
      </c>
      <c r="AA89" s="214" t="n">
        <f aca="false">Time!AA$85</f>
        <v>2.25219158896082</v>
      </c>
      <c r="AB89" s="214" t="n">
        <f aca="false">Time!AB$85</f>
        <v>2.40984500018808</v>
      </c>
      <c r="AC89" s="214" t="n">
        <f aca="false">Time!AC$85</f>
        <v>2.57853415020125</v>
      </c>
      <c r="AD89" s="214" t="n">
        <f aca="false">Time!AD$85</f>
        <v>2.75903154071533</v>
      </c>
      <c r="AE89" s="214" t="n">
        <f aca="false">Time!AE$85</f>
        <v>2.95216374856541</v>
      </c>
      <c r="AF89" s="214" t="n">
        <f aca="false">Time!AF$85</f>
        <v>3.15881521096499</v>
      </c>
      <c r="AG89" s="214" t="n">
        <f aca="false">Time!AG$85</f>
        <v>3.37993227573254</v>
      </c>
      <c r="AH89" s="214" t="n">
        <f aca="false">Time!AH$85</f>
        <v>3.61652753503381</v>
      </c>
      <c r="AI89" s="214" t="n">
        <f aca="false">Time!AI$85</f>
        <v>3.86968446248618</v>
      </c>
      <c r="AJ89" s="214" t="n">
        <f aca="false">Time!AJ$85</f>
        <v>4.14056237486021</v>
      </c>
      <c r="AK89" s="214" t="n">
        <f aca="false">Time!AK$85</f>
        <v>4.43040174110043</v>
      </c>
      <c r="AL89" s="214" t="n">
        <f aca="false">Time!AL$85</f>
        <v>4.74052986297746</v>
      </c>
      <c r="AM89" s="214" t="n">
        <f aca="false">Time!AM$85</f>
        <v>5.07236695338588</v>
      </c>
      <c r="AN89" s="214" t="n">
        <f aca="false">Time!AN$85</f>
        <v>5.42743264012289</v>
      </c>
      <c r="AO89" s="214" t="n">
        <f aca="false">Time!AO$85</f>
        <v>5.80735292493149</v>
      </c>
      <c r="AP89" s="214" t="n">
        <f aca="false">Time!AP$85</f>
        <v>6.2138676296767</v>
      </c>
      <c r="AQ89" s="214" t="n">
        <f aca="false">Time!AQ$85</f>
        <v>6.64883836375407</v>
      </c>
      <c r="AR89" s="214" t="n">
        <f aca="false">Time!AR$85</f>
        <v>7.11425704921685</v>
      </c>
      <c r="AS89" s="214" t="n">
        <f aca="false">Time!AS$85</f>
        <v>7.61225504266203</v>
      </c>
      <c r="AT89" s="214" t="n">
        <f aca="false">Time!AT$85</f>
        <v>8.14511289564837</v>
      </c>
      <c r="AU89" s="214" t="n">
        <f aca="false">Time!AU$85</f>
        <v>8.71527079834376</v>
      </c>
      <c r="AV89" s="214" t="n">
        <f aca="false">Time!AV$85</f>
        <v>9.32533975422782</v>
      </c>
      <c r="AW89" s="214" t="n">
        <f aca="false">Time!AW$85</f>
        <v>9.97811353702377</v>
      </c>
      <c r="AX89" s="214" t="n">
        <f aca="false">Time!AX$85</f>
        <v>10.6765814846154</v>
      </c>
      <c r="AY89" s="214" t="n">
        <f aca="false">Time!AY$85</f>
        <v>11.4239421885385</v>
      </c>
      <c r="AZ89" s="214" t="n">
        <f aca="false">Time!AZ$85</f>
        <v>12.2236181417362</v>
      </c>
      <c r="BA89" s="214" t="n">
        <f aca="false">Time!BA$85</f>
        <v>13.0792714116577</v>
      </c>
      <c r="BB89" s="214" t="n">
        <f aca="false">Time!BB$85</f>
        <v>13.9948204104738</v>
      </c>
      <c r="BC89" s="214" t="n">
        <f aca="false">Time!BC$85</f>
        <v>14.974457839207</v>
      </c>
      <c r="BD89" s="214" t="n">
        <f aca="false">Time!BD$85</f>
        <v>16.0226698879514</v>
      </c>
      <c r="BE89" s="214" t="n">
        <f aca="false">Time!BE$85</f>
        <v>17.144256780108</v>
      </c>
      <c r="BF89" s="214" t="n">
        <f aca="false">Time!BF$85</f>
        <v>18.3443547547156</v>
      </c>
      <c r="BG89" s="214" t="n">
        <f aca="false">Time!BG$85</f>
        <v>19.6284595875457</v>
      </c>
      <c r="BH89" s="214" t="n">
        <f aca="false">Time!BH$85</f>
        <v>21.0024517586739</v>
      </c>
      <c r="BI89" s="214" t="n">
        <f aca="false">Time!BI$85</f>
        <v>22.4726233817811</v>
      </c>
      <c r="BJ89" s="214" t="n">
        <f aca="false">Time!BJ$85</f>
        <v>24.0457070185057</v>
      </c>
      <c r="BK89" s="214" t="n">
        <f aca="false">Time!BK$85</f>
        <v>25.7289065098011</v>
      </c>
      <c r="BL89" s="214" t="n">
        <f aca="false">Time!BL$85</f>
        <v>27.5299299654872</v>
      </c>
      <c r="BM89" s="214" t="n">
        <f aca="false">Time!BM$85</f>
        <v>29.4570250630713</v>
      </c>
      <c r="BN89" s="214" t="n">
        <f aca="false">Time!BN$85</f>
        <v>31.5190168174863</v>
      </c>
      <c r="BO89" s="214" t="n">
        <f aca="false">Time!BO$85</f>
        <v>33.7253479947104</v>
      </c>
      <c r="BP89" s="214" t="n">
        <f aca="false">Time!BP$85</f>
        <v>36.0861223543401</v>
      </c>
      <c r="BQ89" s="214" t="n">
        <f aca="false">Time!BQ$85</f>
        <v>38.6121509191439</v>
      </c>
      <c r="BR89" s="214" t="n">
        <f aca="false">Time!BR$85</f>
        <v>41.315001483484</v>
      </c>
      <c r="BS89" s="214" t="n">
        <f aca="false">Time!BS$85</f>
        <v>44.2070515873279</v>
      </c>
      <c r="BT89" s="214" t="n">
        <f aca="false">Time!BT$85</f>
        <v>47.3015451984408</v>
      </c>
      <c r="BU89" s="214" t="n">
        <f aca="false">Time!BU$85</f>
        <v>50.6126533623317</v>
      </c>
      <c r="BV89" s="214" t="n">
        <f aca="false">Time!BV$85</f>
        <v>54.1555390976949</v>
      </c>
      <c r="BW89" s="214" t="n">
        <f aca="false">Time!BW$85</f>
        <v>57.9464268345335</v>
      </c>
      <c r="BX89" s="214" t="n">
        <f aca="false">Time!BX$85</f>
        <v>62.0026767129509</v>
      </c>
      <c r="BY89" s="214" t="n">
        <f aca="false">Time!BY$85</f>
        <v>66.3428640828574</v>
      </c>
      <c r="BZ89" s="214" t="n">
        <f aca="false">Time!BZ$85</f>
        <v>70.9868645686575</v>
      </c>
      <c r="CA89" s="214" t="n">
        <f aca="false">Time!CA$85</f>
        <v>75.9559450884635</v>
      </c>
      <c r="CB89" s="214" t="n">
        <f aca="false">Time!CB$85</f>
        <v>81.2728612446559</v>
      </c>
      <c r="CC89" s="214" t="n">
        <f aca="false">Time!CC$85</f>
        <v>86.9619615317818</v>
      </c>
      <c r="CD89" s="214" t="n">
        <f aca="false">Time!CD$85</f>
        <v>93.0492988390066</v>
      </c>
      <c r="CE89" s="214" t="n">
        <f aca="false">Time!CE$85</f>
        <v>99.562749757737</v>
      </c>
      <c r="CF89" s="214" t="n">
        <f aca="false">Time!CF$85</f>
        <v>106.532142240779</v>
      </c>
      <c r="CG89" s="214" t="n">
        <f aca="false">Time!CG$85</f>
        <v>113.989392197633</v>
      </c>
      <c r="CH89" s="214" t="n">
        <f aca="false">Time!CH$85</f>
        <v>121.968649651467</v>
      </c>
      <c r="CI89" s="214" t="n">
        <f aca="false">Time!CI$85</f>
        <v>130.50645512707</v>
      </c>
      <c r="CJ89" s="214" t="n">
        <f aca="false">Time!CJ$85</f>
        <v>139.641906985965</v>
      </c>
      <c r="CK89" s="214" t="n">
        <f aca="false">Time!CK$85</f>
        <v>149.416840474983</v>
      </c>
      <c r="CL89" s="214" t="n">
        <f aca="false">Time!CL$85</f>
        <v>159.876019308231</v>
      </c>
      <c r="CM89" s="214" t="n">
        <f aca="false">Time!CM$85</f>
        <v>171.067340659808</v>
      </c>
      <c r="CN89" s="214" t="n">
        <f aca="false">Time!CN$85</f>
        <v>183.042054505994</v>
      </c>
      <c r="CO89" s="214" t="n">
        <f aca="false">Time!CO$85</f>
        <v>195.854998321414</v>
      </c>
      <c r="CP89" s="214" t="n">
        <f aca="false">Time!CP$85</f>
        <v>209.564848203913</v>
      </c>
      <c r="CQ89" s="214" t="n">
        <f aca="false">Time!CQ$85</f>
        <v>224.234387578187</v>
      </c>
      <c r="CR89" s="214" t="n">
        <f aca="false">Time!CR$85</f>
        <v>239.93079470866</v>
      </c>
      <c r="CS89" s="214" t="n">
        <f aca="false">Time!CS$85</f>
        <v>256.725950338266</v>
      </c>
      <c r="CT89" s="214" t="n">
        <f aca="false">Time!CT$85</f>
        <v>274.696766861944</v>
      </c>
      <c r="CU89" s="214" t="n">
        <f aca="false">Time!CU$85</f>
        <v>293.92554054228</v>
      </c>
      <c r="CV89" s="214" t="n">
        <f aca="false">Time!CV$85</f>
        <v>314.50032838024</v>
      </c>
      <c r="CW89" s="214" t="n">
        <f aca="false">Time!CW$85</f>
        <v>336.515351366857</v>
      </c>
      <c r="CX89" s="214" t="n">
        <f aca="false">Time!CX$85</f>
        <v>360.071425962537</v>
      </c>
      <c r="CY89" s="214" t="n">
        <f aca="false">Time!CY$85</f>
        <v>385.276425779915</v>
      </c>
      <c r="CZ89" s="214" t="n">
        <f aca="false">Time!CZ$85</f>
        <v>412.245775584509</v>
      </c>
      <c r="DA89" s="214" t="n">
        <f aca="false">Time!DA$85</f>
        <v>441.102979875424</v>
      </c>
      <c r="DB89" s="214" t="n">
        <f aca="false">Time!DB$85</f>
        <v>471.980188466704</v>
      </c>
      <c r="DC89" s="214" t="n">
        <f aca="false">Time!DC$85</f>
        <v>505.018801659373</v>
      </c>
      <c r="DD89" s="214" t="n">
        <f aca="false">Time!DD$85</f>
        <v>540.370117775529</v>
      </c>
      <c r="DE89" s="214" t="n">
        <f aca="false">Time!DE$85</f>
        <v>578.196026019816</v>
      </c>
      <c r="DF89" s="214" t="n">
        <f aca="false">Time!DF$85</f>
        <v>618.669747841204</v>
      </c>
      <c r="DG89" s="214" t="n">
        <f aca="false">Time!DG$85</f>
        <v>661.976630190088</v>
      </c>
      <c r="DH89" s="214" t="n">
        <f aca="false">Time!DH$85</f>
        <v>708.314994303394</v>
      </c>
      <c r="DI89" s="214" t="n">
        <f aca="false">Time!DI$85</f>
        <v>757.897043904632</v>
      </c>
      <c r="DJ89" s="214" t="n">
        <f aca="false">Time!DJ$85</f>
        <v>810.949836977956</v>
      </c>
      <c r="DK89" s="214" t="n">
        <f aca="false">Time!DK$85</f>
        <v>867.716325566413</v>
      </c>
    </row>
    <row r="90" customFormat="false" ht="15" hidden="false" customHeight="true" outlineLevel="0" collapsed="false">
      <c r="E90" s="202" t="str">
        <f aca="false">E88 &amp; " - PV"</f>
        <v>Residual value - Truck gate complex - PV</v>
      </c>
      <c r="F90" s="202"/>
      <c r="G90" s="202" t="s">
        <v>209</v>
      </c>
      <c r="H90" s="202" t="n">
        <f aca="false">SUM(J90:DK90)</f>
        <v>774689.679218485</v>
      </c>
      <c r="I90" s="202"/>
      <c r="J90" s="202" t="n">
        <f aca="false">J88 / J89</f>
        <v>0</v>
      </c>
      <c r="K90" s="202" t="n">
        <f aca="false">K88 / K89</f>
        <v>0</v>
      </c>
      <c r="L90" s="202" t="n">
        <f aca="false">L88 / L89</f>
        <v>0</v>
      </c>
      <c r="M90" s="202" t="n">
        <f aca="false">M88 / M89</f>
        <v>0</v>
      </c>
      <c r="N90" s="202" t="n">
        <f aca="false">N88 / N89</f>
        <v>0</v>
      </c>
      <c r="O90" s="202" t="n">
        <f aca="false">O88 / O89</f>
        <v>0</v>
      </c>
      <c r="P90" s="202" t="n">
        <f aca="false">P88 / P89</f>
        <v>0</v>
      </c>
      <c r="Q90" s="202" t="n">
        <f aca="false">Q88 / Q89</f>
        <v>0</v>
      </c>
      <c r="R90" s="202" t="n">
        <f aca="false">R88 / R89</f>
        <v>0</v>
      </c>
      <c r="S90" s="202" t="n">
        <f aca="false">S88 / S89</f>
        <v>0</v>
      </c>
      <c r="T90" s="202" t="n">
        <f aca="false">T88 / T89</f>
        <v>0</v>
      </c>
      <c r="U90" s="202" t="n">
        <f aca="false">U88 / U89</f>
        <v>0</v>
      </c>
      <c r="V90" s="202" t="n">
        <f aca="false">V88 / V89</f>
        <v>0</v>
      </c>
      <c r="W90" s="202" t="n">
        <f aca="false">W88 / W89</f>
        <v>0</v>
      </c>
      <c r="X90" s="202" t="n">
        <f aca="false">X88 / X89</f>
        <v>0</v>
      </c>
      <c r="Y90" s="202" t="n">
        <f aca="false">Y88 / Y89</f>
        <v>0</v>
      </c>
      <c r="Z90" s="202" t="n">
        <f aca="false">Z88 / Z89</f>
        <v>0</v>
      </c>
      <c r="AA90" s="202" t="n">
        <f aca="false">AA88 / AA89</f>
        <v>0</v>
      </c>
      <c r="AB90" s="202" t="n">
        <f aca="false">AB88 / AB89</f>
        <v>0</v>
      </c>
      <c r="AC90" s="202" t="n">
        <f aca="false">AC88 / AC89</f>
        <v>0</v>
      </c>
      <c r="AD90" s="202" t="n">
        <f aca="false">AD88 / AD89</f>
        <v>0</v>
      </c>
      <c r="AE90" s="202" t="n">
        <f aca="false">AE88 / AE89</f>
        <v>0</v>
      </c>
      <c r="AF90" s="202" t="n">
        <f aca="false">AF88 / AF89</f>
        <v>0</v>
      </c>
      <c r="AG90" s="202" t="n">
        <f aca="false">AG88 / AG89</f>
        <v>0</v>
      </c>
      <c r="AH90" s="202" t="n">
        <f aca="false">AH88 / AH89</f>
        <v>0</v>
      </c>
      <c r="AI90" s="202" t="n">
        <f aca="false">AI88 / AI89</f>
        <v>0</v>
      </c>
      <c r="AJ90" s="202" t="n">
        <f aca="false">AJ88 / AJ89</f>
        <v>0</v>
      </c>
      <c r="AK90" s="202" t="n">
        <f aca="false">AK88 / AK89</f>
        <v>0</v>
      </c>
      <c r="AL90" s="202" t="n">
        <f aca="false">AL88 / AL89</f>
        <v>0</v>
      </c>
      <c r="AM90" s="202" t="n">
        <f aca="false">AM88 / AM89</f>
        <v>774689.679218485</v>
      </c>
      <c r="AN90" s="202" t="n">
        <f aca="false">AN88 / AN89</f>
        <v>0</v>
      </c>
      <c r="AO90" s="202" t="n">
        <f aca="false">AO88 / AO89</f>
        <v>0</v>
      </c>
      <c r="AP90" s="202" t="n">
        <f aca="false">AP88 / AP89</f>
        <v>0</v>
      </c>
      <c r="AQ90" s="202" t="n">
        <f aca="false">AQ88 / AQ89</f>
        <v>0</v>
      </c>
      <c r="AR90" s="202" t="n">
        <f aca="false">AR88 / AR89</f>
        <v>0</v>
      </c>
      <c r="AS90" s="202" t="n">
        <f aca="false">AS88 / AS89</f>
        <v>0</v>
      </c>
      <c r="AT90" s="202" t="n">
        <f aca="false">AT88 / AT89</f>
        <v>0</v>
      </c>
      <c r="AU90" s="202" t="n">
        <f aca="false">AU88 / AU89</f>
        <v>0</v>
      </c>
      <c r="AV90" s="202" t="n">
        <f aca="false">AV88 / AV89</f>
        <v>0</v>
      </c>
      <c r="AW90" s="202" t="n">
        <f aca="false">AW88 / AW89</f>
        <v>0</v>
      </c>
      <c r="AX90" s="202" t="n">
        <f aca="false">AX88 / AX89</f>
        <v>0</v>
      </c>
      <c r="AY90" s="202" t="n">
        <f aca="false">AY88 / AY89</f>
        <v>0</v>
      </c>
      <c r="AZ90" s="202" t="n">
        <f aca="false">AZ88 / AZ89</f>
        <v>0</v>
      </c>
      <c r="BA90" s="202" t="n">
        <f aca="false">BA88 / BA89</f>
        <v>0</v>
      </c>
      <c r="BB90" s="202" t="n">
        <f aca="false">BB88 / BB89</f>
        <v>0</v>
      </c>
      <c r="BC90" s="202" t="n">
        <f aca="false">BC88 / BC89</f>
        <v>0</v>
      </c>
      <c r="BD90" s="202" t="n">
        <f aca="false">BD88 / BD89</f>
        <v>0</v>
      </c>
      <c r="BE90" s="202" t="n">
        <f aca="false">BE88 / BE89</f>
        <v>0</v>
      </c>
      <c r="BF90" s="202" t="n">
        <f aca="false">BF88 / BF89</f>
        <v>0</v>
      </c>
      <c r="BG90" s="202" t="n">
        <f aca="false">BG88 / BG89</f>
        <v>0</v>
      </c>
      <c r="BH90" s="202" t="n">
        <f aca="false">BH88 / BH89</f>
        <v>0</v>
      </c>
      <c r="BI90" s="202" t="n">
        <f aca="false">BI88 / BI89</f>
        <v>0</v>
      </c>
      <c r="BJ90" s="202" t="n">
        <f aca="false">BJ88 / BJ89</f>
        <v>0</v>
      </c>
      <c r="BK90" s="202" t="n">
        <f aca="false">BK88 / BK89</f>
        <v>0</v>
      </c>
      <c r="BL90" s="202" t="n">
        <f aca="false">BL88 / BL89</f>
        <v>0</v>
      </c>
      <c r="BM90" s="202" t="n">
        <f aca="false">BM88 / BM89</f>
        <v>0</v>
      </c>
      <c r="BN90" s="202" t="n">
        <f aca="false">BN88 / BN89</f>
        <v>0</v>
      </c>
      <c r="BO90" s="202" t="n">
        <f aca="false">BO88 / BO89</f>
        <v>0</v>
      </c>
      <c r="BP90" s="202" t="n">
        <f aca="false">BP88 / BP89</f>
        <v>0</v>
      </c>
      <c r="BQ90" s="202" t="n">
        <f aca="false">BQ88 / BQ89</f>
        <v>0</v>
      </c>
      <c r="BR90" s="202" t="n">
        <f aca="false">BR88 / BR89</f>
        <v>0</v>
      </c>
      <c r="BS90" s="202" t="n">
        <f aca="false">BS88 / BS89</f>
        <v>0</v>
      </c>
      <c r="BT90" s="202" t="n">
        <f aca="false">BT88 / BT89</f>
        <v>0</v>
      </c>
      <c r="BU90" s="202" t="n">
        <f aca="false">BU88 / BU89</f>
        <v>0</v>
      </c>
      <c r="BV90" s="202" t="n">
        <f aca="false">BV88 / BV89</f>
        <v>0</v>
      </c>
      <c r="BW90" s="202" t="n">
        <f aca="false">BW88 / BW89</f>
        <v>0</v>
      </c>
      <c r="BX90" s="202" t="n">
        <f aca="false">BX88 / BX89</f>
        <v>0</v>
      </c>
      <c r="BY90" s="202" t="n">
        <f aca="false">BY88 / BY89</f>
        <v>0</v>
      </c>
      <c r="BZ90" s="202" t="n">
        <f aca="false">BZ88 / BZ89</f>
        <v>0</v>
      </c>
      <c r="CA90" s="202" t="n">
        <f aca="false">CA88 / CA89</f>
        <v>0</v>
      </c>
      <c r="CB90" s="202" t="n">
        <f aca="false">CB88 / CB89</f>
        <v>0</v>
      </c>
      <c r="CC90" s="202" t="n">
        <f aca="false">CC88 / CC89</f>
        <v>0</v>
      </c>
      <c r="CD90" s="202" t="n">
        <f aca="false">CD88 / CD89</f>
        <v>0</v>
      </c>
      <c r="CE90" s="202" t="n">
        <f aca="false">CE88 / CE89</f>
        <v>0</v>
      </c>
      <c r="CF90" s="202" t="n">
        <f aca="false">CF88 / CF89</f>
        <v>0</v>
      </c>
      <c r="CG90" s="202" t="n">
        <f aca="false">CG88 / CG89</f>
        <v>0</v>
      </c>
      <c r="CH90" s="202" t="n">
        <f aca="false">CH88 / CH89</f>
        <v>0</v>
      </c>
      <c r="CI90" s="202" t="n">
        <f aca="false">CI88 / CI89</f>
        <v>0</v>
      </c>
      <c r="CJ90" s="202" t="n">
        <f aca="false">CJ88 / CJ89</f>
        <v>0</v>
      </c>
      <c r="CK90" s="202" t="n">
        <f aca="false">CK88 / CK89</f>
        <v>0</v>
      </c>
      <c r="CL90" s="202" t="n">
        <f aca="false">CL88 / CL89</f>
        <v>0</v>
      </c>
      <c r="CM90" s="202" t="n">
        <f aca="false">CM88 / CM89</f>
        <v>0</v>
      </c>
      <c r="CN90" s="202" t="n">
        <f aca="false">CN88 / CN89</f>
        <v>0</v>
      </c>
      <c r="CO90" s="202" t="n">
        <f aca="false">CO88 / CO89</f>
        <v>0</v>
      </c>
      <c r="CP90" s="202" t="n">
        <f aca="false">CP88 / CP89</f>
        <v>0</v>
      </c>
      <c r="CQ90" s="202" t="n">
        <f aca="false">CQ88 / CQ89</f>
        <v>0</v>
      </c>
      <c r="CR90" s="202" t="n">
        <f aca="false">CR88 / CR89</f>
        <v>0</v>
      </c>
      <c r="CS90" s="202" t="n">
        <f aca="false">CS88 / CS89</f>
        <v>0</v>
      </c>
      <c r="CT90" s="202" t="n">
        <f aca="false">CT88 / CT89</f>
        <v>0</v>
      </c>
      <c r="CU90" s="202" t="n">
        <f aca="false">CU88 / CU89</f>
        <v>0</v>
      </c>
      <c r="CV90" s="202" t="n">
        <f aca="false">CV88 / CV89</f>
        <v>0</v>
      </c>
      <c r="CW90" s="202" t="n">
        <f aca="false">CW88 / CW89</f>
        <v>0</v>
      </c>
      <c r="CX90" s="202" t="n">
        <f aca="false">CX88 / CX89</f>
        <v>0</v>
      </c>
      <c r="CY90" s="202" t="n">
        <f aca="false">CY88 / CY89</f>
        <v>0</v>
      </c>
      <c r="CZ90" s="202" t="n">
        <f aca="false">CZ88 / CZ89</f>
        <v>0</v>
      </c>
      <c r="DA90" s="202" t="n">
        <f aca="false">DA88 / DA89</f>
        <v>0</v>
      </c>
      <c r="DB90" s="202" t="n">
        <f aca="false">DB88 / DB89</f>
        <v>0</v>
      </c>
      <c r="DC90" s="202" t="n">
        <f aca="false">DC88 / DC89</f>
        <v>0</v>
      </c>
      <c r="DD90" s="202" t="n">
        <f aca="false">DD88 / DD89</f>
        <v>0</v>
      </c>
      <c r="DE90" s="202" t="n">
        <f aca="false">DE88 / DE89</f>
        <v>0</v>
      </c>
      <c r="DF90" s="202" t="n">
        <f aca="false">DF88 / DF89</f>
        <v>0</v>
      </c>
      <c r="DG90" s="202" t="n">
        <f aca="false">DG88 / DG89</f>
        <v>0</v>
      </c>
      <c r="DH90" s="202" t="n">
        <f aca="false">DH88 / DH89</f>
        <v>0</v>
      </c>
      <c r="DI90" s="202" t="n">
        <f aca="false">DI88 / DI89</f>
        <v>0</v>
      </c>
      <c r="DJ90" s="202" t="n">
        <f aca="false">DJ88 / DJ89</f>
        <v>0</v>
      </c>
      <c r="DK90" s="202" t="n">
        <f aca="false">DK88 / DK89</f>
        <v>0</v>
      </c>
    </row>
    <row r="92" customFormat="false" ht="15" hidden="false" customHeight="false" outlineLevel="0" collapsed="false">
      <c r="E92" s="85" t="str">
        <f aca="false">E90</f>
        <v>Residual value - Truck gate complex - PV</v>
      </c>
      <c r="F92" s="85" t="n">
        <f aca="false">F90</f>
        <v>0</v>
      </c>
      <c r="G92" s="85" t="str">
        <f aca="false">G90</f>
        <v>US$</v>
      </c>
      <c r="H92" s="85" t="n">
        <f aca="false">H90</f>
        <v>774689.679218485</v>
      </c>
      <c r="I92" s="85" t="n">
        <f aca="false">I90</f>
        <v>0</v>
      </c>
      <c r="J92" s="85" t="n">
        <f aca="false">J90</f>
        <v>0</v>
      </c>
      <c r="K92" s="85" t="n">
        <f aca="false">K90</f>
        <v>0</v>
      </c>
      <c r="L92" s="85" t="n">
        <f aca="false">L90</f>
        <v>0</v>
      </c>
      <c r="M92" s="85" t="n">
        <f aca="false">M90</f>
        <v>0</v>
      </c>
      <c r="N92" s="85" t="n">
        <f aca="false">N90</f>
        <v>0</v>
      </c>
      <c r="O92" s="85" t="n">
        <f aca="false">O90</f>
        <v>0</v>
      </c>
      <c r="P92" s="85" t="n">
        <f aca="false">P90</f>
        <v>0</v>
      </c>
      <c r="Q92" s="85" t="n">
        <f aca="false">Q90</f>
        <v>0</v>
      </c>
      <c r="R92" s="85" t="n">
        <f aca="false">R90</f>
        <v>0</v>
      </c>
      <c r="S92" s="85" t="n">
        <f aca="false">S90</f>
        <v>0</v>
      </c>
      <c r="T92" s="85" t="n">
        <f aca="false">T90</f>
        <v>0</v>
      </c>
      <c r="U92" s="85" t="n">
        <f aca="false">U90</f>
        <v>0</v>
      </c>
      <c r="V92" s="85" t="n">
        <f aca="false">V90</f>
        <v>0</v>
      </c>
      <c r="W92" s="85" t="n">
        <f aca="false">W90</f>
        <v>0</v>
      </c>
      <c r="X92" s="85" t="n">
        <f aca="false">X90</f>
        <v>0</v>
      </c>
      <c r="Y92" s="85" t="n">
        <f aca="false">Y90</f>
        <v>0</v>
      </c>
      <c r="Z92" s="85" t="n">
        <f aca="false">Z90</f>
        <v>0</v>
      </c>
      <c r="AA92" s="85" t="n">
        <f aca="false">AA90</f>
        <v>0</v>
      </c>
      <c r="AB92" s="85" t="n">
        <f aca="false">AB90</f>
        <v>0</v>
      </c>
      <c r="AC92" s="85" t="n">
        <f aca="false">AC90</f>
        <v>0</v>
      </c>
      <c r="AD92" s="85" t="n">
        <f aca="false">AD90</f>
        <v>0</v>
      </c>
      <c r="AE92" s="85" t="n">
        <f aca="false">AE90</f>
        <v>0</v>
      </c>
      <c r="AF92" s="85" t="n">
        <f aca="false">AF90</f>
        <v>0</v>
      </c>
      <c r="AG92" s="85" t="n">
        <f aca="false">AG90</f>
        <v>0</v>
      </c>
      <c r="AH92" s="85" t="n">
        <f aca="false">AH90</f>
        <v>0</v>
      </c>
      <c r="AI92" s="85" t="n">
        <f aca="false">AI90</f>
        <v>0</v>
      </c>
      <c r="AJ92" s="85" t="n">
        <f aca="false">AJ90</f>
        <v>0</v>
      </c>
      <c r="AK92" s="85" t="n">
        <f aca="false">AK90</f>
        <v>0</v>
      </c>
      <c r="AL92" s="85" t="n">
        <f aca="false">AL90</f>
        <v>0</v>
      </c>
      <c r="AM92" s="85" t="n">
        <f aca="false">AM90</f>
        <v>774689.679218485</v>
      </c>
      <c r="AN92" s="85" t="n">
        <f aca="false">AN90</f>
        <v>0</v>
      </c>
      <c r="AO92" s="85" t="n">
        <f aca="false">AO90</f>
        <v>0</v>
      </c>
      <c r="AP92" s="85" t="n">
        <f aca="false">AP90</f>
        <v>0</v>
      </c>
      <c r="AQ92" s="85" t="n">
        <f aca="false">AQ90</f>
        <v>0</v>
      </c>
      <c r="AR92" s="85" t="n">
        <f aca="false">AR90</f>
        <v>0</v>
      </c>
      <c r="AS92" s="85" t="n">
        <f aca="false">AS90</f>
        <v>0</v>
      </c>
      <c r="AT92" s="85" t="n">
        <f aca="false">AT90</f>
        <v>0</v>
      </c>
      <c r="AU92" s="85" t="n">
        <f aca="false">AU90</f>
        <v>0</v>
      </c>
      <c r="AV92" s="85" t="n">
        <f aca="false">AV90</f>
        <v>0</v>
      </c>
      <c r="AW92" s="85" t="n">
        <f aca="false">AW90</f>
        <v>0</v>
      </c>
      <c r="AX92" s="85" t="n">
        <f aca="false">AX90</f>
        <v>0</v>
      </c>
      <c r="AY92" s="85" t="n">
        <f aca="false">AY90</f>
        <v>0</v>
      </c>
      <c r="AZ92" s="85" t="n">
        <f aca="false">AZ90</f>
        <v>0</v>
      </c>
      <c r="BA92" s="85" t="n">
        <f aca="false">BA90</f>
        <v>0</v>
      </c>
      <c r="BB92" s="85" t="n">
        <f aca="false">BB90</f>
        <v>0</v>
      </c>
      <c r="BC92" s="85" t="n">
        <f aca="false">BC90</f>
        <v>0</v>
      </c>
      <c r="BD92" s="85" t="n">
        <f aca="false">BD90</f>
        <v>0</v>
      </c>
      <c r="BE92" s="85" t="n">
        <f aca="false">BE90</f>
        <v>0</v>
      </c>
      <c r="BF92" s="85" t="n">
        <f aca="false">BF90</f>
        <v>0</v>
      </c>
      <c r="BG92" s="85" t="n">
        <f aca="false">BG90</f>
        <v>0</v>
      </c>
      <c r="BH92" s="85" t="n">
        <f aca="false">BH90</f>
        <v>0</v>
      </c>
      <c r="BI92" s="85" t="n">
        <f aca="false">BI90</f>
        <v>0</v>
      </c>
      <c r="BJ92" s="85" t="n">
        <f aca="false">BJ90</f>
        <v>0</v>
      </c>
      <c r="BK92" s="85" t="n">
        <f aca="false">BK90</f>
        <v>0</v>
      </c>
      <c r="BL92" s="85" t="n">
        <f aca="false">BL90</f>
        <v>0</v>
      </c>
      <c r="BM92" s="85" t="n">
        <f aca="false">BM90</f>
        <v>0</v>
      </c>
      <c r="BN92" s="85" t="n">
        <f aca="false">BN90</f>
        <v>0</v>
      </c>
      <c r="BO92" s="85" t="n">
        <f aca="false">BO90</f>
        <v>0</v>
      </c>
      <c r="BP92" s="85" t="n">
        <f aca="false">BP90</f>
        <v>0</v>
      </c>
      <c r="BQ92" s="85" t="n">
        <f aca="false">BQ90</f>
        <v>0</v>
      </c>
      <c r="BR92" s="85" t="n">
        <f aca="false">BR90</f>
        <v>0</v>
      </c>
      <c r="BS92" s="85" t="n">
        <f aca="false">BS90</f>
        <v>0</v>
      </c>
      <c r="BT92" s="85" t="n">
        <f aca="false">BT90</f>
        <v>0</v>
      </c>
      <c r="BU92" s="85" t="n">
        <f aca="false">BU90</f>
        <v>0</v>
      </c>
      <c r="BV92" s="85" t="n">
        <f aca="false">BV90</f>
        <v>0</v>
      </c>
      <c r="BW92" s="85" t="n">
        <f aca="false">BW90</f>
        <v>0</v>
      </c>
      <c r="BX92" s="85" t="n">
        <f aca="false">BX90</f>
        <v>0</v>
      </c>
      <c r="BY92" s="85" t="n">
        <f aca="false">BY90</f>
        <v>0</v>
      </c>
      <c r="BZ92" s="85" t="n">
        <f aca="false">BZ90</f>
        <v>0</v>
      </c>
      <c r="CA92" s="85" t="n">
        <f aca="false">CA90</f>
        <v>0</v>
      </c>
      <c r="CB92" s="85" t="n">
        <f aca="false">CB90</f>
        <v>0</v>
      </c>
      <c r="CC92" s="85" t="n">
        <f aca="false">CC90</f>
        <v>0</v>
      </c>
      <c r="CD92" s="85" t="n">
        <f aca="false">CD90</f>
        <v>0</v>
      </c>
      <c r="CE92" s="85" t="n">
        <f aca="false">CE90</f>
        <v>0</v>
      </c>
      <c r="CF92" s="85" t="n">
        <f aca="false">CF90</f>
        <v>0</v>
      </c>
      <c r="CG92" s="85" t="n">
        <f aca="false">CG90</f>
        <v>0</v>
      </c>
      <c r="CH92" s="85" t="n">
        <f aca="false">CH90</f>
        <v>0</v>
      </c>
      <c r="CI92" s="85" t="n">
        <f aca="false">CI90</f>
        <v>0</v>
      </c>
      <c r="CJ92" s="85" t="n">
        <f aca="false">CJ90</f>
        <v>0</v>
      </c>
      <c r="CK92" s="85" t="n">
        <f aca="false">CK90</f>
        <v>0</v>
      </c>
      <c r="CL92" s="85" t="n">
        <f aca="false">CL90</f>
        <v>0</v>
      </c>
      <c r="CM92" s="85" t="n">
        <f aca="false">CM90</f>
        <v>0</v>
      </c>
      <c r="CN92" s="85" t="n">
        <f aca="false">CN90</f>
        <v>0</v>
      </c>
      <c r="CO92" s="85" t="n">
        <f aca="false">CO90</f>
        <v>0</v>
      </c>
      <c r="CP92" s="85" t="n">
        <f aca="false">CP90</f>
        <v>0</v>
      </c>
      <c r="CQ92" s="85" t="n">
        <f aca="false">CQ90</f>
        <v>0</v>
      </c>
      <c r="CR92" s="85" t="n">
        <f aca="false">CR90</f>
        <v>0</v>
      </c>
      <c r="CS92" s="85" t="n">
        <f aca="false">CS90</f>
        <v>0</v>
      </c>
      <c r="CT92" s="85" t="n">
        <f aca="false">CT90</f>
        <v>0</v>
      </c>
      <c r="CU92" s="85" t="n">
        <f aca="false">CU90</f>
        <v>0</v>
      </c>
      <c r="CV92" s="85" t="n">
        <f aca="false">CV90</f>
        <v>0</v>
      </c>
      <c r="CW92" s="85" t="n">
        <f aca="false">CW90</f>
        <v>0</v>
      </c>
      <c r="CX92" s="85" t="n">
        <f aca="false">CX90</f>
        <v>0</v>
      </c>
      <c r="CY92" s="85" t="n">
        <f aca="false">CY90</f>
        <v>0</v>
      </c>
      <c r="CZ92" s="85" t="n">
        <f aca="false">CZ90</f>
        <v>0</v>
      </c>
      <c r="DA92" s="85" t="n">
        <f aca="false">DA90</f>
        <v>0</v>
      </c>
      <c r="DB92" s="85" t="n">
        <f aca="false">DB90</f>
        <v>0</v>
      </c>
      <c r="DC92" s="85" t="n">
        <f aca="false">DC90</f>
        <v>0</v>
      </c>
      <c r="DD92" s="85" t="n">
        <f aca="false">DD90</f>
        <v>0</v>
      </c>
      <c r="DE92" s="85" t="n">
        <f aca="false">DE90</f>
        <v>0</v>
      </c>
      <c r="DF92" s="85" t="n">
        <f aca="false">DF90</f>
        <v>0</v>
      </c>
      <c r="DG92" s="85" t="n">
        <f aca="false">DG90</f>
        <v>0</v>
      </c>
      <c r="DH92" s="85" t="n">
        <f aca="false">DH90</f>
        <v>0</v>
      </c>
      <c r="DI92" s="85" t="n">
        <f aca="false">DI90</f>
        <v>0</v>
      </c>
      <c r="DJ92" s="85" t="n">
        <f aca="false">DJ90</f>
        <v>0</v>
      </c>
      <c r="DK92" s="85" t="n">
        <f aca="false">DK90</f>
        <v>0</v>
      </c>
    </row>
    <row r="93" customFormat="false" ht="15" hidden="false" customHeight="false" outlineLevel="0" collapsed="false">
      <c r="E93" s="85" t="str">
        <f aca="false">E$75</f>
        <v>Post analysis period maintenance and operating costs - Truck gate complex - PV</v>
      </c>
      <c r="F93" s="85" t="n">
        <f aca="false">F$75</f>
        <v>0</v>
      </c>
      <c r="G93" s="85" t="str">
        <f aca="false">G$75</f>
        <v>US$</v>
      </c>
      <c r="H93" s="85" t="n">
        <f aca="false">H$75</f>
        <v>163232.883927298</v>
      </c>
      <c r="I93" s="85" t="n">
        <f aca="false">I$75</f>
        <v>0</v>
      </c>
      <c r="J93" s="85" t="n">
        <f aca="false">J$75</f>
        <v>0</v>
      </c>
      <c r="K93" s="85" t="n">
        <f aca="false">K$75</f>
        <v>0</v>
      </c>
      <c r="L93" s="85" t="n">
        <f aca="false">L$75</f>
        <v>0</v>
      </c>
      <c r="M93" s="85" t="n">
        <f aca="false">M$75</f>
        <v>0</v>
      </c>
      <c r="N93" s="85" t="n">
        <f aca="false">N$75</f>
        <v>0</v>
      </c>
      <c r="O93" s="85" t="n">
        <f aca="false">O$75</f>
        <v>0</v>
      </c>
      <c r="P93" s="85" t="n">
        <f aca="false">P$75</f>
        <v>0</v>
      </c>
      <c r="Q93" s="85" t="n">
        <f aca="false">Q$75</f>
        <v>0</v>
      </c>
      <c r="R93" s="85" t="n">
        <f aca="false">R$75</f>
        <v>0</v>
      </c>
      <c r="S93" s="85" t="n">
        <f aca="false">S$75</f>
        <v>0</v>
      </c>
      <c r="T93" s="85" t="n">
        <f aca="false">T$75</f>
        <v>0</v>
      </c>
      <c r="U93" s="85" t="n">
        <f aca="false">U$75</f>
        <v>0</v>
      </c>
      <c r="V93" s="85" t="n">
        <f aca="false">V$75</f>
        <v>0</v>
      </c>
      <c r="W93" s="85" t="n">
        <f aca="false">W$75</f>
        <v>0</v>
      </c>
      <c r="X93" s="85" t="n">
        <f aca="false">X$75</f>
        <v>0</v>
      </c>
      <c r="Y93" s="85" t="n">
        <f aca="false">Y$75</f>
        <v>0</v>
      </c>
      <c r="Z93" s="85" t="n">
        <f aca="false">Z$75</f>
        <v>0</v>
      </c>
      <c r="AA93" s="85" t="n">
        <f aca="false">AA$75</f>
        <v>0</v>
      </c>
      <c r="AB93" s="85" t="n">
        <f aca="false">AB$75</f>
        <v>0</v>
      </c>
      <c r="AC93" s="85" t="n">
        <f aca="false">AC$75</f>
        <v>0</v>
      </c>
      <c r="AD93" s="85" t="n">
        <f aca="false">AD$75</f>
        <v>0</v>
      </c>
      <c r="AE93" s="85" t="n">
        <f aca="false">AE$75</f>
        <v>0</v>
      </c>
      <c r="AF93" s="85" t="n">
        <f aca="false">AF$75</f>
        <v>0</v>
      </c>
      <c r="AG93" s="85" t="n">
        <f aca="false">AG$75</f>
        <v>0</v>
      </c>
      <c r="AH93" s="85" t="n">
        <f aca="false">AH$75</f>
        <v>0</v>
      </c>
      <c r="AI93" s="85" t="n">
        <f aca="false">AI$75</f>
        <v>0</v>
      </c>
      <c r="AJ93" s="85" t="n">
        <f aca="false">AJ$75</f>
        <v>0</v>
      </c>
      <c r="AK93" s="85" t="n">
        <f aca="false">AK$75</f>
        <v>0</v>
      </c>
      <c r="AL93" s="85" t="n">
        <f aca="false">AL$75</f>
        <v>0</v>
      </c>
      <c r="AM93" s="85" t="n">
        <f aca="false">AM$75</f>
        <v>0</v>
      </c>
      <c r="AN93" s="85" t="n">
        <f aca="false">AN$75</f>
        <v>21720.2713799575</v>
      </c>
      <c r="AO93" s="85" t="n">
        <f aca="false">AO$75</f>
        <v>20299.3190466893</v>
      </c>
      <c r="AP93" s="85" t="n">
        <f aca="false">AP$75</f>
        <v>18971.3262118591</v>
      </c>
      <c r="AQ93" s="85" t="n">
        <f aca="false">AQ$75</f>
        <v>17730.2114129525</v>
      </c>
      <c r="AR93" s="85" t="n">
        <f aca="false">AR$75</f>
        <v>16570.2910401425</v>
      </c>
      <c r="AS93" s="85" t="n">
        <f aca="false">AS$75</f>
        <v>15486.2533085444</v>
      </c>
      <c r="AT93" s="85" t="n">
        <f aca="false">AT$75</f>
        <v>14473.133933219</v>
      </c>
      <c r="AU93" s="85" t="n">
        <f aca="false">AU$75</f>
        <v>13526.2933955318</v>
      </c>
      <c r="AV93" s="85" t="n">
        <f aca="false">AV$75</f>
        <v>12641.3956967587</v>
      </c>
      <c r="AW93" s="85" t="n">
        <f aca="false">AW$75</f>
        <v>11814.3885016437</v>
      </c>
      <c r="AX93" s="85" t="n">
        <f aca="false">AX$75</f>
        <v>0</v>
      </c>
      <c r="AY93" s="85" t="n">
        <f aca="false">AY$75</f>
        <v>0</v>
      </c>
      <c r="AZ93" s="85" t="n">
        <f aca="false">AZ$75</f>
        <v>0</v>
      </c>
      <c r="BA93" s="85" t="n">
        <f aca="false">BA$75</f>
        <v>0</v>
      </c>
      <c r="BB93" s="85" t="n">
        <f aca="false">BB$75</f>
        <v>0</v>
      </c>
      <c r="BC93" s="85" t="n">
        <f aca="false">BC$75</f>
        <v>0</v>
      </c>
      <c r="BD93" s="85" t="n">
        <f aca="false">BD$75</f>
        <v>0</v>
      </c>
      <c r="BE93" s="85" t="n">
        <f aca="false">BE$75</f>
        <v>0</v>
      </c>
      <c r="BF93" s="85" t="n">
        <f aca="false">BF$75</f>
        <v>0</v>
      </c>
      <c r="BG93" s="85" t="n">
        <f aca="false">BG$75</f>
        <v>0</v>
      </c>
      <c r="BH93" s="85" t="n">
        <f aca="false">BH$75</f>
        <v>0</v>
      </c>
      <c r="BI93" s="85" t="n">
        <f aca="false">BI$75</f>
        <v>0</v>
      </c>
      <c r="BJ93" s="85" t="n">
        <f aca="false">BJ$75</f>
        <v>0</v>
      </c>
      <c r="BK93" s="85" t="n">
        <f aca="false">BK$75</f>
        <v>0</v>
      </c>
      <c r="BL93" s="85" t="n">
        <f aca="false">BL$75</f>
        <v>0</v>
      </c>
      <c r="BM93" s="85" t="n">
        <f aca="false">BM$75</f>
        <v>0</v>
      </c>
      <c r="BN93" s="85" t="n">
        <f aca="false">BN$75</f>
        <v>0</v>
      </c>
      <c r="BO93" s="85" t="n">
        <f aca="false">BO$75</f>
        <v>0</v>
      </c>
      <c r="BP93" s="85" t="n">
        <f aca="false">BP$75</f>
        <v>0</v>
      </c>
      <c r="BQ93" s="85" t="n">
        <f aca="false">BQ$75</f>
        <v>0</v>
      </c>
      <c r="BR93" s="85" t="n">
        <f aca="false">BR$75</f>
        <v>0</v>
      </c>
      <c r="BS93" s="85" t="n">
        <f aca="false">BS$75</f>
        <v>0</v>
      </c>
      <c r="BT93" s="85" t="n">
        <f aca="false">BT$75</f>
        <v>0</v>
      </c>
      <c r="BU93" s="85" t="n">
        <f aca="false">BU$75</f>
        <v>0</v>
      </c>
      <c r="BV93" s="85" t="n">
        <f aca="false">BV$75</f>
        <v>0</v>
      </c>
      <c r="BW93" s="85" t="n">
        <f aca="false">BW$75</f>
        <v>0</v>
      </c>
      <c r="BX93" s="85" t="n">
        <f aca="false">BX$75</f>
        <v>0</v>
      </c>
      <c r="BY93" s="85" t="n">
        <f aca="false">BY$75</f>
        <v>0</v>
      </c>
      <c r="BZ93" s="85" t="n">
        <f aca="false">BZ$75</f>
        <v>0</v>
      </c>
      <c r="CA93" s="85" t="n">
        <f aca="false">CA$75</f>
        <v>0</v>
      </c>
      <c r="CB93" s="85" t="n">
        <f aca="false">CB$75</f>
        <v>0</v>
      </c>
      <c r="CC93" s="85" t="n">
        <f aca="false">CC$75</f>
        <v>0</v>
      </c>
      <c r="CD93" s="85" t="n">
        <f aca="false">CD$75</f>
        <v>0</v>
      </c>
      <c r="CE93" s="85" t="n">
        <f aca="false">CE$75</f>
        <v>0</v>
      </c>
      <c r="CF93" s="85" t="n">
        <f aca="false">CF$75</f>
        <v>0</v>
      </c>
      <c r="CG93" s="85" t="n">
        <f aca="false">CG$75</f>
        <v>0</v>
      </c>
      <c r="CH93" s="85" t="n">
        <f aca="false">CH$75</f>
        <v>0</v>
      </c>
      <c r="CI93" s="85" t="n">
        <f aca="false">CI$75</f>
        <v>0</v>
      </c>
      <c r="CJ93" s="85" t="n">
        <f aca="false">CJ$75</f>
        <v>0</v>
      </c>
      <c r="CK93" s="85" t="n">
        <f aca="false">CK$75</f>
        <v>0</v>
      </c>
      <c r="CL93" s="85" t="n">
        <f aca="false">CL$75</f>
        <v>0</v>
      </c>
      <c r="CM93" s="85" t="n">
        <f aca="false">CM$75</f>
        <v>0</v>
      </c>
      <c r="CN93" s="85" t="n">
        <f aca="false">CN$75</f>
        <v>0</v>
      </c>
      <c r="CO93" s="85" t="n">
        <f aca="false">CO$75</f>
        <v>0</v>
      </c>
      <c r="CP93" s="85" t="n">
        <f aca="false">CP$75</f>
        <v>0</v>
      </c>
      <c r="CQ93" s="85" t="n">
        <f aca="false">CQ$75</f>
        <v>0</v>
      </c>
      <c r="CR93" s="85" t="n">
        <f aca="false">CR$75</f>
        <v>0</v>
      </c>
      <c r="CS93" s="85" t="n">
        <f aca="false">CS$75</f>
        <v>0</v>
      </c>
      <c r="CT93" s="85" t="n">
        <f aca="false">CT$75</f>
        <v>0</v>
      </c>
      <c r="CU93" s="85" t="n">
        <f aca="false">CU$75</f>
        <v>0</v>
      </c>
      <c r="CV93" s="85" t="n">
        <f aca="false">CV$75</f>
        <v>0</v>
      </c>
      <c r="CW93" s="85" t="n">
        <f aca="false">CW$75</f>
        <v>0</v>
      </c>
      <c r="CX93" s="85" t="n">
        <f aca="false">CX$75</f>
        <v>0</v>
      </c>
      <c r="CY93" s="85" t="n">
        <f aca="false">CY$75</f>
        <v>0</v>
      </c>
      <c r="CZ93" s="85" t="n">
        <f aca="false">CZ$75</f>
        <v>0</v>
      </c>
      <c r="DA93" s="85" t="n">
        <f aca="false">DA$75</f>
        <v>0</v>
      </c>
      <c r="DB93" s="85" t="n">
        <f aca="false">DB$75</f>
        <v>0</v>
      </c>
      <c r="DC93" s="85" t="n">
        <f aca="false">DC$75</f>
        <v>0</v>
      </c>
      <c r="DD93" s="85" t="n">
        <f aca="false">DD$75</f>
        <v>0</v>
      </c>
      <c r="DE93" s="85" t="n">
        <f aca="false">DE$75</f>
        <v>0</v>
      </c>
      <c r="DF93" s="85" t="n">
        <f aca="false">DF$75</f>
        <v>0</v>
      </c>
      <c r="DG93" s="85" t="n">
        <f aca="false">DG$75</f>
        <v>0</v>
      </c>
      <c r="DH93" s="85" t="n">
        <f aca="false">DH$75</f>
        <v>0</v>
      </c>
      <c r="DI93" s="85" t="n">
        <f aca="false">DI$75</f>
        <v>0</v>
      </c>
      <c r="DJ93" s="85" t="n">
        <f aca="false">DJ$75</f>
        <v>0</v>
      </c>
      <c r="DK93" s="85" t="n">
        <f aca="false">DK$75</f>
        <v>0</v>
      </c>
    </row>
    <row r="94" s="159" customFormat="true" ht="15" hidden="false" customHeight="false" outlineLevel="0" collapsed="false">
      <c r="A94" s="182"/>
      <c r="B94" s="182"/>
      <c r="C94" s="183"/>
      <c r="E94" s="208" t="s">
        <v>316</v>
      </c>
      <c r="F94" s="208"/>
      <c r="G94" s="208" t="s">
        <v>209</v>
      </c>
      <c r="H94" s="208" t="n">
        <f aca="false">SUM(J94:DK94)</f>
        <v>611456.795291187</v>
      </c>
      <c r="I94" s="208"/>
      <c r="J94" s="208" t="n">
        <f aca="false">J92 - J93</f>
        <v>0</v>
      </c>
      <c r="K94" s="208" t="n">
        <f aca="false">K92 - K93</f>
        <v>0</v>
      </c>
      <c r="L94" s="208" t="n">
        <f aca="false">L92 - L93</f>
        <v>0</v>
      </c>
      <c r="M94" s="208" t="n">
        <f aca="false">M92 - M93</f>
        <v>0</v>
      </c>
      <c r="N94" s="208" t="n">
        <f aca="false">N92 - N93</f>
        <v>0</v>
      </c>
      <c r="O94" s="208" t="n">
        <f aca="false">O92 - O93</f>
        <v>0</v>
      </c>
      <c r="P94" s="208" t="n">
        <f aca="false">P92 - P93</f>
        <v>0</v>
      </c>
      <c r="Q94" s="208" t="n">
        <f aca="false">Q92 - Q93</f>
        <v>0</v>
      </c>
      <c r="R94" s="208" t="n">
        <f aca="false">R92 - R93</f>
        <v>0</v>
      </c>
      <c r="S94" s="208" t="n">
        <f aca="false">S92 - S93</f>
        <v>0</v>
      </c>
      <c r="T94" s="208" t="n">
        <f aca="false">T92 - T93</f>
        <v>0</v>
      </c>
      <c r="U94" s="208" t="n">
        <f aca="false">U92 - U93</f>
        <v>0</v>
      </c>
      <c r="V94" s="208" t="n">
        <f aca="false">V92 - V93</f>
        <v>0</v>
      </c>
      <c r="W94" s="208" t="n">
        <f aca="false">W92 - W93</f>
        <v>0</v>
      </c>
      <c r="X94" s="208" t="n">
        <f aca="false">X92 - X93</f>
        <v>0</v>
      </c>
      <c r="Y94" s="208" t="n">
        <f aca="false">Y92 - Y93</f>
        <v>0</v>
      </c>
      <c r="Z94" s="208" t="n">
        <f aca="false">Z92 - Z93</f>
        <v>0</v>
      </c>
      <c r="AA94" s="208" t="n">
        <f aca="false">AA92 - AA93</f>
        <v>0</v>
      </c>
      <c r="AB94" s="208" t="n">
        <f aca="false">AB92 - AB93</f>
        <v>0</v>
      </c>
      <c r="AC94" s="208" t="n">
        <f aca="false">AC92 - AC93</f>
        <v>0</v>
      </c>
      <c r="AD94" s="208" t="n">
        <f aca="false">AD92 - AD93</f>
        <v>0</v>
      </c>
      <c r="AE94" s="208" t="n">
        <f aca="false">AE92 - AE93</f>
        <v>0</v>
      </c>
      <c r="AF94" s="208" t="n">
        <f aca="false">AF92 - AF93</f>
        <v>0</v>
      </c>
      <c r="AG94" s="208" t="n">
        <f aca="false">AG92 - AG93</f>
        <v>0</v>
      </c>
      <c r="AH94" s="208" t="n">
        <f aca="false">AH92 - AH93</f>
        <v>0</v>
      </c>
      <c r="AI94" s="208" t="n">
        <f aca="false">AI92 - AI93</f>
        <v>0</v>
      </c>
      <c r="AJ94" s="208" t="n">
        <f aca="false">AJ92 - AJ93</f>
        <v>0</v>
      </c>
      <c r="AK94" s="208" t="n">
        <f aca="false">AK92 - AK93</f>
        <v>0</v>
      </c>
      <c r="AL94" s="208" t="n">
        <f aca="false">AL92 - AL93</f>
        <v>0</v>
      </c>
      <c r="AM94" s="208" t="n">
        <f aca="false">AM92 - AM93</f>
        <v>774689.679218485</v>
      </c>
      <c r="AN94" s="208" t="n">
        <f aca="false">AN92 - AN93</f>
        <v>-21720.2713799575</v>
      </c>
      <c r="AO94" s="208" t="n">
        <f aca="false">AO92 - AO93</f>
        <v>-20299.3190466893</v>
      </c>
      <c r="AP94" s="208" t="n">
        <f aca="false">AP92 - AP93</f>
        <v>-18971.3262118591</v>
      </c>
      <c r="AQ94" s="208" t="n">
        <f aca="false">AQ92 - AQ93</f>
        <v>-17730.2114129525</v>
      </c>
      <c r="AR94" s="208" t="n">
        <f aca="false">AR92 - AR93</f>
        <v>-16570.2910401425</v>
      </c>
      <c r="AS94" s="208" t="n">
        <f aca="false">AS92 - AS93</f>
        <v>-15486.2533085444</v>
      </c>
      <c r="AT94" s="208" t="n">
        <f aca="false">AT92 - AT93</f>
        <v>-14473.133933219</v>
      </c>
      <c r="AU94" s="208" t="n">
        <f aca="false">AU92 - AU93</f>
        <v>-13526.2933955318</v>
      </c>
      <c r="AV94" s="208" t="n">
        <f aca="false">AV92 - AV93</f>
        <v>-12641.3956967587</v>
      </c>
      <c r="AW94" s="208" t="n">
        <f aca="false">AW92 - AW93</f>
        <v>-11814.3885016437</v>
      </c>
      <c r="AX94" s="208" t="n">
        <f aca="false">AX92 - AX93</f>
        <v>0</v>
      </c>
      <c r="AY94" s="208" t="n">
        <f aca="false">AY92 - AY93</f>
        <v>0</v>
      </c>
      <c r="AZ94" s="208" t="n">
        <f aca="false">AZ92 - AZ93</f>
        <v>0</v>
      </c>
      <c r="BA94" s="208" t="n">
        <f aca="false">BA92 - BA93</f>
        <v>0</v>
      </c>
      <c r="BB94" s="208" t="n">
        <f aca="false">BB92 - BB93</f>
        <v>0</v>
      </c>
      <c r="BC94" s="208" t="n">
        <f aca="false">BC92 - BC93</f>
        <v>0</v>
      </c>
      <c r="BD94" s="208" t="n">
        <f aca="false">BD92 - BD93</f>
        <v>0</v>
      </c>
      <c r="BE94" s="208" t="n">
        <f aca="false">BE92 - BE93</f>
        <v>0</v>
      </c>
      <c r="BF94" s="208" t="n">
        <f aca="false">BF92 - BF93</f>
        <v>0</v>
      </c>
      <c r="BG94" s="208" t="n">
        <f aca="false">BG92 - BG93</f>
        <v>0</v>
      </c>
      <c r="BH94" s="208" t="n">
        <f aca="false">BH92 - BH93</f>
        <v>0</v>
      </c>
      <c r="BI94" s="208" t="n">
        <f aca="false">BI92 - BI93</f>
        <v>0</v>
      </c>
      <c r="BJ94" s="208" t="n">
        <f aca="false">BJ92 - BJ93</f>
        <v>0</v>
      </c>
      <c r="BK94" s="208" t="n">
        <f aca="false">BK92 - BK93</f>
        <v>0</v>
      </c>
      <c r="BL94" s="208" t="n">
        <f aca="false">BL92 - BL93</f>
        <v>0</v>
      </c>
      <c r="BM94" s="208" t="n">
        <f aca="false">BM92 - BM93</f>
        <v>0</v>
      </c>
      <c r="BN94" s="208" t="n">
        <f aca="false">BN92 - BN93</f>
        <v>0</v>
      </c>
      <c r="BO94" s="208" t="n">
        <f aca="false">BO92 - BO93</f>
        <v>0</v>
      </c>
      <c r="BP94" s="208" t="n">
        <f aca="false">BP92 - BP93</f>
        <v>0</v>
      </c>
      <c r="BQ94" s="208" t="n">
        <f aca="false">BQ92 - BQ93</f>
        <v>0</v>
      </c>
      <c r="BR94" s="208" t="n">
        <f aca="false">BR92 - BR93</f>
        <v>0</v>
      </c>
      <c r="BS94" s="208" t="n">
        <f aca="false">BS92 - BS93</f>
        <v>0</v>
      </c>
      <c r="BT94" s="208" t="n">
        <f aca="false">BT92 - BT93</f>
        <v>0</v>
      </c>
      <c r="BU94" s="208" t="n">
        <f aca="false">BU92 - BU93</f>
        <v>0</v>
      </c>
      <c r="BV94" s="208" t="n">
        <f aca="false">BV92 - BV93</f>
        <v>0</v>
      </c>
      <c r="BW94" s="208" t="n">
        <f aca="false">BW92 - BW93</f>
        <v>0</v>
      </c>
      <c r="BX94" s="208" t="n">
        <f aca="false">BX92 - BX93</f>
        <v>0</v>
      </c>
      <c r="BY94" s="208" t="n">
        <f aca="false">BY92 - BY93</f>
        <v>0</v>
      </c>
      <c r="BZ94" s="208" t="n">
        <f aca="false">BZ92 - BZ93</f>
        <v>0</v>
      </c>
      <c r="CA94" s="208" t="n">
        <f aca="false">CA92 - CA93</f>
        <v>0</v>
      </c>
      <c r="CB94" s="208" t="n">
        <f aca="false">CB92 - CB93</f>
        <v>0</v>
      </c>
      <c r="CC94" s="208" t="n">
        <f aca="false">CC92 - CC93</f>
        <v>0</v>
      </c>
      <c r="CD94" s="208" t="n">
        <f aca="false">CD92 - CD93</f>
        <v>0</v>
      </c>
      <c r="CE94" s="208" t="n">
        <f aca="false">CE92 - CE93</f>
        <v>0</v>
      </c>
      <c r="CF94" s="208" t="n">
        <f aca="false">CF92 - CF93</f>
        <v>0</v>
      </c>
      <c r="CG94" s="208" t="n">
        <f aca="false">CG92 - CG93</f>
        <v>0</v>
      </c>
      <c r="CH94" s="208" t="n">
        <f aca="false">CH92 - CH93</f>
        <v>0</v>
      </c>
      <c r="CI94" s="208" t="n">
        <f aca="false">CI92 - CI93</f>
        <v>0</v>
      </c>
      <c r="CJ94" s="208" t="n">
        <f aca="false">CJ92 - CJ93</f>
        <v>0</v>
      </c>
      <c r="CK94" s="208" t="n">
        <f aca="false">CK92 - CK93</f>
        <v>0</v>
      </c>
      <c r="CL94" s="208" t="n">
        <f aca="false">CL92 - CL93</f>
        <v>0</v>
      </c>
      <c r="CM94" s="208" t="n">
        <f aca="false">CM92 - CM93</f>
        <v>0</v>
      </c>
      <c r="CN94" s="208" t="n">
        <f aca="false">CN92 - CN93</f>
        <v>0</v>
      </c>
      <c r="CO94" s="208" t="n">
        <f aca="false">CO92 - CO93</f>
        <v>0</v>
      </c>
      <c r="CP94" s="208" t="n">
        <f aca="false">CP92 - CP93</f>
        <v>0</v>
      </c>
      <c r="CQ94" s="208" t="n">
        <f aca="false">CQ92 - CQ93</f>
        <v>0</v>
      </c>
      <c r="CR94" s="208" t="n">
        <f aca="false">CR92 - CR93</f>
        <v>0</v>
      </c>
      <c r="CS94" s="208" t="n">
        <f aca="false">CS92 - CS93</f>
        <v>0</v>
      </c>
      <c r="CT94" s="208" t="n">
        <f aca="false">CT92 - CT93</f>
        <v>0</v>
      </c>
      <c r="CU94" s="208" t="n">
        <f aca="false">CU92 - CU93</f>
        <v>0</v>
      </c>
      <c r="CV94" s="208" t="n">
        <f aca="false">CV92 - CV93</f>
        <v>0</v>
      </c>
      <c r="CW94" s="208" t="n">
        <f aca="false">CW92 - CW93</f>
        <v>0</v>
      </c>
      <c r="CX94" s="208" t="n">
        <f aca="false">CX92 - CX93</f>
        <v>0</v>
      </c>
      <c r="CY94" s="208" t="n">
        <f aca="false">CY92 - CY93</f>
        <v>0</v>
      </c>
      <c r="CZ94" s="208" t="n">
        <f aca="false">CZ92 - CZ93</f>
        <v>0</v>
      </c>
      <c r="DA94" s="208" t="n">
        <f aca="false">DA92 - DA93</f>
        <v>0</v>
      </c>
      <c r="DB94" s="208" t="n">
        <f aca="false">DB92 - DB93</f>
        <v>0</v>
      </c>
      <c r="DC94" s="208" t="n">
        <f aca="false">DC92 - DC93</f>
        <v>0</v>
      </c>
      <c r="DD94" s="208" t="n">
        <f aca="false">DD92 - DD93</f>
        <v>0</v>
      </c>
      <c r="DE94" s="208" t="n">
        <f aca="false">DE92 - DE93</f>
        <v>0</v>
      </c>
      <c r="DF94" s="208" t="n">
        <f aca="false">DF92 - DF93</f>
        <v>0</v>
      </c>
      <c r="DG94" s="208" t="n">
        <f aca="false">DG92 - DG93</f>
        <v>0</v>
      </c>
      <c r="DH94" s="208" t="n">
        <f aca="false">DH92 - DH93</f>
        <v>0</v>
      </c>
      <c r="DI94" s="208" t="n">
        <f aca="false">DI92 - DI93</f>
        <v>0</v>
      </c>
      <c r="DJ94" s="208" t="n">
        <f aca="false">DJ92 - DJ93</f>
        <v>0</v>
      </c>
      <c r="DK94" s="208" t="n">
        <f aca="false">DK92 - DK93</f>
        <v>0</v>
      </c>
    </row>
    <row r="96" customFormat="false" ht="15" hidden="false" customHeight="false" outlineLevel="0" collapsed="false">
      <c r="B96" s="53" t="s">
        <v>309</v>
      </c>
    </row>
    <row r="98" customFormat="false" ht="15" hidden="false" customHeight="false" outlineLevel="0" collapsed="false">
      <c r="C98" s="54" t="s">
        <v>312</v>
      </c>
    </row>
    <row r="99" customFormat="false" ht="15" hidden="false" customHeight="false" outlineLevel="0" collapsed="false">
      <c r="E99" s="85" t="str">
        <f aca="false">E$52</f>
        <v>Operations and maintenance costs - Yard expansion - Build - Constant dollars - Annual average</v>
      </c>
      <c r="F99" s="85" t="n">
        <f aca="false">F$52</f>
        <v>39165.7295861154</v>
      </c>
      <c r="G99" s="85" t="str">
        <f aca="false">G$52</f>
        <v>US$</v>
      </c>
    </row>
    <row r="100" customFormat="false" ht="15" hidden="false" customHeight="false" outlineLevel="0" collapsed="false">
      <c r="E100" s="194" t="str">
        <f aca="false">Time!E$79</f>
        <v>Post analysis period remaining service life flag - Yard expasnion</v>
      </c>
      <c r="F100" s="194" t="n">
        <f aca="false">Time!F$79</f>
        <v>0</v>
      </c>
      <c r="G100" s="194" t="str">
        <f aca="false">Time!G$79</f>
        <v>flag</v>
      </c>
      <c r="H100" s="194" t="n">
        <f aca="false">Time!H$79</f>
        <v>30</v>
      </c>
      <c r="I100" s="194" t="n">
        <f aca="false">Time!I$79</f>
        <v>0</v>
      </c>
      <c r="J100" s="194" t="n">
        <f aca="false">Time!J$79</f>
        <v>0</v>
      </c>
      <c r="K100" s="194" t="n">
        <f aca="false">Time!K$79</f>
        <v>0</v>
      </c>
      <c r="L100" s="194" t="n">
        <f aca="false">Time!L$79</f>
        <v>0</v>
      </c>
      <c r="M100" s="194" t="n">
        <f aca="false">Time!M$79</f>
        <v>0</v>
      </c>
      <c r="N100" s="194" t="n">
        <f aca="false">Time!N$79</f>
        <v>0</v>
      </c>
      <c r="O100" s="194" t="n">
        <f aca="false">Time!O$79</f>
        <v>0</v>
      </c>
      <c r="P100" s="194" t="n">
        <f aca="false">Time!P$79</f>
        <v>0</v>
      </c>
      <c r="Q100" s="194" t="n">
        <f aca="false">Time!Q$79</f>
        <v>0</v>
      </c>
      <c r="R100" s="194" t="n">
        <f aca="false">Time!R$79</f>
        <v>0</v>
      </c>
      <c r="S100" s="194" t="n">
        <f aca="false">Time!S$79</f>
        <v>0</v>
      </c>
      <c r="T100" s="194" t="n">
        <f aca="false">Time!T$79</f>
        <v>0</v>
      </c>
      <c r="U100" s="194" t="n">
        <f aca="false">Time!U$79</f>
        <v>0</v>
      </c>
      <c r="V100" s="194" t="n">
        <f aca="false">Time!V$79</f>
        <v>0</v>
      </c>
      <c r="W100" s="194" t="n">
        <f aca="false">Time!W$79</f>
        <v>0</v>
      </c>
      <c r="X100" s="194" t="n">
        <f aca="false">Time!X$79</f>
        <v>0</v>
      </c>
      <c r="Y100" s="194" t="n">
        <f aca="false">Time!Y$79</f>
        <v>0</v>
      </c>
      <c r="Z100" s="194" t="n">
        <f aca="false">Time!Z$79</f>
        <v>0</v>
      </c>
      <c r="AA100" s="194" t="n">
        <f aca="false">Time!AA$79</f>
        <v>0</v>
      </c>
      <c r="AB100" s="194" t="n">
        <f aca="false">Time!AB$79</f>
        <v>0</v>
      </c>
      <c r="AC100" s="194" t="n">
        <f aca="false">Time!AC$79</f>
        <v>0</v>
      </c>
      <c r="AD100" s="194" t="n">
        <f aca="false">Time!AD$79</f>
        <v>0</v>
      </c>
      <c r="AE100" s="194" t="n">
        <f aca="false">Time!AE$79</f>
        <v>0</v>
      </c>
      <c r="AF100" s="194" t="n">
        <f aca="false">Time!AF$79</f>
        <v>0</v>
      </c>
      <c r="AG100" s="194" t="n">
        <f aca="false">Time!AG$79</f>
        <v>0</v>
      </c>
      <c r="AH100" s="194" t="n">
        <f aca="false">Time!AH$79</f>
        <v>0</v>
      </c>
      <c r="AI100" s="194" t="n">
        <f aca="false">Time!AI$79</f>
        <v>0</v>
      </c>
      <c r="AJ100" s="194" t="n">
        <f aca="false">Time!AJ$79</f>
        <v>0</v>
      </c>
      <c r="AK100" s="194" t="n">
        <f aca="false">Time!AK$79</f>
        <v>0</v>
      </c>
      <c r="AL100" s="194" t="n">
        <f aca="false">Time!AL$79</f>
        <v>0</v>
      </c>
      <c r="AM100" s="194" t="n">
        <f aca="false">Time!AM$79</f>
        <v>0</v>
      </c>
      <c r="AN100" s="194" t="n">
        <f aca="false">Time!AN$79</f>
        <v>1</v>
      </c>
      <c r="AO100" s="194" t="n">
        <f aca="false">Time!AO$79</f>
        <v>1</v>
      </c>
      <c r="AP100" s="194" t="n">
        <f aca="false">Time!AP$79</f>
        <v>1</v>
      </c>
      <c r="AQ100" s="194" t="n">
        <f aca="false">Time!AQ$79</f>
        <v>1</v>
      </c>
      <c r="AR100" s="194" t="n">
        <f aca="false">Time!AR$79</f>
        <v>1</v>
      </c>
      <c r="AS100" s="194" t="n">
        <f aca="false">Time!AS$79</f>
        <v>1</v>
      </c>
      <c r="AT100" s="194" t="n">
        <f aca="false">Time!AT$79</f>
        <v>1</v>
      </c>
      <c r="AU100" s="194" t="n">
        <f aca="false">Time!AU$79</f>
        <v>1</v>
      </c>
      <c r="AV100" s="194" t="n">
        <f aca="false">Time!AV$79</f>
        <v>1</v>
      </c>
      <c r="AW100" s="194" t="n">
        <f aca="false">Time!AW$79</f>
        <v>1</v>
      </c>
      <c r="AX100" s="194" t="n">
        <f aca="false">Time!AX$79</f>
        <v>1</v>
      </c>
      <c r="AY100" s="194" t="n">
        <f aca="false">Time!AY$79</f>
        <v>1</v>
      </c>
      <c r="AZ100" s="194" t="n">
        <f aca="false">Time!AZ$79</f>
        <v>1</v>
      </c>
      <c r="BA100" s="194" t="n">
        <f aca="false">Time!BA$79</f>
        <v>1</v>
      </c>
      <c r="BB100" s="194" t="n">
        <f aca="false">Time!BB$79</f>
        <v>1</v>
      </c>
      <c r="BC100" s="194" t="n">
        <f aca="false">Time!BC$79</f>
        <v>1</v>
      </c>
      <c r="BD100" s="194" t="n">
        <f aca="false">Time!BD$79</f>
        <v>1</v>
      </c>
      <c r="BE100" s="194" t="n">
        <f aca="false">Time!BE$79</f>
        <v>1</v>
      </c>
      <c r="BF100" s="194" t="n">
        <f aca="false">Time!BF$79</f>
        <v>1</v>
      </c>
      <c r="BG100" s="194" t="n">
        <f aca="false">Time!BG$79</f>
        <v>1</v>
      </c>
      <c r="BH100" s="194" t="n">
        <f aca="false">Time!BH$79</f>
        <v>1</v>
      </c>
      <c r="BI100" s="194" t="n">
        <f aca="false">Time!BI$79</f>
        <v>1</v>
      </c>
      <c r="BJ100" s="194" t="n">
        <f aca="false">Time!BJ$79</f>
        <v>1</v>
      </c>
      <c r="BK100" s="194" t="n">
        <f aca="false">Time!BK$79</f>
        <v>1</v>
      </c>
      <c r="BL100" s="194" t="n">
        <f aca="false">Time!BL$79</f>
        <v>1</v>
      </c>
      <c r="BM100" s="194" t="n">
        <f aca="false">Time!BM$79</f>
        <v>1</v>
      </c>
      <c r="BN100" s="194" t="n">
        <f aca="false">Time!BN$79</f>
        <v>1</v>
      </c>
      <c r="BO100" s="194" t="n">
        <f aca="false">Time!BO$79</f>
        <v>1</v>
      </c>
      <c r="BP100" s="194" t="n">
        <f aca="false">Time!BP$79</f>
        <v>1</v>
      </c>
      <c r="BQ100" s="194" t="n">
        <f aca="false">Time!BQ$79</f>
        <v>1</v>
      </c>
      <c r="BR100" s="194" t="n">
        <f aca="false">Time!BR$79</f>
        <v>0</v>
      </c>
      <c r="BS100" s="194" t="n">
        <f aca="false">Time!BS$79</f>
        <v>0</v>
      </c>
      <c r="BT100" s="194" t="n">
        <f aca="false">Time!BT$79</f>
        <v>0</v>
      </c>
      <c r="BU100" s="194" t="n">
        <f aca="false">Time!BU$79</f>
        <v>0</v>
      </c>
      <c r="BV100" s="194" t="n">
        <f aca="false">Time!BV$79</f>
        <v>0</v>
      </c>
      <c r="BW100" s="194" t="n">
        <f aca="false">Time!BW$79</f>
        <v>0</v>
      </c>
      <c r="BX100" s="194" t="n">
        <f aca="false">Time!BX$79</f>
        <v>0</v>
      </c>
      <c r="BY100" s="194" t="n">
        <f aca="false">Time!BY$79</f>
        <v>0</v>
      </c>
      <c r="BZ100" s="194" t="n">
        <f aca="false">Time!BZ$79</f>
        <v>0</v>
      </c>
      <c r="CA100" s="194" t="n">
        <f aca="false">Time!CA$79</f>
        <v>0</v>
      </c>
      <c r="CB100" s="194" t="n">
        <f aca="false">Time!CB$79</f>
        <v>0</v>
      </c>
      <c r="CC100" s="194" t="n">
        <f aca="false">Time!CC$79</f>
        <v>0</v>
      </c>
      <c r="CD100" s="194" t="n">
        <f aca="false">Time!CD$79</f>
        <v>0</v>
      </c>
      <c r="CE100" s="194" t="n">
        <f aca="false">Time!CE$79</f>
        <v>0</v>
      </c>
      <c r="CF100" s="194" t="n">
        <f aca="false">Time!CF$79</f>
        <v>0</v>
      </c>
      <c r="CG100" s="194" t="n">
        <f aca="false">Time!CG$79</f>
        <v>0</v>
      </c>
      <c r="CH100" s="194" t="n">
        <f aca="false">Time!CH$79</f>
        <v>0</v>
      </c>
      <c r="CI100" s="194" t="n">
        <f aca="false">Time!CI$79</f>
        <v>0</v>
      </c>
      <c r="CJ100" s="194" t="n">
        <f aca="false">Time!CJ$79</f>
        <v>0</v>
      </c>
      <c r="CK100" s="194" t="n">
        <f aca="false">Time!CK$79</f>
        <v>0</v>
      </c>
      <c r="CL100" s="194" t="n">
        <f aca="false">Time!CL$79</f>
        <v>0</v>
      </c>
      <c r="CM100" s="194" t="n">
        <f aca="false">Time!CM$79</f>
        <v>0</v>
      </c>
      <c r="CN100" s="194" t="n">
        <f aca="false">Time!CN$79</f>
        <v>0</v>
      </c>
      <c r="CO100" s="194" t="n">
        <f aca="false">Time!CO$79</f>
        <v>0</v>
      </c>
      <c r="CP100" s="194" t="n">
        <f aca="false">Time!CP$79</f>
        <v>0</v>
      </c>
      <c r="CQ100" s="194" t="n">
        <f aca="false">Time!CQ$79</f>
        <v>0</v>
      </c>
      <c r="CR100" s="194" t="n">
        <f aca="false">Time!CR$79</f>
        <v>0</v>
      </c>
      <c r="CS100" s="194" t="n">
        <f aca="false">Time!CS$79</f>
        <v>0</v>
      </c>
      <c r="CT100" s="194" t="n">
        <f aca="false">Time!CT$79</f>
        <v>0</v>
      </c>
      <c r="CU100" s="194" t="n">
        <f aca="false">Time!CU$79</f>
        <v>0</v>
      </c>
      <c r="CV100" s="194" t="n">
        <f aca="false">Time!CV$79</f>
        <v>0</v>
      </c>
      <c r="CW100" s="194" t="n">
        <f aca="false">Time!CW$79</f>
        <v>0</v>
      </c>
      <c r="CX100" s="194" t="n">
        <f aca="false">Time!CX$79</f>
        <v>0</v>
      </c>
      <c r="CY100" s="194" t="n">
        <f aca="false">Time!CY$79</f>
        <v>0</v>
      </c>
      <c r="CZ100" s="194" t="n">
        <f aca="false">Time!CZ$79</f>
        <v>0</v>
      </c>
      <c r="DA100" s="194" t="n">
        <f aca="false">Time!DA$79</f>
        <v>0</v>
      </c>
      <c r="DB100" s="194" t="n">
        <f aca="false">Time!DB$79</f>
        <v>0</v>
      </c>
      <c r="DC100" s="194" t="n">
        <f aca="false">Time!DC$79</f>
        <v>0</v>
      </c>
      <c r="DD100" s="194" t="n">
        <f aca="false">Time!DD$79</f>
        <v>0</v>
      </c>
      <c r="DE100" s="194" t="n">
        <f aca="false">Time!DE$79</f>
        <v>0</v>
      </c>
      <c r="DF100" s="194" t="n">
        <f aca="false">Time!DF$79</f>
        <v>0</v>
      </c>
      <c r="DG100" s="194" t="n">
        <f aca="false">Time!DG$79</f>
        <v>0</v>
      </c>
      <c r="DH100" s="194" t="n">
        <f aca="false">Time!DH$79</f>
        <v>0</v>
      </c>
      <c r="DI100" s="194" t="n">
        <f aca="false">Time!DI$79</f>
        <v>0</v>
      </c>
      <c r="DJ100" s="194" t="n">
        <f aca="false">Time!DJ$79</f>
        <v>0</v>
      </c>
      <c r="DK100" s="194" t="n">
        <f aca="false">Time!DK$79</f>
        <v>0</v>
      </c>
    </row>
    <row r="101" customFormat="false" ht="15" hidden="false" customHeight="false" outlineLevel="0" collapsed="false">
      <c r="E101" s="55" t="s">
        <v>317</v>
      </c>
      <c r="G101" s="55" t="s">
        <v>209</v>
      </c>
      <c r="H101" s="55" t="n">
        <f aca="false">SUM(J101:DK101)</f>
        <v>1174971.88758346</v>
      </c>
      <c r="J101" s="55" t="n">
        <f aca="false">$F99 * J100</f>
        <v>0</v>
      </c>
      <c r="K101" s="55" t="n">
        <f aca="false">$F99 * K100</f>
        <v>0</v>
      </c>
      <c r="L101" s="55" t="n">
        <f aca="false">$F99 * L100</f>
        <v>0</v>
      </c>
      <c r="M101" s="55" t="n">
        <f aca="false">$F99 * M100</f>
        <v>0</v>
      </c>
      <c r="N101" s="55" t="n">
        <f aca="false">$F99 * N100</f>
        <v>0</v>
      </c>
      <c r="O101" s="55" t="n">
        <f aca="false">$F99 * O100</f>
        <v>0</v>
      </c>
      <c r="P101" s="55" t="n">
        <f aca="false">$F99 * P100</f>
        <v>0</v>
      </c>
      <c r="Q101" s="55" t="n">
        <f aca="false">$F99 * Q100</f>
        <v>0</v>
      </c>
      <c r="R101" s="55" t="n">
        <f aca="false">$F99 * R100</f>
        <v>0</v>
      </c>
      <c r="S101" s="55" t="n">
        <f aca="false">$F99 * S100</f>
        <v>0</v>
      </c>
      <c r="T101" s="55" t="n">
        <f aca="false">$F99 * T100</f>
        <v>0</v>
      </c>
      <c r="U101" s="55" t="n">
        <f aca="false">$F99 * U100</f>
        <v>0</v>
      </c>
      <c r="V101" s="55" t="n">
        <f aca="false">$F99 * V100</f>
        <v>0</v>
      </c>
      <c r="W101" s="55" t="n">
        <f aca="false">$F99 * W100</f>
        <v>0</v>
      </c>
      <c r="X101" s="55" t="n">
        <f aca="false">$F99 * X100</f>
        <v>0</v>
      </c>
      <c r="Y101" s="55" t="n">
        <f aca="false">$F99 * Y100</f>
        <v>0</v>
      </c>
      <c r="Z101" s="55" t="n">
        <f aca="false">$F99 * Z100</f>
        <v>0</v>
      </c>
      <c r="AA101" s="55" t="n">
        <f aca="false">$F99 * AA100</f>
        <v>0</v>
      </c>
      <c r="AB101" s="55" t="n">
        <f aca="false">$F99 * AB100</f>
        <v>0</v>
      </c>
      <c r="AC101" s="55" t="n">
        <f aca="false">$F99 * AC100</f>
        <v>0</v>
      </c>
      <c r="AD101" s="55" t="n">
        <f aca="false">$F99 * AD100</f>
        <v>0</v>
      </c>
      <c r="AE101" s="55" t="n">
        <f aca="false">$F99 * AE100</f>
        <v>0</v>
      </c>
      <c r="AF101" s="55" t="n">
        <f aca="false">$F99 * AF100</f>
        <v>0</v>
      </c>
      <c r="AG101" s="55" t="n">
        <f aca="false">$F99 * AG100</f>
        <v>0</v>
      </c>
      <c r="AH101" s="55" t="n">
        <f aca="false">$F99 * AH100</f>
        <v>0</v>
      </c>
      <c r="AI101" s="55" t="n">
        <f aca="false">$F99 * AI100</f>
        <v>0</v>
      </c>
      <c r="AJ101" s="55" t="n">
        <f aca="false">$F99 * AJ100</f>
        <v>0</v>
      </c>
      <c r="AK101" s="55" t="n">
        <f aca="false">$F99 * AK100</f>
        <v>0</v>
      </c>
      <c r="AL101" s="55" t="n">
        <f aca="false">$F99 * AL100</f>
        <v>0</v>
      </c>
      <c r="AM101" s="55" t="n">
        <f aca="false">$F99 * AM100</f>
        <v>0</v>
      </c>
      <c r="AN101" s="55" t="n">
        <f aca="false">$F99 * AN100</f>
        <v>39165.7295861154</v>
      </c>
      <c r="AO101" s="55" t="n">
        <f aca="false">$F99 * AO100</f>
        <v>39165.7295861154</v>
      </c>
      <c r="AP101" s="55" t="n">
        <f aca="false">$F99 * AP100</f>
        <v>39165.7295861154</v>
      </c>
      <c r="AQ101" s="55" t="n">
        <f aca="false">$F99 * AQ100</f>
        <v>39165.7295861154</v>
      </c>
      <c r="AR101" s="55" t="n">
        <f aca="false">$F99 * AR100</f>
        <v>39165.7295861154</v>
      </c>
      <c r="AS101" s="55" t="n">
        <f aca="false">$F99 * AS100</f>
        <v>39165.7295861154</v>
      </c>
      <c r="AT101" s="55" t="n">
        <f aca="false">$F99 * AT100</f>
        <v>39165.7295861154</v>
      </c>
      <c r="AU101" s="55" t="n">
        <f aca="false">$F99 * AU100</f>
        <v>39165.7295861154</v>
      </c>
      <c r="AV101" s="55" t="n">
        <f aca="false">$F99 * AV100</f>
        <v>39165.7295861154</v>
      </c>
      <c r="AW101" s="55" t="n">
        <f aca="false">$F99 * AW100</f>
        <v>39165.7295861154</v>
      </c>
      <c r="AX101" s="55" t="n">
        <f aca="false">$F99 * AX100</f>
        <v>39165.7295861154</v>
      </c>
      <c r="AY101" s="55" t="n">
        <f aca="false">$F99 * AY100</f>
        <v>39165.7295861154</v>
      </c>
      <c r="AZ101" s="55" t="n">
        <f aca="false">$F99 * AZ100</f>
        <v>39165.7295861154</v>
      </c>
      <c r="BA101" s="55" t="n">
        <f aca="false">$F99 * BA100</f>
        <v>39165.7295861154</v>
      </c>
      <c r="BB101" s="55" t="n">
        <f aca="false">$F99 * BB100</f>
        <v>39165.7295861154</v>
      </c>
      <c r="BC101" s="55" t="n">
        <f aca="false">$F99 * BC100</f>
        <v>39165.7295861154</v>
      </c>
      <c r="BD101" s="55" t="n">
        <f aca="false">$F99 * BD100</f>
        <v>39165.7295861154</v>
      </c>
      <c r="BE101" s="55" t="n">
        <f aca="false">$F99 * BE100</f>
        <v>39165.7295861154</v>
      </c>
      <c r="BF101" s="55" t="n">
        <f aca="false">$F99 * BF100</f>
        <v>39165.7295861154</v>
      </c>
      <c r="BG101" s="55" t="n">
        <f aca="false">$F99 * BG100</f>
        <v>39165.7295861154</v>
      </c>
      <c r="BH101" s="55" t="n">
        <f aca="false">$F99 * BH100</f>
        <v>39165.7295861154</v>
      </c>
      <c r="BI101" s="55" t="n">
        <f aca="false">$F99 * BI100</f>
        <v>39165.7295861154</v>
      </c>
      <c r="BJ101" s="55" t="n">
        <f aca="false">$F99 * BJ100</f>
        <v>39165.7295861154</v>
      </c>
      <c r="BK101" s="55" t="n">
        <f aca="false">$F99 * BK100</f>
        <v>39165.7295861154</v>
      </c>
      <c r="BL101" s="55" t="n">
        <f aca="false">$F99 * BL100</f>
        <v>39165.7295861154</v>
      </c>
      <c r="BM101" s="55" t="n">
        <f aca="false">$F99 * BM100</f>
        <v>39165.7295861154</v>
      </c>
      <c r="BN101" s="55" t="n">
        <f aca="false">$F99 * BN100</f>
        <v>39165.7295861154</v>
      </c>
      <c r="BO101" s="55" t="n">
        <f aca="false">$F99 * BO100</f>
        <v>39165.7295861154</v>
      </c>
      <c r="BP101" s="55" t="n">
        <f aca="false">$F99 * BP100</f>
        <v>39165.7295861154</v>
      </c>
      <c r="BQ101" s="55" t="n">
        <f aca="false">$F99 * BQ100</f>
        <v>39165.7295861154</v>
      </c>
      <c r="BR101" s="55" t="n">
        <f aca="false">$F99 * BR100</f>
        <v>0</v>
      </c>
      <c r="BS101" s="55" t="n">
        <f aca="false">$F99 * BS100</f>
        <v>0</v>
      </c>
      <c r="BT101" s="55" t="n">
        <f aca="false">$F99 * BT100</f>
        <v>0</v>
      </c>
      <c r="BU101" s="55" t="n">
        <f aca="false">$F99 * BU100</f>
        <v>0</v>
      </c>
      <c r="BV101" s="55" t="n">
        <f aca="false">$F99 * BV100</f>
        <v>0</v>
      </c>
      <c r="BW101" s="55" t="n">
        <f aca="false">$F99 * BW100</f>
        <v>0</v>
      </c>
      <c r="BX101" s="55" t="n">
        <f aca="false">$F99 * BX100</f>
        <v>0</v>
      </c>
      <c r="BY101" s="55" t="n">
        <f aca="false">$F99 * BY100</f>
        <v>0</v>
      </c>
      <c r="BZ101" s="55" t="n">
        <f aca="false">$F99 * BZ100</f>
        <v>0</v>
      </c>
      <c r="CA101" s="55" t="n">
        <f aca="false">$F99 * CA100</f>
        <v>0</v>
      </c>
      <c r="CB101" s="55" t="n">
        <f aca="false">$F99 * CB100</f>
        <v>0</v>
      </c>
      <c r="CC101" s="55" t="n">
        <f aca="false">$F99 * CC100</f>
        <v>0</v>
      </c>
      <c r="CD101" s="55" t="n">
        <f aca="false">$F99 * CD100</f>
        <v>0</v>
      </c>
      <c r="CE101" s="55" t="n">
        <f aca="false">$F99 * CE100</f>
        <v>0</v>
      </c>
      <c r="CF101" s="55" t="n">
        <f aca="false">$F99 * CF100</f>
        <v>0</v>
      </c>
      <c r="CG101" s="55" t="n">
        <f aca="false">$F99 * CG100</f>
        <v>0</v>
      </c>
      <c r="CH101" s="55" t="n">
        <f aca="false">$F99 * CH100</f>
        <v>0</v>
      </c>
      <c r="CI101" s="55" t="n">
        <f aca="false">$F99 * CI100</f>
        <v>0</v>
      </c>
      <c r="CJ101" s="55" t="n">
        <f aca="false">$F99 * CJ100</f>
        <v>0</v>
      </c>
      <c r="CK101" s="55" t="n">
        <f aca="false">$F99 * CK100</f>
        <v>0</v>
      </c>
      <c r="CL101" s="55" t="n">
        <f aca="false">$F99 * CL100</f>
        <v>0</v>
      </c>
      <c r="CM101" s="55" t="n">
        <f aca="false">$F99 * CM100</f>
        <v>0</v>
      </c>
      <c r="CN101" s="55" t="n">
        <f aca="false">$F99 * CN100</f>
        <v>0</v>
      </c>
      <c r="CO101" s="55" t="n">
        <f aca="false">$F99 * CO100</f>
        <v>0</v>
      </c>
      <c r="CP101" s="55" t="n">
        <f aca="false">$F99 * CP100</f>
        <v>0</v>
      </c>
      <c r="CQ101" s="55" t="n">
        <f aca="false">$F99 * CQ100</f>
        <v>0</v>
      </c>
      <c r="CR101" s="55" t="n">
        <f aca="false">$F99 * CR100</f>
        <v>0</v>
      </c>
      <c r="CS101" s="55" t="n">
        <f aca="false">$F99 * CS100</f>
        <v>0</v>
      </c>
      <c r="CT101" s="55" t="n">
        <f aca="false">$F99 * CT100</f>
        <v>0</v>
      </c>
      <c r="CU101" s="55" t="n">
        <f aca="false">$F99 * CU100</f>
        <v>0</v>
      </c>
      <c r="CV101" s="55" t="n">
        <f aca="false">$F99 * CV100</f>
        <v>0</v>
      </c>
      <c r="CW101" s="55" t="n">
        <f aca="false">$F99 * CW100</f>
        <v>0</v>
      </c>
      <c r="CX101" s="55" t="n">
        <f aca="false">$F99 * CX100</f>
        <v>0</v>
      </c>
      <c r="CY101" s="55" t="n">
        <f aca="false">$F99 * CY100</f>
        <v>0</v>
      </c>
      <c r="CZ101" s="55" t="n">
        <f aca="false">$F99 * CZ100</f>
        <v>0</v>
      </c>
      <c r="DA101" s="55" t="n">
        <f aca="false">$F99 * DA100</f>
        <v>0</v>
      </c>
      <c r="DB101" s="55" t="n">
        <f aca="false">$F99 * DB100</f>
        <v>0</v>
      </c>
      <c r="DC101" s="55" t="n">
        <f aca="false">$F99 * DC100</f>
        <v>0</v>
      </c>
      <c r="DD101" s="55" t="n">
        <f aca="false">$F99 * DD100</f>
        <v>0</v>
      </c>
      <c r="DE101" s="55" t="n">
        <f aca="false">$F99 * DE100</f>
        <v>0</v>
      </c>
      <c r="DF101" s="55" t="n">
        <f aca="false">$F99 * DF100</f>
        <v>0</v>
      </c>
      <c r="DG101" s="55" t="n">
        <f aca="false">$F99 * DG100</f>
        <v>0</v>
      </c>
      <c r="DH101" s="55" t="n">
        <f aca="false">$F99 * DH100</f>
        <v>0</v>
      </c>
      <c r="DI101" s="55" t="n">
        <f aca="false">$F99 * DI100</f>
        <v>0</v>
      </c>
      <c r="DJ101" s="55" t="n">
        <f aca="false">$F99 * DJ100</f>
        <v>0</v>
      </c>
      <c r="DK101" s="55" t="n">
        <f aca="false">$F99 * DK100</f>
        <v>0</v>
      </c>
    </row>
    <row r="103" customFormat="false" ht="15" hidden="false" customHeight="false" outlineLevel="0" collapsed="false">
      <c r="E103" s="85" t="str">
        <f aca="false">E101</f>
        <v>Post analysis period maintenance and operating costs - Yard expansion</v>
      </c>
      <c r="F103" s="85" t="n">
        <f aca="false">F101</f>
        <v>0</v>
      </c>
      <c r="G103" s="85" t="str">
        <f aca="false">G101</f>
        <v>US$</v>
      </c>
      <c r="H103" s="85" t="n">
        <f aca="false">H101</f>
        <v>1174971.88758346</v>
      </c>
      <c r="I103" s="85" t="n">
        <f aca="false">I101</f>
        <v>0</v>
      </c>
      <c r="J103" s="85" t="n">
        <f aca="false">J101</f>
        <v>0</v>
      </c>
      <c r="K103" s="85" t="n">
        <f aca="false">K101</f>
        <v>0</v>
      </c>
      <c r="L103" s="85" t="n">
        <f aca="false">L101</f>
        <v>0</v>
      </c>
      <c r="M103" s="85" t="n">
        <f aca="false">M101</f>
        <v>0</v>
      </c>
      <c r="N103" s="85" t="n">
        <f aca="false">N101</f>
        <v>0</v>
      </c>
      <c r="O103" s="85" t="n">
        <f aca="false">O101</f>
        <v>0</v>
      </c>
      <c r="P103" s="85" t="n">
        <f aca="false">P101</f>
        <v>0</v>
      </c>
      <c r="Q103" s="85" t="n">
        <f aca="false">Q101</f>
        <v>0</v>
      </c>
      <c r="R103" s="85" t="n">
        <f aca="false">R101</f>
        <v>0</v>
      </c>
      <c r="S103" s="85" t="n">
        <f aca="false">S101</f>
        <v>0</v>
      </c>
      <c r="T103" s="85" t="n">
        <f aca="false">T101</f>
        <v>0</v>
      </c>
      <c r="U103" s="85" t="n">
        <f aca="false">U101</f>
        <v>0</v>
      </c>
      <c r="V103" s="85" t="n">
        <f aca="false">V101</f>
        <v>0</v>
      </c>
      <c r="W103" s="85" t="n">
        <f aca="false">W101</f>
        <v>0</v>
      </c>
      <c r="X103" s="85" t="n">
        <f aca="false">X101</f>
        <v>0</v>
      </c>
      <c r="Y103" s="85" t="n">
        <f aca="false">Y101</f>
        <v>0</v>
      </c>
      <c r="Z103" s="85" t="n">
        <f aca="false">Z101</f>
        <v>0</v>
      </c>
      <c r="AA103" s="85" t="n">
        <f aca="false">AA101</f>
        <v>0</v>
      </c>
      <c r="AB103" s="85" t="n">
        <f aca="false">AB101</f>
        <v>0</v>
      </c>
      <c r="AC103" s="85" t="n">
        <f aca="false">AC101</f>
        <v>0</v>
      </c>
      <c r="AD103" s="85" t="n">
        <f aca="false">AD101</f>
        <v>0</v>
      </c>
      <c r="AE103" s="85" t="n">
        <f aca="false">AE101</f>
        <v>0</v>
      </c>
      <c r="AF103" s="85" t="n">
        <f aca="false">AF101</f>
        <v>0</v>
      </c>
      <c r="AG103" s="85" t="n">
        <f aca="false">AG101</f>
        <v>0</v>
      </c>
      <c r="AH103" s="85" t="n">
        <f aca="false">AH101</f>
        <v>0</v>
      </c>
      <c r="AI103" s="85" t="n">
        <f aca="false">AI101</f>
        <v>0</v>
      </c>
      <c r="AJ103" s="85" t="n">
        <f aca="false">AJ101</f>
        <v>0</v>
      </c>
      <c r="AK103" s="85" t="n">
        <f aca="false">AK101</f>
        <v>0</v>
      </c>
      <c r="AL103" s="85" t="n">
        <f aca="false">AL101</f>
        <v>0</v>
      </c>
      <c r="AM103" s="85" t="n">
        <f aca="false">AM101</f>
        <v>0</v>
      </c>
      <c r="AN103" s="85" t="n">
        <f aca="false">AN101</f>
        <v>39165.7295861154</v>
      </c>
      <c r="AO103" s="85" t="n">
        <f aca="false">AO101</f>
        <v>39165.7295861154</v>
      </c>
      <c r="AP103" s="85" t="n">
        <f aca="false">AP101</f>
        <v>39165.7295861154</v>
      </c>
      <c r="AQ103" s="85" t="n">
        <f aca="false">AQ101</f>
        <v>39165.7295861154</v>
      </c>
      <c r="AR103" s="85" t="n">
        <f aca="false">AR101</f>
        <v>39165.7295861154</v>
      </c>
      <c r="AS103" s="85" t="n">
        <f aca="false">AS101</f>
        <v>39165.7295861154</v>
      </c>
      <c r="AT103" s="85" t="n">
        <f aca="false">AT101</f>
        <v>39165.7295861154</v>
      </c>
      <c r="AU103" s="85" t="n">
        <f aca="false">AU101</f>
        <v>39165.7295861154</v>
      </c>
      <c r="AV103" s="85" t="n">
        <f aca="false">AV101</f>
        <v>39165.7295861154</v>
      </c>
      <c r="AW103" s="85" t="n">
        <f aca="false">AW101</f>
        <v>39165.7295861154</v>
      </c>
      <c r="AX103" s="85" t="n">
        <f aca="false">AX101</f>
        <v>39165.7295861154</v>
      </c>
      <c r="AY103" s="85" t="n">
        <f aca="false">AY101</f>
        <v>39165.7295861154</v>
      </c>
      <c r="AZ103" s="85" t="n">
        <f aca="false">AZ101</f>
        <v>39165.7295861154</v>
      </c>
      <c r="BA103" s="85" t="n">
        <f aca="false">BA101</f>
        <v>39165.7295861154</v>
      </c>
      <c r="BB103" s="85" t="n">
        <f aca="false">BB101</f>
        <v>39165.7295861154</v>
      </c>
      <c r="BC103" s="85" t="n">
        <f aca="false">BC101</f>
        <v>39165.7295861154</v>
      </c>
      <c r="BD103" s="85" t="n">
        <f aca="false">BD101</f>
        <v>39165.7295861154</v>
      </c>
      <c r="BE103" s="85" t="n">
        <f aca="false">BE101</f>
        <v>39165.7295861154</v>
      </c>
      <c r="BF103" s="85" t="n">
        <f aca="false">BF101</f>
        <v>39165.7295861154</v>
      </c>
      <c r="BG103" s="85" t="n">
        <f aca="false">BG101</f>
        <v>39165.7295861154</v>
      </c>
      <c r="BH103" s="85" t="n">
        <f aca="false">BH101</f>
        <v>39165.7295861154</v>
      </c>
      <c r="BI103" s="85" t="n">
        <f aca="false">BI101</f>
        <v>39165.7295861154</v>
      </c>
      <c r="BJ103" s="85" t="n">
        <f aca="false">BJ101</f>
        <v>39165.7295861154</v>
      </c>
      <c r="BK103" s="85" t="n">
        <f aca="false">BK101</f>
        <v>39165.7295861154</v>
      </c>
      <c r="BL103" s="85" t="n">
        <f aca="false">BL101</f>
        <v>39165.7295861154</v>
      </c>
      <c r="BM103" s="85" t="n">
        <f aca="false">BM101</f>
        <v>39165.7295861154</v>
      </c>
      <c r="BN103" s="85" t="n">
        <f aca="false">BN101</f>
        <v>39165.7295861154</v>
      </c>
      <c r="BO103" s="85" t="n">
        <f aca="false">BO101</f>
        <v>39165.7295861154</v>
      </c>
      <c r="BP103" s="85" t="n">
        <f aca="false">BP101</f>
        <v>39165.7295861154</v>
      </c>
      <c r="BQ103" s="85" t="n">
        <f aca="false">BQ101</f>
        <v>39165.7295861154</v>
      </c>
      <c r="BR103" s="85" t="n">
        <f aca="false">BR101</f>
        <v>0</v>
      </c>
      <c r="BS103" s="85" t="n">
        <f aca="false">BS101</f>
        <v>0</v>
      </c>
      <c r="BT103" s="85" t="n">
        <f aca="false">BT101</f>
        <v>0</v>
      </c>
      <c r="BU103" s="85" t="n">
        <f aca="false">BU101</f>
        <v>0</v>
      </c>
      <c r="BV103" s="85" t="n">
        <f aca="false">BV101</f>
        <v>0</v>
      </c>
      <c r="BW103" s="85" t="n">
        <f aca="false">BW101</f>
        <v>0</v>
      </c>
      <c r="BX103" s="85" t="n">
        <f aca="false">BX101</f>
        <v>0</v>
      </c>
      <c r="BY103" s="85" t="n">
        <f aca="false">BY101</f>
        <v>0</v>
      </c>
      <c r="BZ103" s="85" t="n">
        <f aca="false">BZ101</f>
        <v>0</v>
      </c>
      <c r="CA103" s="85" t="n">
        <f aca="false">CA101</f>
        <v>0</v>
      </c>
      <c r="CB103" s="85" t="n">
        <f aca="false">CB101</f>
        <v>0</v>
      </c>
      <c r="CC103" s="85" t="n">
        <f aca="false">CC101</f>
        <v>0</v>
      </c>
      <c r="CD103" s="85" t="n">
        <f aca="false">CD101</f>
        <v>0</v>
      </c>
      <c r="CE103" s="85" t="n">
        <f aca="false">CE101</f>
        <v>0</v>
      </c>
      <c r="CF103" s="85" t="n">
        <f aca="false">CF101</f>
        <v>0</v>
      </c>
      <c r="CG103" s="85" t="n">
        <f aca="false">CG101</f>
        <v>0</v>
      </c>
      <c r="CH103" s="85" t="n">
        <f aca="false">CH101</f>
        <v>0</v>
      </c>
      <c r="CI103" s="85" t="n">
        <f aca="false">CI101</f>
        <v>0</v>
      </c>
      <c r="CJ103" s="85" t="n">
        <f aca="false">CJ101</f>
        <v>0</v>
      </c>
      <c r="CK103" s="85" t="n">
        <f aca="false">CK101</f>
        <v>0</v>
      </c>
      <c r="CL103" s="85" t="n">
        <f aca="false">CL101</f>
        <v>0</v>
      </c>
      <c r="CM103" s="85" t="n">
        <f aca="false">CM101</f>
        <v>0</v>
      </c>
      <c r="CN103" s="85" t="n">
        <f aca="false">CN101</f>
        <v>0</v>
      </c>
      <c r="CO103" s="85" t="n">
        <f aca="false">CO101</f>
        <v>0</v>
      </c>
      <c r="CP103" s="85" t="n">
        <f aca="false">CP101</f>
        <v>0</v>
      </c>
      <c r="CQ103" s="85" t="n">
        <f aca="false">CQ101</f>
        <v>0</v>
      </c>
      <c r="CR103" s="85" t="n">
        <f aca="false">CR101</f>
        <v>0</v>
      </c>
      <c r="CS103" s="85" t="n">
        <f aca="false">CS101</f>
        <v>0</v>
      </c>
      <c r="CT103" s="85" t="n">
        <f aca="false">CT101</f>
        <v>0</v>
      </c>
      <c r="CU103" s="85" t="n">
        <f aca="false">CU101</f>
        <v>0</v>
      </c>
      <c r="CV103" s="85" t="n">
        <f aca="false">CV101</f>
        <v>0</v>
      </c>
      <c r="CW103" s="85" t="n">
        <f aca="false">CW101</f>
        <v>0</v>
      </c>
      <c r="CX103" s="85" t="n">
        <f aca="false">CX101</f>
        <v>0</v>
      </c>
      <c r="CY103" s="85" t="n">
        <f aca="false">CY101</f>
        <v>0</v>
      </c>
      <c r="CZ103" s="85" t="n">
        <f aca="false">CZ101</f>
        <v>0</v>
      </c>
      <c r="DA103" s="85" t="n">
        <f aca="false">DA101</f>
        <v>0</v>
      </c>
      <c r="DB103" s="85" t="n">
        <f aca="false">DB101</f>
        <v>0</v>
      </c>
      <c r="DC103" s="85" t="n">
        <f aca="false">DC101</f>
        <v>0</v>
      </c>
      <c r="DD103" s="85" t="n">
        <f aca="false">DD101</f>
        <v>0</v>
      </c>
      <c r="DE103" s="85" t="n">
        <f aca="false">DE101</f>
        <v>0</v>
      </c>
      <c r="DF103" s="85" t="n">
        <f aca="false">DF101</f>
        <v>0</v>
      </c>
      <c r="DG103" s="85" t="n">
        <f aca="false">DG101</f>
        <v>0</v>
      </c>
      <c r="DH103" s="85" t="n">
        <f aca="false">DH101</f>
        <v>0</v>
      </c>
      <c r="DI103" s="85" t="n">
        <f aca="false">DI101</f>
        <v>0</v>
      </c>
      <c r="DJ103" s="85" t="n">
        <f aca="false">DJ101</f>
        <v>0</v>
      </c>
      <c r="DK103" s="85" t="n">
        <f aca="false">DK101</f>
        <v>0</v>
      </c>
    </row>
    <row r="104" customFormat="false" ht="15" hidden="false" customHeight="false" outlineLevel="0" collapsed="false">
      <c r="E104" s="214" t="str">
        <f aca="false">Time!E$85</f>
        <v>Discount rate multiplier - 7 percent</v>
      </c>
      <c r="F104" s="214" t="n">
        <f aca="false">Time!F$85</f>
        <v>0</v>
      </c>
      <c r="G104" s="214" t="str">
        <f aca="false">Time!G$85</f>
        <v>factor</v>
      </c>
      <c r="H104" s="214" t="n">
        <f aca="false">Time!H$85</f>
        <v>0</v>
      </c>
      <c r="I104" s="214" t="n">
        <f aca="false">Time!I$85</f>
        <v>0</v>
      </c>
      <c r="J104" s="214" t="n">
        <f aca="false">Time!J$85</f>
        <v>0.712986179483668</v>
      </c>
      <c r="K104" s="214" t="n">
        <f aca="false">Time!K$85</f>
        <v>0.762895212047525</v>
      </c>
      <c r="L104" s="214" t="n">
        <f aca="false">Time!L$85</f>
        <v>0.816297876890852</v>
      </c>
      <c r="M104" s="214" t="n">
        <f aca="false">Time!M$85</f>
        <v>0.873438728273212</v>
      </c>
      <c r="N104" s="214" t="n">
        <f aca="false">Time!N$85</f>
        <v>0.934579439252336</v>
      </c>
      <c r="O104" s="214" t="n">
        <f aca="false">Time!O$85</f>
        <v>1</v>
      </c>
      <c r="P104" s="214" t="n">
        <f aca="false">Time!P$85</f>
        <v>1.07</v>
      </c>
      <c r="Q104" s="214" t="n">
        <f aca="false">Time!Q$85</f>
        <v>1.1449</v>
      </c>
      <c r="R104" s="214" t="n">
        <f aca="false">Time!R$85</f>
        <v>1.225043</v>
      </c>
      <c r="S104" s="214" t="n">
        <f aca="false">Time!S$85</f>
        <v>1.31079601</v>
      </c>
      <c r="T104" s="214" t="n">
        <f aca="false">Time!T$85</f>
        <v>1.4025517307</v>
      </c>
      <c r="U104" s="214" t="n">
        <f aca="false">Time!U$85</f>
        <v>1.500730351849</v>
      </c>
      <c r="V104" s="214" t="n">
        <f aca="false">Time!V$85</f>
        <v>1.60578147647843</v>
      </c>
      <c r="W104" s="214" t="n">
        <f aca="false">Time!W$85</f>
        <v>1.71818617983192</v>
      </c>
      <c r="X104" s="214" t="n">
        <f aca="false">Time!X$85</f>
        <v>1.83845921242015</v>
      </c>
      <c r="Y104" s="214" t="n">
        <f aca="false">Time!Y$85</f>
        <v>1.96715135728957</v>
      </c>
      <c r="Z104" s="214" t="n">
        <f aca="false">Time!Z$85</f>
        <v>2.10485195229984</v>
      </c>
      <c r="AA104" s="214" t="n">
        <f aca="false">Time!AA$85</f>
        <v>2.25219158896082</v>
      </c>
      <c r="AB104" s="214" t="n">
        <f aca="false">Time!AB$85</f>
        <v>2.40984500018808</v>
      </c>
      <c r="AC104" s="214" t="n">
        <f aca="false">Time!AC$85</f>
        <v>2.57853415020125</v>
      </c>
      <c r="AD104" s="214" t="n">
        <f aca="false">Time!AD$85</f>
        <v>2.75903154071533</v>
      </c>
      <c r="AE104" s="214" t="n">
        <f aca="false">Time!AE$85</f>
        <v>2.95216374856541</v>
      </c>
      <c r="AF104" s="214" t="n">
        <f aca="false">Time!AF$85</f>
        <v>3.15881521096499</v>
      </c>
      <c r="AG104" s="214" t="n">
        <f aca="false">Time!AG$85</f>
        <v>3.37993227573254</v>
      </c>
      <c r="AH104" s="214" t="n">
        <f aca="false">Time!AH$85</f>
        <v>3.61652753503381</v>
      </c>
      <c r="AI104" s="214" t="n">
        <f aca="false">Time!AI$85</f>
        <v>3.86968446248618</v>
      </c>
      <c r="AJ104" s="214" t="n">
        <f aca="false">Time!AJ$85</f>
        <v>4.14056237486021</v>
      </c>
      <c r="AK104" s="214" t="n">
        <f aca="false">Time!AK$85</f>
        <v>4.43040174110043</v>
      </c>
      <c r="AL104" s="214" t="n">
        <f aca="false">Time!AL$85</f>
        <v>4.74052986297746</v>
      </c>
      <c r="AM104" s="214" t="n">
        <f aca="false">Time!AM$85</f>
        <v>5.07236695338588</v>
      </c>
      <c r="AN104" s="214" t="n">
        <f aca="false">Time!AN$85</f>
        <v>5.42743264012289</v>
      </c>
      <c r="AO104" s="214" t="n">
        <f aca="false">Time!AO$85</f>
        <v>5.80735292493149</v>
      </c>
      <c r="AP104" s="214" t="n">
        <f aca="false">Time!AP$85</f>
        <v>6.2138676296767</v>
      </c>
      <c r="AQ104" s="214" t="n">
        <f aca="false">Time!AQ$85</f>
        <v>6.64883836375407</v>
      </c>
      <c r="AR104" s="214" t="n">
        <f aca="false">Time!AR$85</f>
        <v>7.11425704921685</v>
      </c>
      <c r="AS104" s="214" t="n">
        <f aca="false">Time!AS$85</f>
        <v>7.61225504266203</v>
      </c>
      <c r="AT104" s="214" t="n">
        <f aca="false">Time!AT$85</f>
        <v>8.14511289564837</v>
      </c>
      <c r="AU104" s="214" t="n">
        <f aca="false">Time!AU$85</f>
        <v>8.71527079834376</v>
      </c>
      <c r="AV104" s="214" t="n">
        <f aca="false">Time!AV$85</f>
        <v>9.32533975422782</v>
      </c>
      <c r="AW104" s="214" t="n">
        <f aca="false">Time!AW$85</f>
        <v>9.97811353702377</v>
      </c>
      <c r="AX104" s="214" t="n">
        <f aca="false">Time!AX$85</f>
        <v>10.6765814846154</v>
      </c>
      <c r="AY104" s="214" t="n">
        <f aca="false">Time!AY$85</f>
        <v>11.4239421885385</v>
      </c>
      <c r="AZ104" s="214" t="n">
        <f aca="false">Time!AZ$85</f>
        <v>12.2236181417362</v>
      </c>
      <c r="BA104" s="214" t="n">
        <f aca="false">Time!BA$85</f>
        <v>13.0792714116577</v>
      </c>
      <c r="BB104" s="214" t="n">
        <f aca="false">Time!BB$85</f>
        <v>13.9948204104738</v>
      </c>
      <c r="BC104" s="214" t="n">
        <f aca="false">Time!BC$85</f>
        <v>14.974457839207</v>
      </c>
      <c r="BD104" s="214" t="n">
        <f aca="false">Time!BD$85</f>
        <v>16.0226698879514</v>
      </c>
      <c r="BE104" s="214" t="n">
        <f aca="false">Time!BE$85</f>
        <v>17.144256780108</v>
      </c>
      <c r="BF104" s="214" t="n">
        <f aca="false">Time!BF$85</f>
        <v>18.3443547547156</v>
      </c>
      <c r="BG104" s="214" t="n">
        <f aca="false">Time!BG$85</f>
        <v>19.6284595875457</v>
      </c>
      <c r="BH104" s="214" t="n">
        <f aca="false">Time!BH$85</f>
        <v>21.0024517586739</v>
      </c>
      <c r="BI104" s="214" t="n">
        <f aca="false">Time!BI$85</f>
        <v>22.4726233817811</v>
      </c>
      <c r="BJ104" s="214" t="n">
        <f aca="false">Time!BJ$85</f>
        <v>24.0457070185057</v>
      </c>
      <c r="BK104" s="214" t="n">
        <f aca="false">Time!BK$85</f>
        <v>25.7289065098011</v>
      </c>
      <c r="BL104" s="214" t="n">
        <f aca="false">Time!BL$85</f>
        <v>27.5299299654872</v>
      </c>
      <c r="BM104" s="214" t="n">
        <f aca="false">Time!BM$85</f>
        <v>29.4570250630713</v>
      </c>
      <c r="BN104" s="214" t="n">
        <f aca="false">Time!BN$85</f>
        <v>31.5190168174863</v>
      </c>
      <c r="BO104" s="214" t="n">
        <f aca="false">Time!BO$85</f>
        <v>33.7253479947104</v>
      </c>
      <c r="BP104" s="214" t="n">
        <f aca="false">Time!BP$85</f>
        <v>36.0861223543401</v>
      </c>
      <c r="BQ104" s="214" t="n">
        <f aca="false">Time!BQ$85</f>
        <v>38.6121509191439</v>
      </c>
      <c r="BR104" s="214" t="n">
        <f aca="false">Time!BR$85</f>
        <v>41.315001483484</v>
      </c>
      <c r="BS104" s="214" t="n">
        <f aca="false">Time!BS$85</f>
        <v>44.2070515873279</v>
      </c>
      <c r="BT104" s="214" t="n">
        <f aca="false">Time!BT$85</f>
        <v>47.3015451984408</v>
      </c>
      <c r="BU104" s="214" t="n">
        <f aca="false">Time!BU$85</f>
        <v>50.6126533623317</v>
      </c>
      <c r="BV104" s="214" t="n">
        <f aca="false">Time!BV$85</f>
        <v>54.1555390976949</v>
      </c>
      <c r="BW104" s="214" t="n">
        <f aca="false">Time!BW$85</f>
        <v>57.9464268345335</v>
      </c>
      <c r="BX104" s="214" t="n">
        <f aca="false">Time!BX$85</f>
        <v>62.0026767129509</v>
      </c>
      <c r="BY104" s="214" t="n">
        <f aca="false">Time!BY$85</f>
        <v>66.3428640828574</v>
      </c>
      <c r="BZ104" s="214" t="n">
        <f aca="false">Time!BZ$85</f>
        <v>70.9868645686575</v>
      </c>
      <c r="CA104" s="214" t="n">
        <f aca="false">Time!CA$85</f>
        <v>75.9559450884635</v>
      </c>
      <c r="CB104" s="214" t="n">
        <f aca="false">Time!CB$85</f>
        <v>81.2728612446559</v>
      </c>
      <c r="CC104" s="214" t="n">
        <f aca="false">Time!CC$85</f>
        <v>86.9619615317818</v>
      </c>
      <c r="CD104" s="214" t="n">
        <f aca="false">Time!CD$85</f>
        <v>93.0492988390066</v>
      </c>
      <c r="CE104" s="214" t="n">
        <f aca="false">Time!CE$85</f>
        <v>99.562749757737</v>
      </c>
      <c r="CF104" s="214" t="n">
        <f aca="false">Time!CF$85</f>
        <v>106.532142240779</v>
      </c>
      <c r="CG104" s="214" t="n">
        <f aca="false">Time!CG$85</f>
        <v>113.989392197633</v>
      </c>
      <c r="CH104" s="214" t="n">
        <f aca="false">Time!CH$85</f>
        <v>121.968649651467</v>
      </c>
      <c r="CI104" s="214" t="n">
        <f aca="false">Time!CI$85</f>
        <v>130.50645512707</v>
      </c>
      <c r="CJ104" s="214" t="n">
        <f aca="false">Time!CJ$85</f>
        <v>139.641906985965</v>
      </c>
      <c r="CK104" s="214" t="n">
        <f aca="false">Time!CK$85</f>
        <v>149.416840474983</v>
      </c>
      <c r="CL104" s="214" t="n">
        <f aca="false">Time!CL$85</f>
        <v>159.876019308231</v>
      </c>
      <c r="CM104" s="214" t="n">
        <f aca="false">Time!CM$85</f>
        <v>171.067340659808</v>
      </c>
      <c r="CN104" s="214" t="n">
        <f aca="false">Time!CN$85</f>
        <v>183.042054505994</v>
      </c>
      <c r="CO104" s="214" t="n">
        <f aca="false">Time!CO$85</f>
        <v>195.854998321414</v>
      </c>
      <c r="CP104" s="214" t="n">
        <f aca="false">Time!CP$85</f>
        <v>209.564848203913</v>
      </c>
      <c r="CQ104" s="214" t="n">
        <f aca="false">Time!CQ$85</f>
        <v>224.234387578187</v>
      </c>
      <c r="CR104" s="214" t="n">
        <f aca="false">Time!CR$85</f>
        <v>239.93079470866</v>
      </c>
      <c r="CS104" s="214" t="n">
        <f aca="false">Time!CS$85</f>
        <v>256.725950338266</v>
      </c>
      <c r="CT104" s="214" t="n">
        <f aca="false">Time!CT$85</f>
        <v>274.696766861944</v>
      </c>
      <c r="CU104" s="214" t="n">
        <f aca="false">Time!CU$85</f>
        <v>293.92554054228</v>
      </c>
      <c r="CV104" s="214" t="n">
        <f aca="false">Time!CV$85</f>
        <v>314.50032838024</v>
      </c>
      <c r="CW104" s="214" t="n">
        <f aca="false">Time!CW$85</f>
        <v>336.515351366857</v>
      </c>
      <c r="CX104" s="214" t="n">
        <f aca="false">Time!CX$85</f>
        <v>360.071425962537</v>
      </c>
      <c r="CY104" s="214" t="n">
        <f aca="false">Time!CY$85</f>
        <v>385.276425779915</v>
      </c>
      <c r="CZ104" s="214" t="n">
        <f aca="false">Time!CZ$85</f>
        <v>412.245775584509</v>
      </c>
      <c r="DA104" s="214" t="n">
        <f aca="false">Time!DA$85</f>
        <v>441.102979875424</v>
      </c>
      <c r="DB104" s="214" t="n">
        <f aca="false">Time!DB$85</f>
        <v>471.980188466704</v>
      </c>
      <c r="DC104" s="214" t="n">
        <f aca="false">Time!DC$85</f>
        <v>505.018801659373</v>
      </c>
      <c r="DD104" s="214" t="n">
        <f aca="false">Time!DD$85</f>
        <v>540.370117775529</v>
      </c>
      <c r="DE104" s="214" t="n">
        <f aca="false">Time!DE$85</f>
        <v>578.196026019816</v>
      </c>
      <c r="DF104" s="214" t="n">
        <f aca="false">Time!DF$85</f>
        <v>618.669747841204</v>
      </c>
      <c r="DG104" s="214" t="n">
        <f aca="false">Time!DG$85</f>
        <v>661.976630190088</v>
      </c>
      <c r="DH104" s="214" t="n">
        <f aca="false">Time!DH$85</f>
        <v>708.314994303394</v>
      </c>
      <c r="DI104" s="214" t="n">
        <f aca="false">Time!DI$85</f>
        <v>757.897043904632</v>
      </c>
      <c r="DJ104" s="214" t="n">
        <f aca="false">Time!DJ$85</f>
        <v>810.949836977956</v>
      </c>
      <c r="DK104" s="214" t="n">
        <f aca="false">Time!DK$85</f>
        <v>867.716325566413</v>
      </c>
    </row>
    <row r="105" s="159" customFormat="true" ht="15" hidden="false" customHeight="true" outlineLevel="0" collapsed="false">
      <c r="A105" s="182"/>
      <c r="B105" s="182"/>
      <c r="C105" s="183"/>
      <c r="E105" s="208" t="str">
        <f aca="false">E103 &amp; " - PV"</f>
        <v>Post analysis period maintenance and operating costs - Yard expansion - PV</v>
      </c>
      <c r="F105" s="208"/>
      <c r="G105" s="208" t="s">
        <v>209</v>
      </c>
      <c r="H105" s="208" t="n">
        <f aca="false">SUM(J105:DK105)</f>
        <v>95815.0614658786</v>
      </c>
      <c r="I105" s="208"/>
      <c r="J105" s="208" t="n">
        <f aca="false">J103 / J104</f>
        <v>0</v>
      </c>
      <c r="K105" s="208" t="n">
        <f aca="false">K103 / K104</f>
        <v>0</v>
      </c>
      <c r="L105" s="208" t="n">
        <f aca="false">L103 / L104</f>
        <v>0</v>
      </c>
      <c r="M105" s="208" t="n">
        <f aca="false">M103 / M104</f>
        <v>0</v>
      </c>
      <c r="N105" s="208" t="n">
        <f aca="false">N103 / N104</f>
        <v>0</v>
      </c>
      <c r="O105" s="208" t="n">
        <f aca="false">O103 / O104</f>
        <v>0</v>
      </c>
      <c r="P105" s="208" t="n">
        <f aca="false">P103 / P104</f>
        <v>0</v>
      </c>
      <c r="Q105" s="208" t="n">
        <f aca="false">Q103 / Q104</f>
        <v>0</v>
      </c>
      <c r="R105" s="208" t="n">
        <f aca="false">R103 / R104</f>
        <v>0</v>
      </c>
      <c r="S105" s="208" t="n">
        <f aca="false">S103 / S104</f>
        <v>0</v>
      </c>
      <c r="T105" s="208" t="n">
        <f aca="false">T103 / T104</f>
        <v>0</v>
      </c>
      <c r="U105" s="208" t="n">
        <f aca="false">U103 / U104</f>
        <v>0</v>
      </c>
      <c r="V105" s="208" t="n">
        <f aca="false">V103 / V104</f>
        <v>0</v>
      </c>
      <c r="W105" s="208" t="n">
        <f aca="false">W103 / W104</f>
        <v>0</v>
      </c>
      <c r="X105" s="208" t="n">
        <f aca="false">X103 / X104</f>
        <v>0</v>
      </c>
      <c r="Y105" s="208" t="n">
        <f aca="false">Y103 / Y104</f>
        <v>0</v>
      </c>
      <c r="Z105" s="208" t="n">
        <f aca="false">Z103 / Z104</f>
        <v>0</v>
      </c>
      <c r="AA105" s="208" t="n">
        <f aca="false">AA103 / AA104</f>
        <v>0</v>
      </c>
      <c r="AB105" s="208" t="n">
        <f aca="false">AB103 / AB104</f>
        <v>0</v>
      </c>
      <c r="AC105" s="208" t="n">
        <f aca="false">AC103 / AC104</f>
        <v>0</v>
      </c>
      <c r="AD105" s="208" t="n">
        <f aca="false">AD103 / AD104</f>
        <v>0</v>
      </c>
      <c r="AE105" s="208" t="n">
        <f aca="false">AE103 / AE104</f>
        <v>0</v>
      </c>
      <c r="AF105" s="208" t="n">
        <f aca="false">AF103 / AF104</f>
        <v>0</v>
      </c>
      <c r="AG105" s="208" t="n">
        <f aca="false">AG103 / AG104</f>
        <v>0</v>
      </c>
      <c r="AH105" s="208" t="n">
        <f aca="false">AH103 / AH104</f>
        <v>0</v>
      </c>
      <c r="AI105" s="208" t="n">
        <f aca="false">AI103 / AI104</f>
        <v>0</v>
      </c>
      <c r="AJ105" s="208" t="n">
        <f aca="false">AJ103 / AJ104</f>
        <v>0</v>
      </c>
      <c r="AK105" s="208" t="n">
        <f aca="false">AK103 / AK104</f>
        <v>0</v>
      </c>
      <c r="AL105" s="208" t="n">
        <f aca="false">AL103 / AL104</f>
        <v>0</v>
      </c>
      <c r="AM105" s="208" t="n">
        <f aca="false">AM103 / AM104</f>
        <v>0</v>
      </c>
      <c r="AN105" s="208" t="n">
        <f aca="false">AN103 / AN104</f>
        <v>7216.2534633002</v>
      </c>
      <c r="AO105" s="208" t="n">
        <f aca="false">AO103 / AO104</f>
        <v>6744.16211523383</v>
      </c>
      <c r="AP105" s="208" t="n">
        <f aca="false">AP103 / AP104</f>
        <v>6302.95524788208</v>
      </c>
      <c r="AQ105" s="208" t="n">
        <f aca="false">AQ103 / AQ104</f>
        <v>5890.61238119821</v>
      </c>
      <c r="AR105" s="208" t="n">
        <f aca="false">AR103 / AR104</f>
        <v>5505.24521607309</v>
      </c>
      <c r="AS105" s="208" t="n">
        <f aca="false">AS103 / AS104</f>
        <v>5145.0889869842</v>
      </c>
      <c r="AT105" s="208" t="n">
        <f aca="false">AT103 / AT104</f>
        <v>4808.49438035906</v>
      </c>
      <c r="AU105" s="208" t="n">
        <f aca="false">AU103 / AU104</f>
        <v>4493.91998164399</v>
      </c>
      <c r="AV105" s="208" t="n">
        <f aca="false">AV103 / AV104</f>
        <v>4199.92521648971</v>
      </c>
      <c r="AW105" s="208" t="n">
        <f aca="false">AW103 / AW104</f>
        <v>3925.1637537287</v>
      </c>
      <c r="AX105" s="208" t="n">
        <f aca="false">AX103 / AX104</f>
        <v>3668.37733993336</v>
      </c>
      <c r="AY105" s="208" t="n">
        <f aca="false">AY103 / AY104</f>
        <v>3428.3900373209</v>
      </c>
      <c r="AZ105" s="208" t="n">
        <f aca="false">AZ103 / AZ104</f>
        <v>3204.10283861766</v>
      </c>
      <c r="BA105" s="208" t="n">
        <f aca="false">BA103 / BA104</f>
        <v>2994.48863422211</v>
      </c>
      <c r="BB105" s="208" t="n">
        <f aca="false">BB103 / BB104</f>
        <v>2798.5875086188</v>
      </c>
      <c r="BC105" s="208" t="n">
        <f aca="false">BC103 / BC104</f>
        <v>2615.50234450355</v>
      </c>
      <c r="BD105" s="208" t="n">
        <f aca="false">BD103 / BD104</f>
        <v>2444.3947144893</v>
      </c>
      <c r="BE105" s="208" t="n">
        <f aca="false">BE103 / BE104</f>
        <v>2284.48104157878</v>
      </c>
      <c r="BF105" s="208" t="n">
        <f aca="false">BF103 / BF104</f>
        <v>2135.02901082129</v>
      </c>
      <c r="BG105" s="208" t="n">
        <f aca="false">BG103 / BG104</f>
        <v>1995.35421572084</v>
      </c>
      <c r="BH105" s="208" t="n">
        <f aca="false">BH103 / BH104</f>
        <v>1864.81702403816</v>
      </c>
      <c r="BI105" s="208" t="n">
        <f aca="false">BI103 / BI104</f>
        <v>1742.8196486338</v>
      </c>
      <c r="BJ105" s="208" t="n">
        <f aca="false">BJ103 / BJ104</f>
        <v>1628.80340993813</v>
      </c>
      <c r="BK105" s="208" t="n">
        <f aca="false">BK103 / BK104</f>
        <v>1522.24617751227</v>
      </c>
      <c r="BL105" s="208" t="n">
        <f aca="false">BL103 / BL104</f>
        <v>1422.65997898343</v>
      </c>
      <c r="BM105" s="208" t="n">
        <f aca="false">BM103 / BM104</f>
        <v>1329.58876540507</v>
      </c>
      <c r="BN105" s="208" t="n">
        <f aca="false">BN103 / BN104</f>
        <v>1242.60632280848</v>
      </c>
      <c r="BO105" s="208" t="n">
        <f aca="false">BO103 / BO104</f>
        <v>1161.31432038176</v>
      </c>
      <c r="BP105" s="208" t="n">
        <f aca="false">BP103 / BP104</f>
        <v>1085.34048633809</v>
      </c>
      <c r="BQ105" s="208" t="n">
        <f aca="false">BQ103 / BQ104</f>
        <v>1014.33690311971</v>
      </c>
      <c r="BR105" s="208" t="n">
        <f aca="false">BR103 / BR104</f>
        <v>0</v>
      </c>
      <c r="BS105" s="208" t="n">
        <f aca="false">BS103 / BS104</f>
        <v>0</v>
      </c>
      <c r="BT105" s="208" t="n">
        <f aca="false">BT103 / BT104</f>
        <v>0</v>
      </c>
      <c r="BU105" s="208" t="n">
        <f aca="false">BU103 / BU104</f>
        <v>0</v>
      </c>
      <c r="BV105" s="208" t="n">
        <f aca="false">BV103 / BV104</f>
        <v>0</v>
      </c>
      <c r="BW105" s="208" t="n">
        <f aca="false">BW103 / BW104</f>
        <v>0</v>
      </c>
      <c r="BX105" s="208" t="n">
        <f aca="false">BX103 / BX104</f>
        <v>0</v>
      </c>
      <c r="BY105" s="208" t="n">
        <f aca="false">BY103 / BY104</f>
        <v>0</v>
      </c>
      <c r="BZ105" s="208" t="n">
        <f aca="false">BZ103 / BZ104</f>
        <v>0</v>
      </c>
      <c r="CA105" s="208" t="n">
        <f aca="false">CA103 / CA104</f>
        <v>0</v>
      </c>
      <c r="CB105" s="208" t="n">
        <f aca="false">CB103 / CB104</f>
        <v>0</v>
      </c>
      <c r="CC105" s="208" t="n">
        <f aca="false">CC103 / CC104</f>
        <v>0</v>
      </c>
      <c r="CD105" s="208" t="n">
        <f aca="false">CD103 / CD104</f>
        <v>0</v>
      </c>
      <c r="CE105" s="208" t="n">
        <f aca="false">CE103 / CE104</f>
        <v>0</v>
      </c>
      <c r="CF105" s="208" t="n">
        <f aca="false">CF103 / CF104</f>
        <v>0</v>
      </c>
      <c r="CG105" s="208" t="n">
        <f aca="false">CG103 / CG104</f>
        <v>0</v>
      </c>
      <c r="CH105" s="208" t="n">
        <f aca="false">CH103 / CH104</f>
        <v>0</v>
      </c>
      <c r="CI105" s="208" t="n">
        <f aca="false">CI103 / CI104</f>
        <v>0</v>
      </c>
      <c r="CJ105" s="208" t="n">
        <f aca="false">CJ103 / CJ104</f>
        <v>0</v>
      </c>
      <c r="CK105" s="208" t="n">
        <f aca="false">CK103 / CK104</f>
        <v>0</v>
      </c>
      <c r="CL105" s="208" t="n">
        <f aca="false">CL103 / CL104</f>
        <v>0</v>
      </c>
      <c r="CM105" s="208" t="n">
        <f aca="false">CM103 / CM104</f>
        <v>0</v>
      </c>
      <c r="CN105" s="208" t="n">
        <f aca="false">CN103 / CN104</f>
        <v>0</v>
      </c>
      <c r="CO105" s="208" t="n">
        <f aca="false">CO103 / CO104</f>
        <v>0</v>
      </c>
      <c r="CP105" s="208" t="n">
        <f aca="false">CP103 / CP104</f>
        <v>0</v>
      </c>
      <c r="CQ105" s="208" t="n">
        <f aca="false">CQ103 / CQ104</f>
        <v>0</v>
      </c>
      <c r="CR105" s="208" t="n">
        <f aca="false">CR103 / CR104</f>
        <v>0</v>
      </c>
      <c r="CS105" s="208" t="n">
        <f aca="false">CS103 / CS104</f>
        <v>0</v>
      </c>
      <c r="CT105" s="208" t="n">
        <f aca="false">CT103 / CT104</f>
        <v>0</v>
      </c>
      <c r="CU105" s="208" t="n">
        <f aca="false">CU103 / CU104</f>
        <v>0</v>
      </c>
      <c r="CV105" s="208" t="n">
        <f aca="false">CV103 / CV104</f>
        <v>0</v>
      </c>
      <c r="CW105" s="208" t="n">
        <f aca="false">CW103 / CW104</f>
        <v>0</v>
      </c>
      <c r="CX105" s="208" t="n">
        <f aca="false">CX103 / CX104</f>
        <v>0</v>
      </c>
      <c r="CY105" s="208" t="n">
        <f aca="false">CY103 / CY104</f>
        <v>0</v>
      </c>
      <c r="CZ105" s="208" t="n">
        <f aca="false">CZ103 / CZ104</f>
        <v>0</v>
      </c>
      <c r="DA105" s="208" t="n">
        <f aca="false">DA103 / DA104</f>
        <v>0</v>
      </c>
      <c r="DB105" s="208" t="n">
        <f aca="false">DB103 / DB104</f>
        <v>0</v>
      </c>
      <c r="DC105" s="208" t="n">
        <f aca="false">DC103 / DC104</f>
        <v>0</v>
      </c>
      <c r="DD105" s="208" t="n">
        <f aca="false">DD103 / DD104</f>
        <v>0</v>
      </c>
      <c r="DE105" s="208" t="n">
        <f aca="false">DE103 / DE104</f>
        <v>0</v>
      </c>
      <c r="DF105" s="208" t="n">
        <f aca="false">DF103 / DF104</f>
        <v>0</v>
      </c>
      <c r="DG105" s="208" t="n">
        <f aca="false">DG103 / DG104</f>
        <v>0</v>
      </c>
      <c r="DH105" s="208" t="n">
        <f aca="false">DH103 / DH104</f>
        <v>0</v>
      </c>
      <c r="DI105" s="208" t="n">
        <f aca="false">DI103 / DI104</f>
        <v>0</v>
      </c>
      <c r="DJ105" s="208" t="n">
        <f aca="false">DJ103 / DJ104</f>
        <v>0</v>
      </c>
      <c r="DK105" s="208" t="n">
        <f aca="false">DK103 / DK104</f>
        <v>0</v>
      </c>
    </row>
    <row r="107" customFormat="false" ht="15" hidden="false" customHeight="false" outlineLevel="0" collapsed="false">
      <c r="C107" s="54" t="s">
        <v>6</v>
      </c>
    </row>
    <row r="108" customFormat="false" ht="15" hidden="false" customHeight="false" outlineLevel="0" collapsed="false">
      <c r="E108" s="172" t="str">
        <f aca="false">InpC!E$17</f>
        <v>Length of BCA period (operating)</v>
      </c>
      <c r="F108" s="172" t="n">
        <f aca="false">InpC!F$17</f>
        <v>20</v>
      </c>
      <c r="G108" s="172" t="str">
        <f aca="false">InpC!G$17</f>
        <v>years</v>
      </c>
    </row>
    <row r="109" customFormat="false" ht="15" hidden="false" customHeight="false" outlineLevel="0" collapsed="false">
      <c r="E109" s="194" t="str">
        <f aca="false">InpC!E$31</f>
        <v>Project design life - Yard expansion</v>
      </c>
      <c r="F109" s="194" t="n">
        <f aca="false">InpC!F$31</f>
        <v>50</v>
      </c>
      <c r="G109" s="194" t="str">
        <f aca="false">InpC!G$31</f>
        <v>years</v>
      </c>
    </row>
    <row r="110" customFormat="false" ht="15" hidden="false" customHeight="false" outlineLevel="0" collapsed="false">
      <c r="E110" s="55" t="s">
        <v>318</v>
      </c>
      <c r="F110" s="55" t="n">
        <f aca="false">MAX(F109 - F108, 0)</f>
        <v>30</v>
      </c>
      <c r="G110" s="55" t="s">
        <v>81</v>
      </c>
    </row>
    <row r="112" customFormat="false" ht="15" hidden="false" customHeight="false" outlineLevel="0" collapsed="false">
      <c r="E112" s="85" t="str">
        <f aca="false">E110</f>
        <v>Remaining service life at end of analysis period - Yard expansion</v>
      </c>
      <c r="F112" s="85" t="n">
        <f aca="false">F110</f>
        <v>30</v>
      </c>
      <c r="G112" s="85" t="str">
        <f aca="false">G110</f>
        <v>years</v>
      </c>
    </row>
    <row r="113" customFormat="false" ht="15" hidden="false" customHeight="false" outlineLevel="0" collapsed="false">
      <c r="E113" s="194" t="str">
        <f aca="false">InpC!E$31</f>
        <v>Project design life - Yard expansion</v>
      </c>
      <c r="F113" s="194" t="n">
        <f aca="false">InpC!F$31</f>
        <v>50</v>
      </c>
      <c r="G113" s="194" t="str">
        <f aca="false">InpC!G$31</f>
        <v>years</v>
      </c>
    </row>
    <row r="114" customFormat="false" ht="15" hidden="false" customHeight="false" outlineLevel="0" collapsed="false">
      <c r="E114" s="172" t="str">
        <f aca="false">InpV!E$17</f>
        <v>Yard expansion cost - Construction costs - Constant dollars</v>
      </c>
      <c r="F114" s="172" t="n">
        <f aca="false">InpV!F$17</f>
        <v>0</v>
      </c>
      <c r="G114" s="172" t="str">
        <f aca="false">InpV!G$17</f>
        <v>US$</v>
      </c>
      <c r="H114" s="172" t="n">
        <f aca="false">InpV!H$17</f>
        <v>7833145.91722307</v>
      </c>
      <c r="I114" s="172" t="n">
        <f aca="false">InpV!I$17</f>
        <v>0</v>
      </c>
      <c r="J114" s="172" t="n">
        <f aca="false">InpV!J$17</f>
        <v>0</v>
      </c>
      <c r="K114" s="172" t="n">
        <f aca="false">InpV!K$17</f>
        <v>0</v>
      </c>
      <c r="L114" s="172" t="n">
        <f aca="false">InpV!L$17</f>
        <v>0</v>
      </c>
      <c r="M114" s="172" t="n">
        <f aca="false">InpV!M$17</f>
        <v>0</v>
      </c>
      <c r="N114" s="172" t="n">
        <f aca="false">InpV!N$17</f>
        <v>0</v>
      </c>
      <c r="O114" s="172" t="n">
        <f aca="false">InpV!O$17</f>
        <v>0</v>
      </c>
      <c r="P114" s="172" t="n">
        <f aca="false">InpV!P$17</f>
        <v>0</v>
      </c>
      <c r="Q114" s="172" t="n">
        <f aca="false">InpV!Q$17</f>
        <v>0</v>
      </c>
      <c r="R114" s="172" t="n">
        <f aca="false">InpV!R$17</f>
        <v>0</v>
      </c>
      <c r="S114" s="172" t="n">
        <f aca="false">InpV!S$17</f>
        <v>7833145.91722307</v>
      </c>
      <c r="T114" s="172" t="n">
        <f aca="false">InpV!T$17</f>
        <v>0</v>
      </c>
      <c r="U114" s="172" t="n">
        <f aca="false">InpV!U$17</f>
        <v>0</v>
      </c>
      <c r="V114" s="172" t="n">
        <f aca="false">InpV!V$17</f>
        <v>0</v>
      </c>
      <c r="W114" s="172" t="n">
        <f aca="false">InpV!W$17</f>
        <v>0</v>
      </c>
      <c r="X114" s="172" t="n">
        <f aca="false">InpV!X$17</f>
        <v>0</v>
      </c>
      <c r="Y114" s="172" t="n">
        <f aca="false">InpV!Y$17</f>
        <v>0</v>
      </c>
      <c r="Z114" s="172" t="n">
        <f aca="false">InpV!Z$17</f>
        <v>0</v>
      </c>
      <c r="AA114" s="172" t="n">
        <f aca="false">InpV!AA$17</f>
        <v>0</v>
      </c>
      <c r="AB114" s="172" t="n">
        <f aca="false">InpV!AB$17</f>
        <v>0</v>
      </c>
      <c r="AC114" s="172" t="n">
        <f aca="false">InpV!AC$17</f>
        <v>0</v>
      </c>
      <c r="AD114" s="172" t="n">
        <f aca="false">InpV!AD$17</f>
        <v>0</v>
      </c>
      <c r="AE114" s="172" t="n">
        <f aca="false">InpV!AE$17</f>
        <v>0</v>
      </c>
      <c r="AF114" s="172" t="n">
        <f aca="false">InpV!AF$17</f>
        <v>0</v>
      </c>
      <c r="AG114" s="172" t="n">
        <f aca="false">InpV!AG$17</f>
        <v>0</v>
      </c>
      <c r="AH114" s="172" t="n">
        <f aca="false">InpV!AH$17</f>
        <v>0</v>
      </c>
      <c r="AI114" s="172" t="n">
        <f aca="false">InpV!AI$17</f>
        <v>0</v>
      </c>
      <c r="AJ114" s="172" t="n">
        <f aca="false">InpV!AJ$17</f>
        <v>0</v>
      </c>
      <c r="AK114" s="172" t="n">
        <f aca="false">InpV!AK$17</f>
        <v>0</v>
      </c>
      <c r="AL114" s="172" t="n">
        <f aca="false">InpV!AL$17</f>
        <v>0</v>
      </c>
      <c r="AM114" s="172" t="n">
        <f aca="false">InpV!AM$17</f>
        <v>0</v>
      </c>
      <c r="AN114" s="172" t="n">
        <f aca="false">InpV!AN$17</f>
        <v>0</v>
      </c>
      <c r="AO114" s="172" t="n">
        <f aca="false">InpV!AO$17</f>
        <v>0</v>
      </c>
      <c r="AP114" s="172" t="n">
        <f aca="false">InpV!AP$17</f>
        <v>0</v>
      </c>
      <c r="AQ114" s="172" t="n">
        <f aca="false">InpV!AQ$17</f>
        <v>0</v>
      </c>
      <c r="AR114" s="172" t="n">
        <f aca="false">InpV!AR$17</f>
        <v>0</v>
      </c>
      <c r="AS114" s="172" t="n">
        <f aca="false">InpV!AS$17</f>
        <v>0</v>
      </c>
      <c r="AT114" s="172" t="n">
        <f aca="false">InpV!AT$17</f>
        <v>0</v>
      </c>
      <c r="AU114" s="172" t="n">
        <f aca="false">InpV!AU$17</f>
        <v>0</v>
      </c>
      <c r="AV114" s="172" t="n">
        <f aca="false">InpV!AV$17</f>
        <v>0</v>
      </c>
      <c r="AW114" s="172" t="n">
        <f aca="false">InpV!AW$17</f>
        <v>0</v>
      </c>
      <c r="AX114" s="172" t="n">
        <f aca="false">InpV!AX$17</f>
        <v>0</v>
      </c>
      <c r="AY114" s="172" t="n">
        <f aca="false">InpV!AY$17</f>
        <v>0</v>
      </c>
      <c r="AZ114" s="172" t="n">
        <f aca="false">InpV!AZ$17</f>
        <v>0</v>
      </c>
      <c r="BA114" s="172" t="n">
        <f aca="false">InpV!BA$17</f>
        <v>0</v>
      </c>
      <c r="BB114" s="172" t="n">
        <f aca="false">InpV!BB$17</f>
        <v>0</v>
      </c>
      <c r="BC114" s="172" t="n">
        <f aca="false">InpV!BC$17</f>
        <v>0</v>
      </c>
      <c r="BD114" s="172" t="n">
        <f aca="false">InpV!BD$17</f>
        <v>0</v>
      </c>
      <c r="BE114" s="172" t="n">
        <f aca="false">InpV!BE$17</f>
        <v>0</v>
      </c>
      <c r="BF114" s="172" t="n">
        <f aca="false">InpV!BF$17</f>
        <v>0</v>
      </c>
      <c r="BG114" s="172" t="n">
        <f aca="false">InpV!BG$17</f>
        <v>0</v>
      </c>
      <c r="BH114" s="172" t="n">
        <f aca="false">InpV!BH$17</f>
        <v>0</v>
      </c>
      <c r="BI114" s="172" t="n">
        <f aca="false">InpV!BI$17</f>
        <v>0</v>
      </c>
      <c r="BJ114" s="172" t="n">
        <f aca="false">InpV!BJ$17</f>
        <v>0</v>
      </c>
      <c r="BK114" s="172" t="n">
        <f aca="false">InpV!BK$17</f>
        <v>0</v>
      </c>
      <c r="BL114" s="172" t="n">
        <f aca="false">InpV!BL$17</f>
        <v>0</v>
      </c>
      <c r="BM114" s="172" t="n">
        <f aca="false">InpV!BM$17</f>
        <v>0</v>
      </c>
      <c r="BN114" s="172" t="n">
        <f aca="false">InpV!BN$17</f>
        <v>0</v>
      </c>
      <c r="BO114" s="172" t="n">
        <f aca="false">InpV!BO$17</f>
        <v>0</v>
      </c>
      <c r="BP114" s="172" t="n">
        <f aca="false">InpV!BP$17</f>
        <v>0</v>
      </c>
      <c r="BQ114" s="172" t="n">
        <f aca="false">InpV!BQ$17</f>
        <v>0</v>
      </c>
      <c r="BR114" s="172" t="n">
        <f aca="false">InpV!BR$17</f>
        <v>0</v>
      </c>
      <c r="BS114" s="172" t="n">
        <f aca="false">InpV!BS$17</f>
        <v>0</v>
      </c>
      <c r="BT114" s="172" t="n">
        <f aca="false">InpV!BT$17</f>
        <v>0</v>
      </c>
      <c r="BU114" s="172" t="n">
        <f aca="false">InpV!BU$17</f>
        <v>0</v>
      </c>
      <c r="BV114" s="172" t="n">
        <f aca="false">InpV!BV$17</f>
        <v>0</v>
      </c>
      <c r="BW114" s="172" t="n">
        <f aca="false">InpV!BW$17</f>
        <v>0</v>
      </c>
      <c r="BX114" s="172" t="n">
        <f aca="false">InpV!BX$17</f>
        <v>0</v>
      </c>
      <c r="BY114" s="172" t="n">
        <f aca="false">InpV!BY$17</f>
        <v>0</v>
      </c>
      <c r="BZ114" s="172" t="n">
        <f aca="false">InpV!BZ$17</f>
        <v>0</v>
      </c>
      <c r="CA114" s="172" t="n">
        <f aca="false">InpV!CA$17</f>
        <v>0</v>
      </c>
      <c r="CB114" s="172" t="n">
        <f aca="false">InpV!CB$17</f>
        <v>0</v>
      </c>
      <c r="CC114" s="172" t="n">
        <f aca="false">InpV!CC$17</f>
        <v>0</v>
      </c>
      <c r="CD114" s="172" t="n">
        <f aca="false">InpV!CD$17</f>
        <v>0</v>
      </c>
      <c r="CE114" s="172" t="n">
        <f aca="false">InpV!CE$17</f>
        <v>0</v>
      </c>
      <c r="CF114" s="172" t="n">
        <f aca="false">InpV!CF$17</f>
        <v>0</v>
      </c>
      <c r="CG114" s="172" t="n">
        <f aca="false">InpV!CG$17</f>
        <v>0</v>
      </c>
      <c r="CH114" s="172" t="n">
        <f aca="false">InpV!CH$17</f>
        <v>0</v>
      </c>
      <c r="CI114" s="172" t="n">
        <f aca="false">InpV!CI$17</f>
        <v>0</v>
      </c>
      <c r="CJ114" s="172" t="n">
        <f aca="false">InpV!CJ$17</f>
        <v>0</v>
      </c>
      <c r="CK114" s="172" t="n">
        <f aca="false">InpV!CK$17</f>
        <v>0</v>
      </c>
      <c r="CL114" s="172" t="n">
        <f aca="false">InpV!CL$17</f>
        <v>0</v>
      </c>
      <c r="CM114" s="172" t="n">
        <f aca="false">InpV!CM$17</f>
        <v>0</v>
      </c>
      <c r="CN114" s="172" t="n">
        <f aca="false">InpV!CN$17</f>
        <v>0</v>
      </c>
      <c r="CO114" s="172" t="n">
        <f aca="false">InpV!CO$17</f>
        <v>0</v>
      </c>
      <c r="CP114" s="172" t="n">
        <f aca="false">InpV!CP$17</f>
        <v>0</v>
      </c>
      <c r="CQ114" s="172" t="n">
        <f aca="false">InpV!CQ$17</f>
        <v>0</v>
      </c>
      <c r="CR114" s="172" t="n">
        <f aca="false">InpV!CR$17</f>
        <v>0</v>
      </c>
      <c r="CS114" s="172" t="n">
        <f aca="false">InpV!CS$17</f>
        <v>0</v>
      </c>
      <c r="CT114" s="172" t="n">
        <f aca="false">InpV!CT$17</f>
        <v>0</v>
      </c>
      <c r="CU114" s="172" t="n">
        <f aca="false">InpV!CU$17</f>
        <v>0</v>
      </c>
      <c r="CV114" s="172" t="n">
        <f aca="false">InpV!CV$17</f>
        <v>0</v>
      </c>
      <c r="CW114" s="172" t="n">
        <f aca="false">InpV!CW$17</f>
        <v>0</v>
      </c>
      <c r="CX114" s="172" t="n">
        <f aca="false">InpV!CX$17</f>
        <v>0</v>
      </c>
      <c r="CY114" s="172" t="n">
        <f aca="false">InpV!CY$17</f>
        <v>0</v>
      </c>
      <c r="CZ114" s="172" t="n">
        <f aca="false">InpV!CZ$17</f>
        <v>0</v>
      </c>
      <c r="DA114" s="172" t="n">
        <f aca="false">InpV!DA$17</f>
        <v>0</v>
      </c>
      <c r="DB114" s="172" t="n">
        <f aca="false">InpV!DB$17</f>
        <v>0</v>
      </c>
      <c r="DC114" s="172" t="n">
        <f aca="false">InpV!DC$17</f>
        <v>0</v>
      </c>
      <c r="DD114" s="172" t="n">
        <f aca="false">InpV!DD$17</f>
        <v>0</v>
      </c>
      <c r="DE114" s="172" t="n">
        <f aca="false">InpV!DE$17</f>
        <v>0</v>
      </c>
      <c r="DF114" s="172" t="n">
        <f aca="false">InpV!DF$17</f>
        <v>0</v>
      </c>
      <c r="DG114" s="172" t="n">
        <f aca="false">InpV!DG$17</f>
        <v>0</v>
      </c>
      <c r="DH114" s="172" t="n">
        <f aca="false">InpV!DH$17</f>
        <v>0</v>
      </c>
      <c r="DI114" s="172" t="n">
        <f aca="false">InpV!DI$17</f>
        <v>0</v>
      </c>
      <c r="DJ114" s="172" t="n">
        <f aca="false">InpV!DJ$17</f>
        <v>0</v>
      </c>
      <c r="DK114" s="172" t="n">
        <f aca="false">InpV!DK$17</f>
        <v>0</v>
      </c>
    </row>
    <row r="115" customFormat="false" ht="15" hidden="false" customHeight="false" outlineLevel="0" collapsed="false">
      <c r="E115" s="194" t="str">
        <f aca="false">Time!E$62</f>
        <v>Last forecast period flag</v>
      </c>
      <c r="F115" s="194" t="n">
        <f aca="false">Time!F$62</f>
        <v>0</v>
      </c>
      <c r="G115" s="194" t="str">
        <f aca="false">Time!G$62</f>
        <v>flag</v>
      </c>
      <c r="H115" s="194" t="n">
        <f aca="false">Time!H$62</f>
        <v>1</v>
      </c>
      <c r="I115" s="194" t="n">
        <f aca="false">Time!I$62</f>
        <v>0</v>
      </c>
      <c r="J115" s="194" t="n">
        <f aca="false">Time!J$62</f>
        <v>0</v>
      </c>
      <c r="K115" s="194" t="n">
        <f aca="false">Time!K$62</f>
        <v>0</v>
      </c>
      <c r="L115" s="194" t="n">
        <f aca="false">Time!L$62</f>
        <v>0</v>
      </c>
      <c r="M115" s="194" t="n">
        <f aca="false">Time!M$62</f>
        <v>0</v>
      </c>
      <c r="N115" s="194" t="n">
        <f aca="false">Time!N$62</f>
        <v>0</v>
      </c>
      <c r="O115" s="194" t="n">
        <f aca="false">Time!O$62</f>
        <v>0</v>
      </c>
      <c r="P115" s="194" t="n">
        <f aca="false">Time!P$62</f>
        <v>0</v>
      </c>
      <c r="Q115" s="194" t="n">
        <f aca="false">Time!Q$62</f>
        <v>0</v>
      </c>
      <c r="R115" s="194" t="n">
        <f aca="false">Time!R$62</f>
        <v>0</v>
      </c>
      <c r="S115" s="194" t="n">
        <f aca="false">Time!S$62</f>
        <v>0</v>
      </c>
      <c r="T115" s="194" t="n">
        <f aca="false">Time!T$62</f>
        <v>0</v>
      </c>
      <c r="U115" s="194" t="n">
        <f aca="false">Time!U$62</f>
        <v>0</v>
      </c>
      <c r="V115" s="194" t="n">
        <f aca="false">Time!V$62</f>
        <v>0</v>
      </c>
      <c r="W115" s="194" t="n">
        <f aca="false">Time!W$62</f>
        <v>0</v>
      </c>
      <c r="X115" s="194" t="n">
        <f aca="false">Time!X$62</f>
        <v>0</v>
      </c>
      <c r="Y115" s="194" t="n">
        <f aca="false">Time!Y$62</f>
        <v>0</v>
      </c>
      <c r="Z115" s="194" t="n">
        <f aca="false">Time!Z$62</f>
        <v>0</v>
      </c>
      <c r="AA115" s="194" t="n">
        <f aca="false">Time!AA$62</f>
        <v>0</v>
      </c>
      <c r="AB115" s="194" t="n">
        <f aca="false">Time!AB$62</f>
        <v>0</v>
      </c>
      <c r="AC115" s="194" t="n">
        <f aca="false">Time!AC$62</f>
        <v>0</v>
      </c>
      <c r="AD115" s="194" t="n">
        <f aca="false">Time!AD$62</f>
        <v>0</v>
      </c>
      <c r="AE115" s="194" t="n">
        <f aca="false">Time!AE$62</f>
        <v>0</v>
      </c>
      <c r="AF115" s="194" t="n">
        <f aca="false">Time!AF$62</f>
        <v>0</v>
      </c>
      <c r="AG115" s="194" t="n">
        <f aca="false">Time!AG$62</f>
        <v>0</v>
      </c>
      <c r="AH115" s="194" t="n">
        <f aca="false">Time!AH$62</f>
        <v>0</v>
      </c>
      <c r="AI115" s="194" t="n">
        <f aca="false">Time!AI$62</f>
        <v>0</v>
      </c>
      <c r="AJ115" s="194" t="n">
        <f aca="false">Time!AJ$62</f>
        <v>0</v>
      </c>
      <c r="AK115" s="194" t="n">
        <f aca="false">Time!AK$62</f>
        <v>0</v>
      </c>
      <c r="AL115" s="194" t="n">
        <f aca="false">Time!AL$62</f>
        <v>0</v>
      </c>
      <c r="AM115" s="194" t="n">
        <f aca="false">Time!AM$62</f>
        <v>1</v>
      </c>
      <c r="AN115" s="194" t="n">
        <f aca="false">Time!AN$62</f>
        <v>0</v>
      </c>
      <c r="AO115" s="194" t="n">
        <f aca="false">Time!AO$62</f>
        <v>0</v>
      </c>
      <c r="AP115" s="194" t="n">
        <f aca="false">Time!AP$62</f>
        <v>0</v>
      </c>
      <c r="AQ115" s="194" t="n">
        <f aca="false">Time!AQ$62</f>
        <v>0</v>
      </c>
      <c r="AR115" s="194" t="n">
        <f aca="false">Time!AR$62</f>
        <v>0</v>
      </c>
      <c r="AS115" s="194" t="n">
        <f aca="false">Time!AS$62</f>
        <v>0</v>
      </c>
      <c r="AT115" s="194" t="n">
        <f aca="false">Time!AT$62</f>
        <v>0</v>
      </c>
      <c r="AU115" s="194" t="n">
        <f aca="false">Time!AU$62</f>
        <v>0</v>
      </c>
      <c r="AV115" s="194" t="n">
        <f aca="false">Time!AV$62</f>
        <v>0</v>
      </c>
      <c r="AW115" s="194" t="n">
        <f aca="false">Time!AW$62</f>
        <v>0</v>
      </c>
      <c r="AX115" s="194" t="n">
        <f aca="false">Time!AX$62</f>
        <v>0</v>
      </c>
      <c r="AY115" s="194" t="n">
        <f aca="false">Time!AY$62</f>
        <v>0</v>
      </c>
      <c r="AZ115" s="194" t="n">
        <f aca="false">Time!AZ$62</f>
        <v>0</v>
      </c>
      <c r="BA115" s="194" t="n">
        <f aca="false">Time!BA$62</f>
        <v>0</v>
      </c>
      <c r="BB115" s="194" t="n">
        <f aca="false">Time!BB$62</f>
        <v>0</v>
      </c>
      <c r="BC115" s="194" t="n">
        <f aca="false">Time!BC$62</f>
        <v>0</v>
      </c>
      <c r="BD115" s="194" t="n">
        <f aca="false">Time!BD$62</f>
        <v>0</v>
      </c>
      <c r="BE115" s="194" t="n">
        <f aca="false">Time!BE$62</f>
        <v>0</v>
      </c>
      <c r="BF115" s="194" t="n">
        <f aca="false">Time!BF$62</f>
        <v>0</v>
      </c>
      <c r="BG115" s="194" t="n">
        <f aca="false">Time!BG$62</f>
        <v>0</v>
      </c>
      <c r="BH115" s="194" t="n">
        <f aca="false">Time!BH$62</f>
        <v>0</v>
      </c>
      <c r="BI115" s="194" t="n">
        <f aca="false">Time!BI$62</f>
        <v>0</v>
      </c>
      <c r="BJ115" s="194" t="n">
        <f aca="false">Time!BJ$62</f>
        <v>0</v>
      </c>
      <c r="BK115" s="194" t="n">
        <f aca="false">Time!BK$62</f>
        <v>0</v>
      </c>
      <c r="BL115" s="194" t="n">
        <f aca="false">Time!BL$62</f>
        <v>0</v>
      </c>
      <c r="BM115" s="194" t="n">
        <f aca="false">Time!BM$62</f>
        <v>0</v>
      </c>
      <c r="BN115" s="194" t="n">
        <f aca="false">Time!BN$62</f>
        <v>0</v>
      </c>
      <c r="BO115" s="194" t="n">
        <f aca="false">Time!BO$62</f>
        <v>0</v>
      </c>
      <c r="BP115" s="194" t="n">
        <f aca="false">Time!BP$62</f>
        <v>0</v>
      </c>
      <c r="BQ115" s="194" t="n">
        <f aca="false">Time!BQ$62</f>
        <v>0</v>
      </c>
      <c r="BR115" s="194" t="n">
        <f aca="false">Time!BR$62</f>
        <v>0</v>
      </c>
      <c r="BS115" s="194" t="n">
        <f aca="false">Time!BS$62</f>
        <v>0</v>
      </c>
      <c r="BT115" s="194" t="n">
        <f aca="false">Time!BT$62</f>
        <v>0</v>
      </c>
      <c r="BU115" s="194" t="n">
        <f aca="false">Time!BU$62</f>
        <v>0</v>
      </c>
      <c r="BV115" s="194" t="n">
        <f aca="false">Time!BV$62</f>
        <v>0</v>
      </c>
      <c r="BW115" s="194" t="n">
        <f aca="false">Time!BW$62</f>
        <v>0</v>
      </c>
      <c r="BX115" s="194" t="n">
        <f aca="false">Time!BX$62</f>
        <v>0</v>
      </c>
      <c r="BY115" s="194" t="n">
        <f aca="false">Time!BY$62</f>
        <v>0</v>
      </c>
      <c r="BZ115" s="194" t="n">
        <f aca="false">Time!BZ$62</f>
        <v>0</v>
      </c>
      <c r="CA115" s="194" t="n">
        <f aca="false">Time!CA$62</f>
        <v>0</v>
      </c>
      <c r="CB115" s="194" t="n">
        <f aca="false">Time!CB$62</f>
        <v>0</v>
      </c>
      <c r="CC115" s="194" t="n">
        <f aca="false">Time!CC$62</f>
        <v>0</v>
      </c>
      <c r="CD115" s="194" t="n">
        <f aca="false">Time!CD$62</f>
        <v>0</v>
      </c>
      <c r="CE115" s="194" t="n">
        <f aca="false">Time!CE$62</f>
        <v>0</v>
      </c>
      <c r="CF115" s="194" t="n">
        <f aca="false">Time!CF$62</f>
        <v>0</v>
      </c>
      <c r="CG115" s="194" t="n">
        <f aca="false">Time!CG$62</f>
        <v>0</v>
      </c>
      <c r="CH115" s="194" t="n">
        <f aca="false">Time!CH$62</f>
        <v>0</v>
      </c>
      <c r="CI115" s="194" t="n">
        <f aca="false">Time!CI$62</f>
        <v>0</v>
      </c>
      <c r="CJ115" s="194" t="n">
        <f aca="false">Time!CJ$62</f>
        <v>0</v>
      </c>
      <c r="CK115" s="194" t="n">
        <f aca="false">Time!CK$62</f>
        <v>0</v>
      </c>
      <c r="CL115" s="194" t="n">
        <f aca="false">Time!CL$62</f>
        <v>0</v>
      </c>
      <c r="CM115" s="194" t="n">
        <f aca="false">Time!CM$62</f>
        <v>0</v>
      </c>
      <c r="CN115" s="194" t="n">
        <f aca="false">Time!CN$62</f>
        <v>0</v>
      </c>
      <c r="CO115" s="194" t="n">
        <f aca="false">Time!CO$62</f>
        <v>0</v>
      </c>
      <c r="CP115" s="194" t="n">
        <f aca="false">Time!CP$62</f>
        <v>0</v>
      </c>
      <c r="CQ115" s="194" t="n">
        <f aca="false">Time!CQ$62</f>
        <v>0</v>
      </c>
      <c r="CR115" s="194" t="n">
        <f aca="false">Time!CR$62</f>
        <v>0</v>
      </c>
      <c r="CS115" s="194" t="n">
        <f aca="false">Time!CS$62</f>
        <v>0</v>
      </c>
      <c r="CT115" s="194" t="n">
        <f aca="false">Time!CT$62</f>
        <v>0</v>
      </c>
      <c r="CU115" s="194" t="n">
        <f aca="false">Time!CU$62</f>
        <v>0</v>
      </c>
      <c r="CV115" s="194" t="n">
        <f aca="false">Time!CV$62</f>
        <v>0</v>
      </c>
      <c r="CW115" s="194" t="n">
        <f aca="false">Time!CW$62</f>
        <v>0</v>
      </c>
      <c r="CX115" s="194" t="n">
        <f aca="false">Time!CX$62</f>
        <v>0</v>
      </c>
      <c r="CY115" s="194" t="n">
        <f aca="false">Time!CY$62</f>
        <v>0</v>
      </c>
      <c r="CZ115" s="194" t="n">
        <f aca="false">Time!CZ$62</f>
        <v>0</v>
      </c>
      <c r="DA115" s="194" t="n">
        <f aca="false">Time!DA$62</f>
        <v>0</v>
      </c>
      <c r="DB115" s="194" t="n">
        <f aca="false">Time!DB$62</f>
        <v>0</v>
      </c>
      <c r="DC115" s="194" t="n">
        <f aca="false">Time!DC$62</f>
        <v>0</v>
      </c>
      <c r="DD115" s="194" t="n">
        <f aca="false">Time!DD$62</f>
        <v>0</v>
      </c>
      <c r="DE115" s="194" t="n">
        <f aca="false">Time!DE$62</f>
        <v>0</v>
      </c>
      <c r="DF115" s="194" t="n">
        <f aca="false">Time!DF$62</f>
        <v>0</v>
      </c>
      <c r="DG115" s="194" t="n">
        <f aca="false">Time!DG$62</f>
        <v>0</v>
      </c>
      <c r="DH115" s="194" t="n">
        <f aca="false">Time!DH$62</f>
        <v>0</v>
      </c>
      <c r="DI115" s="194" t="n">
        <f aca="false">Time!DI$62</f>
        <v>0</v>
      </c>
      <c r="DJ115" s="194" t="n">
        <f aca="false">Time!DJ$62</f>
        <v>0</v>
      </c>
      <c r="DK115" s="194" t="n">
        <f aca="false">Time!DK$62</f>
        <v>0</v>
      </c>
    </row>
    <row r="116" customFormat="false" ht="15" hidden="false" customHeight="false" outlineLevel="0" collapsed="false">
      <c r="E116" s="55" t="s">
        <v>319</v>
      </c>
      <c r="G116" s="55" t="s">
        <v>209</v>
      </c>
      <c r="H116" s="55" t="n">
        <f aca="false">SUM(J116:DK116)</f>
        <v>4699887.55033384</v>
      </c>
      <c r="J116" s="55" t="n">
        <f aca="false">SUM($J114:$BC114) / $F113 * $F112 * J115</f>
        <v>0</v>
      </c>
      <c r="K116" s="55" t="n">
        <f aca="false">SUM($J114:$BC114) / $F113 * $F112 * K115</f>
        <v>0</v>
      </c>
      <c r="L116" s="55" t="n">
        <f aca="false">SUM($J114:$BC114) / $F113 * $F112 * L115</f>
        <v>0</v>
      </c>
      <c r="M116" s="55" t="n">
        <f aca="false">SUM($J114:$BC114) / $F113 * $F112 * M115</f>
        <v>0</v>
      </c>
      <c r="N116" s="55" t="n">
        <f aca="false">SUM($J114:$BC114) / $F113 * $F112 * N115</f>
        <v>0</v>
      </c>
      <c r="O116" s="55" t="n">
        <f aca="false">SUM($J114:$BC114) / $F113 * $F112 * O115</f>
        <v>0</v>
      </c>
      <c r="P116" s="55" t="n">
        <f aca="false">SUM($J114:$BC114) / $F113 * $F112 * P115</f>
        <v>0</v>
      </c>
      <c r="Q116" s="55" t="n">
        <f aca="false">SUM($J114:$BC114) / $F113 * $F112 * Q115</f>
        <v>0</v>
      </c>
      <c r="R116" s="55" t="n">
        <f aca="false">SUM($J114:$BC114) / $F113 * $F112 * R115</f>
        <v>0</v>
      </c>
      <c r="S116" s="55" t="n">
        <f aca="false">SUM($J114:$BC114) / $F113 * $F112 * S115</f>
        <v>0</v>
      </c>
      <c r="T116" s="55" t="n">
        <f aca="false">SUM($J114:$BC114) / $F113 * $F112 * T115</f>
        <v>0</v>
      </c>
      <c r="U116" s="55" t="n">
        <f aca="false">SUM($J114:$BC114) / $F113 * $F112 * U115</f>
        <v>0</v>
      </c>
      <c r="V116" s="55" t="n">
        <f aca="false">SUM($J114:$BC114) / $F113 * $F112 * V115</f>
        <v>0</v>
      </c>
      <c r="W116" s="55" t="n">
        <f aca="false">SUM($J114:$BC114) / $F113 * $F112 * W115</f>
        <v>0</v>
      </c>
      <c r="X116" s="55" t="n">
        <f aca="false">SUM($J114:$BC114) / $F113 * $F112 * X115</f>
        <v>0</v>
      </c>
      <c r="Y116" s="55" t="n">
        <f aca="false">SUM($J114:$BC114) / $F113 * $F112 * Y115</f>
        <v>0</v>
      </c>
      <c r="Z116" s="55" t="n">
        <f aca="false">SUM($J114:$BC114) / $F113 * $F112 * Z115</f>
        <v>0</v>
      </c>
      <c r="AA116" s="55" t="n">
        <f aca="false">SUM($J114:$BC114) / $F113 * $F112 * AA115</f>
        <v>0</v>
      </c>
      <c r="AB116" s="55" t="n">
        <f aca="false">SUM($J114:$BC114) / $F113 * $F112 * AB115</f>
        <v>0</v>
      </c>
      <c r="AC116" s="55" t="n">
        <f aca="false">SUM($J114:$BC114) / $F113 * $F112 * AC115</f>
        <v>0</v>
      </c>
      <c r="AD116" s="55" t="n">
        <f aca="false">SUM($J114:$BC114) / $F113 * $F112 * AD115</f>
        <v>0</v>
      </c>
      <c r="AE116" s="55" t="n">
        <f aca="false">SUM($J114:$BC114) / $F113 * $F112 * AE115</f>
        <v>0</v>
      </c>
      <c r="AF116" s="55" t="n">
        <f aca="false">SUM($J114:$BC114) / $F113 * $F112 * AF115</f>
        <v>0</v>
      </c>
      <c r="AG116" s="55" t="n">
        <f aca="false">SUM($J114:$BC114) / $F113 * $F112 * AG115</f>
        <v>0</v>
      </c>
      <c r="AH116" s="55" t="n">
        <f aca="false">SUM($J114:$BC114) / $F113 * $F112 * AH115</f>
        <v>0</v>
      </c>
      <c r="AI116" s="55" t="n">
        <f aca="false">SUM($J114:$BC114) / $F113 * $F112 * AI115</f>
        <v>0</v>
      </c>
      <c r="AJ116" s="55" t="n">
        <f aca="false">SUM($J114:$BC114) / $F113 * $F112 * AJ115</f>
        <v>0</v>
      </c>
      <c r="AK116" s="55" t="n">
        <f aca="false">SUM($J114:$BC114) / $F113 * $F112 * AK115</f>
        <v>0</v>
      </c>
      <c r="AL116" s="55" t="n">
        <f aca="false">SUM($J114:$BC114) / $F113 * $F112 * AL115</f>
        <v>0</v>
      </c>
      <c r="AM116" s="55" t="n">
        <f aca="false">SUM($J114:$BC114) / $F113 * $F112 * AM115</f>
        <v>4699887.55033384</v>
      </c>
      <c r="AN116" s="55" t="n">
        <f aca="false">SUM($J114:$BC114) / $F113 * $F112 * AN115</f>
        <v>0</v>
      </c>
      <c r="AO116" s="55" t="n">
        <f aca="false">SUM($J114:$BC114) / $F113 * $F112 * AO115</f>
        <v>0</v>
      </c>
      <c r="AP116" s="55" t="n">
        <f aca="false">SUM($J114:$BC114) / $F113 * $F112 * AP115</f>
        <v>0</v>
      </c>
      <c r="AQ116" s="55" t="n">
        <f aca="false">SUM($J114:$BC114) / $F113 * $F112 * AQ115</f>
        <v>0</v>
      </c>
      <c r="AR116" s="55" t="n">
        <f aca="false">SUM($J114:$BC114) / $F113 * $F112 * AR115</f>
        <v>0</v>
      </c>
      <c r="AS116" s="55" t="n">
        <f aca="false">SUM($J114:$BC114) / $F113 * $F112 * AS115</f>
        <v>0</v>
      </c>
      <c r="AT116" s="55" t="n">
        <f aca="false">SUM($J114:$BC114) / $F113 * $F112 * AT115</f>
        <v>0</v>
      </c>
      <c r="AU116" s="55" t="n">
        <f aca="false">SUM($J114:$BC114) / $F113 * $F112 * AU115</f>
        <v>0</v>
      </c>
      <c r="AV116" s="55" t="n">
        <f aca="false">SUM($J114:$BC114) / $F113 * $F112 * AV115</f>
        <v>0</v>
      </c>
      <c r="AW116" s="55" t="n">
        <f aca="false">SUM($J114:$BC114) / $F113 * $F112 * AW115</f>
        <v>0</v>
      </c>
      <c r="AX116" s="55" t="n">
        <f aca="false">SUM($J114:$BC114) / $F113 * $F112 * AX115</f>
        <v>0</v>
      </c>
      <c r="AY116" s="55" t="n">
        <f aca="false">SUM($J114:$BC114) / $F113 * $F112 * AY115</f>
        <v>0</v>
      </c>
      <c r="AZ116" s="55" t="n">
        <f aca="false">SUM($J114:$BC114) / $F113 * $F112 * AZ115</f>
        <v>0</v>
      </c>
      <c r="BA116" s="55" t="n">
        <f aca="false">SUM($J114:$BC114) / $F113 * $F112 * BA115</f>
        <v>0</v>
      </c>
      <c r="BB116" s="55" t="n">
        <f aca="false">SUM($J114:$BC114) / $F113 * $F112 * BB115</f>
        <v>0</v>
      </c>
      <c r="BC116" s="55" t="n">
        <f aca="false">SUM($J114:$BC114) / $F113 * $F112 * BC115</f>
        <v>0</v>
      </c>
      <c r="BD116" s="55" t="n">
        <f aca="false">SUM($J114:$BC114) / $F113 * $F112 * BD115</f>
        <v>0</v>
      </c>
      <c r="BE116" s="55" t="n">
        <f aca="false">SUM($J114:$BC114) / $F113 * $F112 * BE115</f>
        <v>0</v>
      </c>
      <c r="BF116" s="55" t="n">
        <f aca="false">SUM($J114:$BC114) / $F113 * $F112 * BF115</f>
        <v>0</v>
      </c>
      <c r="BG116" s="55" t="n">
        <f aca="false">SUM($J114:$BC114) / $F113 * $F112 * BG115</f>
        <v>0</v>
      </c>
      <c r="BH116" s="55" t="n">
        <f aca="false">SUM($J114:$BC114) / $F113 * $F112 * BH115</f>
        <v>0</v>
      </c>
      <c r="BI116" s="55" t="n">
        <f aca="false">SUM($J114:$BC114) / $F113 * $F112 * BI115</f>
        <v>0</v>
      </c>
      <c r="BJ116" s="55" t="n">
        <f aca="false">SUM($J114:$BC114) / $F113 * $F112 * BJ115</f>
        <v>0</v>
      </c>
      <c r="BK116" s="55" t="n">
        <f aca="false">SUM($J114:$BC114) / $F113 * $F112 * BK115</f>
        <v>0</v>
      </c>
      <c r="BL116" s="55" t="n">
        <f aca="false">SUM($J114:$BC114) / $F113 * $F112 * BL115</f>
        <v>0</v>
      </c>
      <c r="BM116" s="55" t="n">
        <f aca="false">SUM($J114:$BC114) / $F113 * $F112 * BM115</f>
        <v>0</v>
      </c>
      <c r="BN116" s="55" t="n">
        <f aca="false">SUM($J114:$BC114) / $F113 * $F112 * BN115</f>
        <v>0</v>
      </c>
      <c r="BO116" s="55" t="n">
        <f aca="false">SUM($J114:$BC114) / $F113 * $F112 * BO115</f>
        <v>0</v>
      </c>
      <c r="BP116" s="55" t="n">
        <f aca="false">SUM($J114:$BC114) / $F113 * $F112 * BP115</f>
        <v>0</v>
      </c>
      <c r="BQ116" s="55" t="n">
        <f aca="false">SUM($J114:$BC114) / $F113 * $F112 * BQ115</f>
        <v>0</v>
      </c>
      <c r="BR116" s="55" t="n">
        <f aca="false">SUM($J114:$BC114) / $F113 * $F112 * BR115</f>
        <v>0</v>
      </c>
      <c r="BS116" s="55" t="n">
        <f aca="false">SUM($J114:$BC114) / $F113 * $F112 * BS115</f>
        <v>0</v>
      </c>
      <c r="BT116" s="55" t="n">
        <f aca="false">SUM($J114:$BC114) / $F113 * $F112 * BT115</f>
        <v>0</v>
      </c>
      <c r="BU116" s="55" t="n">
        <f aca="false">SUM($J114:$BC114) / $F113 * $F112 * BU115</f>
        <v>0</v>
      </c>
      <c r="BV116" s="55" t="n">
        <f aca="false">SUM($J114:$BC114) / $F113 * $F112 * BV115</f>
        <v>0</v>
      </c>
      <c r="BW116" s="55" t="n">
        <f aca="false">SUM($J114:$BC114) / $F113 * $F112 * BW115</f>
        <v>0</v>
      </c>
      <c r="BX116" s="55" t="n">
        <f aca="false">SUM($J114:$BC114) / $F113 * $F112 * BX115</f>
        <v>0</v>
      </c>
      <c r="BY116" s="55" t="n">
        <f aca="false">SUM($J114:$BC114) / $F113 * $F112 * BY115</f>
        <v>0</v>
      </c>
      <c r="BZ116" s="55" t="n">
        <f aca="false">SUM($J114:$BC114) / $F113 * $F112 * BZ115</f>
        <v>0</v>
      </c>
      <c r="CA116" s="55" t="n">
        <f aca="false">SUM($J114:$BC114) / $F113 * $F112 * CA115</f>
        <v>0</v>
      </c>
      <c r="CB116" s="55" t="n">
        <f aca="false">SUM($J114:$BC114) / $F113 * $F112 * CB115</f>
        <v>0</v>
      </c>
      <c r="CC116" s="55" t="n">
        <f aca="false">SUM($J114:$BC114) / $F113 * $F112 * CC115</f>
        <v>0</v>
      </c>
      <c r="CD116" s="55" t="n">
        <f aca="false">SUM($J114:$BC114) / $F113 * $F112 * CD115</f>
        <v>0</v>
      </c>
      <c r="CE116" s="55" t="n">
        <f aca="false">SUM($J114:$BC114) / $F113 * $F112 * CE115</f>
        <v>0</v>
      </c>
      <c r="CF116" s="55" t="n">
        <f aca="false">SUM($J114:$BC114) / $F113 * $F112 * CF115</f>
        <v>0</v>
      </c>
      <c r="CG116" s="55" t="n">
        <f aca="false">SUM($J114:$BC114) / $F113 * $F112 * CG115</f>
        <v>0</v>
      </c>
      <c r="CH116" s="55" t="n">
        <f aca="false">SUM($J114:$BC114) / $F113 * $F112 * CH115</f>
        <v>0</v>
      </c>
      <c r="CI116" s="55" t="n">
        <f aca="false">SUM($J114:$BC114) / $F113 * $F112 * CI115</f>
        <v>0</v>
      </c>
      <c r="CJ116" s="55" t="n">
        <f aca="false">SUM($J114:$BC114) / $F113 * $F112 * CJ115</f>
        <v>0</v>
      </c>
      <c r="CK116" s="55" t="n">
        <f aca="false">SUM($J114:$BC114) / $F113 * $F112 * CK115</f>
        <v>0</v>
      </c>
      <c r="CL116" s="55" t="n">
        <f aca="false">SUM($J114:$BC114) / $F113 * $F112 * CL115</f>
        <v>0</v>
      </c>
      <c r="CM116" s="55" t="n">
        <f aca="false">SUM($J114:$BC114) / $F113 * $F112 * CM115</f>
        <v>0</v>
      </c>
      <c r="CN116" s="55" t="n">
        <f aca="false">SUM($J114:$BC114) / $F113 * $F112 * CN115</f>
        <v>0</v>
      </c>
      <c r="CO116" s="55" t="n">
        <f aca="false">SUM($J114:$BC114) / $F113 * $F112 * CO115</f>
        <v>0</v>
      </c>
      <c r="CP116" s="55" t="n">
        <f aca="false">SUM($J114:$BC114) / $F113 * $F112 * CP115</f>
        <v>0</v>
      </c>
      <c r="CQ116" s="55" t="n">
        <f aca="false">SUM($J114:$BC114) / $F113 * $F112 * CQ115</f>
        <v>0</v>
      </c>
      <c r="CR116" s="55" t="n">
        <f aca="false">SUM($J114:$BC114) / $F113 * $F112 * CR115</f>
        <v>0</v>
      </c>
      <c r="CS116" s="55" t="n">
        <f aca="false">SUM($J114:$BC114) / $F113 * $F112 * CS115</f>
        <v>0</v>
      </c>
      <c r="CT116" s="55" t="n">
        <f aca="false">SUM($J114:$BC114) / $F113 * $F112 * CT115</f>
        <v>0</v>
      </c>
      <c r="CU116" s="55" t="n">
        <f aca="false">SUM($J114:$BC114) / $F113 * $F112 * CU115</f>
        <v>0</v>
      </c>
      <c r="CV116" s="55" t="n">
        <f aca="false">SUM($J114:$BC114) / $F113 * $F112 * CV115</f>
        <v>0</v>
      </c>
      <c r="CW116" s="55" t="n">
        <f aca="false">SUM($J114:$BC114) / $F113 * $F112 * CW115</f>
        <v>0</v>
      </c>
      <c r="CX116" s="55" t="n">
        <f aca="false">SUM($J114:$BC114) / $F113 * $F112 * CX115</f>
        <v>0</v>
      </c>
      <c r="CY116" s="55" t="n">
        <f aca="false">SUM($J114:$BC114) / $F113 * $F112 * CY115</f>
        <v>0</v>
      </c>
      <c r="CZ116" s="55" t="n">
        <f aca="false">SUM($J114:$BC114) / $F113 * $F112 * CZ115</f>
        <v>0</v>
      </c>
      <c r="DA116" s="55" t="n">
        <f aca="false">SUM($J114:$BC114) / $F113 * $F112 * DA115</f>
        <v>0</v>
      </c>
      <c r="DB116" s="55" t="n">
        <f aca="false">SUM($J114:$BC114) / $F113 * $F112 * DB115</f>
        <v>0</v>
      </c>
      <c r="DC116" s="55" t="n">
        <f aca="false">SUM($J114:$BC114) / $F113 * $F112 * DC115</f>
        <v>0</v>
      </c>
      <c r="DD116" s="55" t="n">
        <f aca="false">SUM($J114:$BC114) / $F113 * $F112 * DD115</f>
        <v>0</v>
      </c>
      <c r="DE116" s="55" t="n">
        <f aca="false">SUM($J114:$BC114) / $F113 * $F112 * DE115</f>
        <v>0</v>
      </c>
      <c r="DF116" s="55" t="n">
        <f aca="false">SUM($J114:$BC114) / $F113 * $F112 * DF115</f>
        <v>0</v>
      </c>
      <c r="DG116" s="55" t="n">
        <f aca="false">SUM($J114:$BC114) / $F113 * $F112 * DG115</f>
        <v>0</v>
      </c>
      <c r="DH116" s="55" t="n">
        <f aca="false">SUM($J114:$BC114) / $F113 * $F112 * DH115</f>
        <v>0</v>
      </c>
      <c r="DI116" s="55" t="n">
        <f aca="false">SUM($J114:$BC114) / $F113 * $F112 * DI115</f>
        <v>0</v>
      </c>
      <c r="DJ116" s="55" t="n">
        <f aca="false">SUM($J114:$BC114) / $F113 * $F112 * DJ115</f>
        <v>0</v>
      </c>
      <c r="DK116" s="55" t="n">
        <f aca="false">SUM($J114:$BC114) / $F113 * $F112 * DK115</f>
        <v>0</v>
      </c>
    </row>
    <row r="117" customFormat="false" ht="15" hidden="false" customHeight="false" outlineLevel="0" collapsed="false">
      <c r="E117" s="194"/>
      <c r="F117" s="194"/>
      <c r="G117" s="194"/>
      <c r="H117" s="194"/>
      <c r="I117" s="194"/>
      <c r="J117" s="194"/>
      <c r="K117" s="194"/>
      <c r="L117" s="194"/>
      <c r="M117" s="194"/>
      <c r="N117" s="194"/>
      <c r="O117" s="194"/>
      <c r="P117" s="194"/>
      <c r="Q117" s="194"/>
      <c r="R117" s="194"/>
      <c r="S117" s="194"/>
      <c r="T117" s="194"/>
      <c r="U117" s="194"/>
      <c r="V117" s="194"/>
      <c r="W117" s="194"/>
      <c r="X117" s="194"/>
      <c r="Y117" s="194"/>
      <c r="Z117" s="194"/>
      <c r="AA117" s="194"/>
      <c r="AB117" s="194"/>
      <c r="AC117" s="194"/>
      <c r="AD117" s="194"/>
      <c r="AE117" s="194"/>
      <c r="AF117" s="194"/>
      <c r="AG117" s="194"/>
      <c r="AH117" s="194"/>
      <c r="AI117" s="194"/>
      <c r="AJ117" s="194"/>
      <c r="AK117" s="194"/>
      <c r="AL117" s="194"/>
      <c r="AM117" s="194"/>
      <c r="AN117" s="194"/>
      <c r="AO117" s="194"/>
      <c r="AP117" s="194"/>
      <c r="AQ117" s="194"/>
      <c r="AR117" s="194"/>
      <c r="AS117" s="194"/>
      <c r="AT117" s="194"/>
      <c r="AU117" s="194"/>
      <c r="AV117" s="194"/>
      <c r="AW117" s="194"/>
      <c r="AX117" s="194"/>
      <c r="AY117" s="194"/>
      <c r="AZ117" s="194"/>
      <c r="BA117" s="194"/>
      <c r="BB117" s="194"/>
      <c r="BC117" s="194"/>
      <c r="BD117" s="194"/>
      <c r="BE117" s="194"/>
      <c r="BF117" s="194"/>
      <c r="BG117" s="194"/>
      <c r="BH117" s="194"/>
      <c r="BI117" s="194"/>
      <c r="BJ117" s="194"/>
      <c r="BK117" s="194"/>
      <c r="BL117" s="194"/>
      <c r="BM117" s="194"/>
      <c r="BN117" s="194"/>
      <c r="BO117" s="194"/>
      <c r="BP117" s="194"/>
      <c r="BQ117" s="194"/>
      <c r="BR117" s="194"/>
      <c r="BS117" s="194"/>
      <c r="BT117" s="194"/>
      <c r="BU117" s="194"/>
      <c r="BV117" s="194"/>
      <c r="BW117" s="194"/>
      <c r="BX117" s="194"/>
      <c r="BY117" s="194"/>
      <c r="BZ117" s="194"/>
      <c r="CA117" s="194"/>
      <c r="CB117" s="194"/>
      <c r="CC117" s="194"/>
      <c r="CD117" s="194"/>
      <c r="CE117" s="194"/>
      <c r="CF117" s="194"/>
      <c r="CG117" s="194"/>
      <c r="CH117" s="194"/>
      <c r="CI117" s="194"/>
      <c r="CJ117" s="194"/>
      <c r="CK117" s="194"/>
      <c r="CL117" s="194"/>
      <c r="CM117" s="194"/>
      <c r="CN117" s="194"/>
      <c r="CO117" s="194"/>
      <c r="CP117" s="194"/>
      <c r="CQ117" s="194"/>
      <c r="CR117" s="194"/>
      <c r="CS117" s="194"/>
      <c r="CT117" s="194"/>
      <c r="CU117" s="194"/>
      <c r="CV117" s="194"/>
      <c r="CW117" s="194"/>
      <c r="CX117" s="194"/>
      <c r="CY117" s="194"/>
      <c r="CZ117" s="194"/>
      <c r="DA117" s="194"/>
      <c r="DB117" s="194"/>
      <c r="DC117" s="194"/>
      <c r="DD117" s="194"/>
      <c r="DE117" s="194"/>
      <c r="DF117" s="194"/>
      <c r="DG117" s="194"/>
      <c r="DH117" s="194"/>
      <c r="DI117" s="194"/>
      <c r="DJ117" s="194"/>
      <c r="DK117" s="194"/>
    </row>
    <row r="118" customFormat="false" ht="15" hidden="false" customHeight="false" outlineLevel="0" collapsed="false">
      <c r="E118" s="85" t="str">
        <f aca="false">E116</f>
        <v>Residual value - Yard expansion</v>
      </c>
      <c r="F118" s="85" t="n">
        <f aca="false">F116</f>
        <v>0</v>
      </c>
      <c r="G118" s="85" t="str">
        <f aca="false">G116</f>
        <v>US$</v>
      </c>
      <c r="H118" s="85" t="n">
        <f aca="false">H116</f>
        <v>4699887.55033384</v>
      </c>
      <c r="I118" s="85" t="n">
        <f aca="false">I116</f>
        <v>0</v>
      </c>
      <c r="J118" s="85" t="n">
        <f aca="false">J116</f>
        <v>0</v>
      </c>
      <c r="K118" s="85" t="n">
        <f aca="false">K116</f>
        <v>0</v>
      </c>
      <c r="L118" s="85" t="n">
        <f aca="false">L116</f>
        <v>0</v>
      </c>
      <c r="M118" s="85" t="n">
        <f aca="false">M116</f>
        <v>0</v>
      </c>
      <c r="N118" s="85" t="n">
        <f aca="false">N116</f>
        <v>0</v>
      </c>
      <c r="O118" s="85" t="n">
        <f aca="false">O116</f>
        <v>0</v>
      </c>
      <c r="P118" s="85" t="n">
        <f aca="false">P116</f>
        <v>0</v>
      </c>
      <c r="Q118" s="85" t="n">
        <f aca="false">Q116</f>
        <v>0</v>
      </c>
      <c r="R118" s="85" t="n">
        <f aca="false">R116</f>
        <v>0</v>
      </c>
      <c r="S118" s="85" t="n">
        <f aca="false">S116</f>
        <v>0</v>
      </c>
      <c r="T118" s="85" t="n">
        <f aca="false">T116</f>
        <v>0</v>
      </c>
      <c r="U118" s="85" t="n">
        <f aca="false">U116</f>
        <v>0</v>
      </c>
      <c r="V118" s="85" t="n">
        <f aca="false">V116</f>
        <v>0</v>
      </c>
      <c r="W118" s="85" t="n">
        <f aca="false">W116</f>
        <v>0</v>
      </c>
      <c r="X118" s="85" t="n">
        <f aca="false">X116</f>
        <v>0</v>
      </c>
      <c r="Y118" s="85" t="n">
        <f aca="false">Y116</f>
        <v>0</v>
      </c>
      <c r="Z118" s="85" t="n">
        <f aca="false">Z116</f>
        <v>0</v>
      </c>
      <c r="AA118" s="85" t="n">
        <f aca="false">AA116</f>
        <v>0</v>
      </c>
      <c r="AB118" s="85" t="n">
        <f aca="false">AB116</f>
        <v>0</v>
      </c>
      <c r="AC118" s="85" t="n">
        <f aca="false">AC116</f>
        <v>0</v>
      </c>
      <c r="AD118" s="85" t="n">
        <f aca="false">AD116</f>
        <v>0</v>
      </c>
      <c r="AE118" s="85" t="n">
        <f aca="false">AE116</f>
        <v>0</v>
      </c>
      <c r="AF118" s="85" t="n">
        <f aca="false">AF116</f>
        <v>0</v>
      </c>
      <c r="AG118" s="85" t="n">
        <f aca="false">AG116</f>
        <v>0</v>
      </c>
      <c r="AH118" s="85" t="n">
        <f aca="false">AH116</f>
        <v>0</v>
      </c>
      <c r="AI118" s="85" t="n">
        <f aca="false">AI116</f>
        <v>0</v>
      </c>
      <c r="AJ118" s="85" t="n">
        <f aca="false">AJ116</f>
        <v>0</v>
      </c>
      <c r="AK118" s="85" t="n">
        <f aca="false">AK116</f>
        <v>0</v>
      </c>
      <c r="AL118" s="85" t="n">
        <f aca="false">AL116</f>
        <v>0</v>
      </c>
      <c r="AM118" s="85" t="n">
        <f aca="false">AM116</f>
        <v>4699887.55033384</v>
      </c>
      <c r="AN118" s="85" t="n">
        <f aca="false">AN116</f>
        <v>0</v>
      </c>
      <c r="AO118" s="85" t="n">
        <f aca="false">AO116</f>
        <v>0</v>
      </c>
      <c r="AP118" s="85" t="n">
        <f aca="false">AP116</f>
        <v>0</v>
      </c>
      <c r="AQ118" s="85" t="n">
        <f aca="false">AQ116</f>
        <v>0</v>
      </c>
      <c r="AR118" s="85" t="n">
        <f aca="false">AR116</f>
        <v>0</v>
      </c>
      <c r="AS118" s="85" t="n">
        <f aca="false">AS116</f>
        <v>0</v>
      </c>
      <c r="AT118" s="85" t="n">
        <f aca="false">AT116</f>
        <v>0</v>
      </c>
      <c r="AU118" s="85" t="n">
        <f aca="false">AU116</f>
        <v>0</v>
      </c>
      <c r="AV118" s="85" t="n">
        <f aca="false">AV116</f>
        <v>0</v>
      </c>
      <c r="AW118" s="85" t="n">
        <f aca="false">AW116</f>
        <v>0</v>
      </c>
      <c r="AX118" s="85" t="n">
        <f aca="false">AX116</f>
        <v>0</v>
      </c>
      <c r="AY118" s="85" t="n">
        <f aca="false">AY116</f>
        <v>0</v>
      </c>
      <c r="AZ118" s="85" t="n">
        <f aca="false">AZ116</f>
        <v>0</v>
      </c>
      <c r="BA118" s="85" t="n">
        <f aca="false">BA116</f>
        <v>0</v>
      </c>
      <c r="BB118" s="85" t="n">
        <f aca="false">BB116</f>
        <v>0</v>
      </c>
      <c r="BC118" s="85" t="n">
        <f aca="false">BC116</f>
        <v>0</v>
      </c>
      <c r="BD118" s="85" t="n">
        <f aca="false">BD116</f>
        <v>0</v>
      </c>
      <c r="BE118" s="85" t="n">
        <f aca="false">BE116</f>
        <v>0</v>
      </c>
      <c r="BF118" s="85" t="n">
        <f aca="false">BF116</f>
        <v>0</v>
      </c>
      <c r="BG118" s="85" t="n">
        <f aca="false">BG116</f>
        <v>0</v>
      </c>
      <c r="BH118" s="85" t="n">
        <f aca="false">BH116</f>
        <v>0</v>
      </c>
      <c r="BI118" s="85" t="n">
        <f aca="false">BI116</f>
        <v>0</v>
      </c>
      <c r="BJ118" s="85" t="n">
        <f aca="false">BJ116</f>
        <v>0</v>
      </c>
      <c r="BK118" s="85" t="n">
        <f aca="false">BK116</f>
        <v>0</v>
      </c>
      <c r="BL118" s="85" t="n">
        <f aca="false">BL116</f>
        <v>0</v>
      </c>
      <c r="BM118" s="85" t="n">
        <f aca="false">BM116</f>
        <v>0</v>
      </c>
      <c r="BN118" s="85" t="n">
        <f aca="false">BN116</f>
        <v>0</v>
      </c>
      <c r="BO118" s="85" t="n">
        <f aca="false">BO116</f>
        <v>0</v>
      </c>
      <c r="BP118" s="85" t="n">
        <f aca="false">BP116</f>
        <v>0</v>
      </c>
      <c r="BQ118" s="85" t="n">
        <f aca="false">BQ116</f>
        <v>0</v>
      </c>
      <c r="BR118" s="85" t="n">
        <f aca="false">BR116</f>
        <v>0</v>
      </c>
      <c r="BS118" s="85" t="n">
        <f aca="false">BS116</f>
        <v>0</v>
      </c>
      <c r="BT118" s="85" t="n">
        <f aca="false">BT116</f>
        <v>0</v>
      </c>
      <c r="BU118" s="85" t="n">
        <f aca="false">BU116</f>
        <v>0</v>
      </c>
      <c r="BV118" s="85" t="n">
        <f aca="false">BV116</f>
        <v>0</v>
      </c>
      <c r="BW118" s="85" t="n">
        <f aca="false">BW116</f>
        <v>0</v>
      </c>
      <c r="BX118" s="85" t="n">
        <f aca="false">BX116</f>
        <v>0</v>
      </c>
      <c r="BY118" s="85" t="n">
        <f aca="false">BY116</f>
        <v>0</v>
      </c>
      <c r="BZ118" s="85" t="n">
        <f aca="false">BZ116</f>
        <v>0</v>
      </c>
      <c r="CA118" s="85" t="n">
        <f aca="false">CA116</f>
        <v>0</v>
      </c>
      <c r="CB118" s="85" t="n">
        <f aca="false">CB116</f>
        <v>0</v>
      </c>
      <c r="CC118" s="85" t="n">
        <f aca="false">CC116</f>
        <v>0</v>
      </c>
      <c r="CD118" s="85" t="n">
        <f aca="false">CD116</f>
        <v>0</v>
      </c>
      <c r="CE118" s="85" t="n">
        <f aca="false">CE116</f>
        <v>0</v>
      </c>
      <c r="CF118" s="85" t="n">
        <f aca="false">CF116</f>
        <v>0</v>
      </c>
      <c r="CG118" s="85" t="n">
        <f aca="false">CG116</f>
        <v>0</v>
      </c>
      <c r="CH118" s="85" t="n">
        <f aca="false">CH116</f>
        <v>0</v>
      </c>
      <c r="CI118" s="85" t="n">
        <f aca="false">CI116</f>
        <v>0</v>
      </c>
      <c r="CJ118" s="85" t="n">
        <f aca="false">CJ116</f>
        <v>0</v>
      </c>
      <c r="CK118" s="85" t="n">
        <f aca="false">CK116</f>
        <v>0</v>
      </c>
      <c r="CL118" s="85" t="n">
        <f aca="false">CL116</f>
        <v>0</v>
      </c>
      <c r="CM118" s="85" t="n">
        <f aca="false">CM116</f>
        <v>0</v>
      </c>
      <c r="CN118" s="85" t="n">
        <f aca="false">CN116</f>
        <v>0</v>
      </c>
      <c r="CO118" s="85" t="n">
        <f aca="false">CO116</f>
        <v>0</v>
      </c>
      <c r="CP118" s="85" t="n">
        <f aca="false">CP116</f>
        <v>0</v>
      </c>
      <c r="CQ118" s="85" t="n">
        <f aca="false">CQ116</f>
        <v>0</v>
      </c>
      <c r="CR118" s="85" t="n">
        <f aca="false">CR116</f>
        <v>0</v>
      </c>
      <c r="CS118" s="85" t="n">
        <f aca="false">CS116</f>
        <v>0</v>
      </c>
      <c r="CT118" s="85" t="n">
        <f aca="false">CT116</f>
        <v>0</v>
      </c>
      <c r="CU118" s="85" t="n">
        <f aca="false">CU116</f>
        <v>0</v>
      </c>
      <c r="CV118" s="85" t="n">
        <f aca="false">CV116</f>
        <v>0</v>
      </c>
      <c r="CW118" s="85" t="n">
        <f aca="false">CW116</f>
        <v>0</v>
      </c>
      <c r="CX118" s="85" t="n">
        <f aca="false">CX116</f>
        <v>0</v>
      </c>
      <c r="CY118" s="85" t="n">
        <f aca="false">CY116</f>
        <v>0</v>
      </c>
      <c r="CZ118" s="85" t="n">
        <f aca="false">CZ116</f>
        <v>0</v>
      </c>
      <c r="DA118" s="85" t="n">
        <f aca="false">DA116</f>
        <v>0</v>
      </c>
      <c r="DB118" s="85" t="n">
        <f aca="false">DB116</f>
        <v>0</v>
      </c>
      <c r="DC118" s="85" t="n">
        <f aca="false">DC116</f>
        <v>0</v>
      </c>
      <c r="DD118" s="85" t="n">
        <f aca="false">DD116</f>
        <v>0</v>
      </c>
      <c r="DE118" s="85" t="n">
        <f aca="false">DE116</f>
        <v>0</v>
      </c>
      <c r="DF118" s="85" t="n">
        <f aca="false">DF116</f>
        <v>0</v>
      </c>
      <c r="DG118" s="85" t="n">
        <f aca="false">DG116</f>
        <v>0</v>
      </c>
      <c r="DH118" s="85" t="n">
        <f aca="false">DH116</f>
        <v>0</v>
      </c>
      <c r="DI118" s="85" t="n">
        <f aca="false">DI116</f>
        <v>0</v>
      </c>
      <c r="DJ118" s="85" t="n">
        <f aca="false">DJ116</f>
        <v>0</v>
      </c>
      <c r="DK118" s="85" t="n">
        <f aca="false">DK116</f>
        <v>0</v>
      </c>
    </row>
    <row r="119" customFormat="false" ht="15" hidden="false" customHeight="false" outlineLevel="0" collapsed="false">
      <c r="E119" s="214" t="str">
        <f aca="false">Time!E$85</f>
        <v>Discount rate multiplier - 7 percent</v>
      </c>
      <c r="F119" s="214" t="n">
        <f aca="false">Time!F$85</f>
        <v>0</v>
      </c>
      <c r="G119" s="214" t="str">
        <f aca="false">Time!G$85</f>
        <v>factor</v>
      </c>
      <c r="H119" s="214" t="n">
        <f aca="false">Time!H$85</f>
        <v>0</v>
      </c>
      <c r="I119" s="214" t="n">
        <f aca="false">Time!I$85</f>
        <v>0</v>
      </c>
      <c r="J119" s="214" t="n">
        <f aca="false">Time!J$85</f>
        <v>0.712986179483668</v>
      </c>
      <c r="K119" s="214" t="n">
        <f aca="false">Time!K$85</f>
        <v>0.762895212047525</v>
      </c>
      <c r="L119" s="214" t="n">
        <f aca="false">Time!L$85</f>
        <v>0.816297876890852</v>
      </c>
      <c r="M119" s="214" t="n">
        <f aca="false">Time!M$85</f>
        <v>0.873438728273212</v>
      </c>
      <c r="N119" s="214" t="n">
        <f aca="false">Time!N$85</f>
        <v>0.934579439252336</v>
      </c>
      <c r="O119" s="214" t="n">
        <f aca="false">Time!O$85</f>
        <v>1</v>
      </c>
      <c r="P119" s="214" t="n">
        <f aca="false">Time!P$85</f>
        <v>1.07</v>
      </c>
      <c r="Q119" s="214" t="n">
        <f aca="false">Time!Q$85</f>
        <v>1.1449</v>
      </c>
      <c r="R119" s="214" t="n">
        <f aca="false">Time!R$85</f>
        <v>1.225043</v>
      </c>
      <c r="S119" s="214" t="n">
        <f aca="false">Time!S$85</f>
        <v>1.31079601</v>
      </c>
      <c r="T119" s="214" t="n">
        <f aca="false">Time!T$85</f>
        <v>1.4025517307</v>
      </c>
      <c r="U119" s="214" t="n">
        <f aca="false">Time!U$85</f>
        <v>1.500730351849</v>
      </c>
      <c r="V119" s="214" t="n">
        <f aca="false">Time!V$85</f>
        <v>1.60578147647843</v>
      </c>
      <c r="W119" s="214" t="n">
        <f aca="false">Time!W$85</f>
        <v>1.71818617983192</v>
      </c>
      <c r="X119" s="214" t="n">
        <f aca="false">Time!X$85</f>
        <v>1.83845921242015</v>
      </c>
      <c r="Y119" s="214" t="n">
        <f aca="false">Time!Y$85</f>
        <v>1.96715135728957</v>
      </c>
      <c r="Z119" s="214" t="n">
        <f aca="false">Time!Z$85</f>
        <v>2.10485195229984</v>
      </c>
      <c r="AA119" s="214" t="n">
        <f aca="false">Time!AA$85</f>
        <v>2.25219158896082</v>
      </c>
      <c r="AB119" s="214" t="n">
        <f aca="false">Time!AB$85</f>
        <v>2.40984500018808</v>
      </c>
      <c r="AC119" s="214" t="n">
        <f aca="false">Time!AC$85</f>
        <v>2.57853415020125</v>
      </c>
      <c r="AD119" s="214" t="n">
        <f aca="false">Time!AD$85</f>
        <v>2.75903154071533</v>
      </c>
      <c r="AE119" s="214" t="n">
        <f aca="false">Time!AE$85</f>
        <v>2.95216374856541</v>
      </c>
      <c r="AF119" s="214" t="n">
        <f aca="false">Time!AF$85</f>
        <v>3.15881521096499</v>
      </c>
      <c r="AG119" s="214" t="n">
        <f aca="false">Time!AG$85</f>
        <v>3.37993227573254</v>
      </c>
      <c r="AH119" s="214" t="n">
        <f aca="false">Time!AH$85</f>
        <v>3.61652753503381</v>
      </c>
      <c r="AI119" s="214" t="n">
        <f aca="false">Time!AI$85</f>
        <v>3.86968446248618</v>
      </c>
      <c r="AJ119" s="214" t="n">
        <f aca="false">Time!AJ$85</f>
        <v>4.14056237486021</v>
      </c>
      <c r="AK119" s="214" t="n">
        <f aca="false">Time!AK$85</f>
        <v>4.43040174110043</v>
      </c>
      <c r="AL119" s="214" t="n">
        <f aca="false">Time!AL$85</f>
        <v>4.74052986297746</v>
      </c>
      <c r="AM119" s="214" t="n">
        <f aca="false">Time!AM$85</f>
        <v>5.07236695338588</v>
      </c>
      <c r="AN119" s="214" t="n">
        <f aca="false">Time!AN$85</f>
        <v>5.42743264012289</v>
      </c>
      <c r="AO119" s="214" t="n">
        <f aca="false">Time!AO$85</f>
        <v>5.80735292493149</v>
      </c>
      <c r="AP119" s="214" t="n">
        <f aca="false">Time!AP$85</f>
        <v>6.2138676296767</v>
      </c>
      <c r="AQ119" s="214" t="n">
        <f aca="false">Time!AQ$85</f>
        <v>6.64883836375407</v>
      </c>
      <c r="AR119" s="214" t="n">
        <f aca="false">Time!AR$85</f>
        <v>7.11425704921685</v>
      </c>
      <c r="AS119" s="214" t="n">
        <f aca="false">Time!AS$85</f>
        <v>7.61225504266203</v>
      </c>
      <c r="AT119" s="214" t="n">
        <f aca="false">Time!AT$85</f>
        <v>8.14511289564837</v>
      </c>
      <c r="AU119" s="214" t="n">
        <f aca="false">Time!AU$85</f>
        <v>8.71527079834376</v>
      </c>
      <c r="AV119" s="214" t="n">
        <f aca="false">Time!AV$85</f>
        <v>9.32533975422782</v>
      </c>
      <c r="AW119" s="214" t="n">
        <f aca="false">Time!AW$85</f>
        <v>9.97811353702377</v>
      </c>
      <c r="AX119" s="214" t="n">
        <f aca="false">Time!AX$85</f>
        <v>10.6765814846154</v>
      </c>
      <c r="AY119" s="214" t="n">
        <f aca="false">Time!AY$85</f>
        <v>11.4239421885385</v>
      </c>
      <c r="AZ119" s="214" t="n">
        <f aca="false">Time!AZ$85</f>
        <v>12.2236181417362</v>
      </c>
      <c r="BA119" s="214" t="n">
        <f aca="false">Time!BA$85</f>
        <v>13.0792714116577</v>
      </c>
      <c r="BB119" s="214" t="n">
        <f aca="false">Time!BB$85</f>
        <v>13.9948204104738</v>
      </c>
      <c r="BC119" s="214" t="n">
        <f aca="false">Time!BC$85</f>
        <v>14.974457839207</v>
      </c>
      <c r="BD119" s="214" t="n">
        <f aca="false">Time!BD$85</f>
        <v>16.0226698879514</v>
      </c>
      <c r="BE119" s="214" t="n">
        <f aca="false">Time!BE$85</f>
        <v>17.144256780108</v>
      </c>
      <c r="BF119" s="214" t="n">
        <f aca="false">Time!BF$85</f>
        <v>18.3443547547156</v>
      </c>
      <c r="BG119" s="214" t="n">
        <f aca="false">Time!BG$85</f>
        <v>19.6284595875457</v>
      </c>
      <c r="BH119" s="214" t="n">
        <f aca="false">Time!BH$85</f>
        <v>21.0024517586739</v>
      </c>
      <c r="BI119" s="214" t="n">
        <f aca="false">Time!BI$85</f>
        <v>22.4726233817811</v>
      </c>
      <c r="BJ119" s="214" t="n">
        <f aca="false">Time!BJ$85</f>
        <v>24.0457070185057</v>
      </c>
      <c r="BK119" s="214" t="n">
        <f aca="false">Time!BK$85</f>
        <v>25.7289065098011</v>
      </c>
      <c r="BL119" s="214" t="n">
        <f aca="false">Time!BL$85</f>
        <v>27.5299299654872</v>
      </c>
      <c r="BM119" s="214" t="n">
        <f aca="false">Time!BM$85</f>
        <v>29.4570250630713</v>
      </c>
      <c r="BN119" s="214" t="n">
        <f aca="false">Time!BN$85</f>
        <v>31.5190168174863</v>
      </c>
      <c r="BO119" s="214" t="n">
        <f aca="false">Time!BO$85</f>
        <v>33.7253479947104</v>
      </c>
      <c r="BP119" s="214" t="n">
        <f aca="false">Time!BP$85</f>
        <v>36.0861223543401</v>
      </c>
      <c r="BQ119" s="214" t="n">
        <f aca="false">Time!BQ$85</f>
        <v>38.6121509191439</v>
      </c>
      <c r="BR119" s="214" t="n">
        <f aca="false">Time!BR$85</f>
        <v>41.315001483484</v>
      </c>
      <c r="BS119" s="214" t="n">
        <f aca="false">Time!BS$85</f>
        <v>44.2070515873279</v>
      </c>
      <c r="BT119" s="214" t="n">
        <f aca="false">Time!BT$85</f>
        <v>47.3015451984408</v>
      </c>
      <c r="BU119" s="214" t="n">
        <f aca="false">Time!BU$85</f>
        <v>50.6126533623317</v>
      </c>
      <c r="BV119" s="214" t="n">
        <f aca="false">Time!BV$85</f>
        <v>54.1555390976949</v>
      </c>
      <c r="BW119" s="214" t="n">
        <f aca="false">Time!BW$85</f>
        <v>57.9464268345335</v>
      </c>
      <c r="BX119" s="214" t="n">
        <f aca="false">Time!BX$85</f>
        <v>62.0026767129509</v>
      </c>
      <c r="BY119" s="214" t="n">
        <f aca="false">Time!BY$85</f>
        <v>66.3428640828574</v>
      </c>
      <c r="BZ119" s="214" t="n">
        <f aca="false">Time!BZ$85</f>
        <v>70.9868645686575</v>
      </c>
      <c r="CA119" s="214" t="n">
        <f aca="false">Time!CA$85</f>
        <v>75.9559450884635</v>
      </c>
      <c r="CB119" s="214" t="n">
        <f aca="false">Time!CB$85</f>
        <v>81.2728612446559</v>
      </c>
      <c r="CC119" s="214" t="n">
        <f aca="false">Time!CC$85</f>
        <v>86.9619615317818</v>
      </c>
      <c r="CD119" s="214" t="n">
        <f aca="false">Time!CD$85</f>
        <v>93.0492988390066</v>
      </c>
      <c r="CE119" s="214" t="n">
        <f aca="false">Time!CE$85</f>
        <v>99.562749757737</v>
      </c>
      <c r="CF119" s="214" t="n">
        <f aca="false">Time!CF$85</f>
        <v>106.532142240779</v>
      </c>
      <c r="CG119" s="214" t="n">
        <f aca="false">Time!CG$85</f>
        <v>113.989392197633</v>
      </c>
      <c r="CH119" s="214" t="n">
        <f aca="false">Time!CH$85</f>
        <v>121.968649651467</v>
      </c>
      <c r="CI119" s="214" t="n">
        <f aca="false">Time!CI$85</f>
        <v>130.50645512707</v>
      </c>
      <c r="CJ119" s="214" t="n">
        <f aca="false">Time!CJ$85</f>
        <v>139.641906985965</v>
      </c>
      <c r="CK119" s="214" t="n">
        <f aca="false">Time!CK$85</f>
        <v>149.416840474983</v>
      </c>
      <c r="CL119" s="214" t="n">
        <f aca="false">Time!CL$85</f>
        <v>159.876019308231</v>
      </c>
      <c r="CM119" s="214" t="n">
        <f aca="false">Time!CM$85</f>
        <v>171.067340659808</v>
      </c>
      <c r="CN119" s="214" t="n">
        <f aca="false">Time!CN$85</f>
        <v>183.042054505994</v>
      </c>
      <c r="CO119" s="214" t="n">
        <f aca="false">Time!CO$85</f>
        <v>195.854998321414</v>
      </c>
      <c r="CP119" s="214" t="n">
        <f aca="false">Time!CP$85</f>
        <v>209.564848203913</v>
      </c>
      <c r="CQ119" s="214" t="n">
        <f aca="false">Time!CQ$85</f>
        <v>224.234387578187</v>
      </c>
      <c r="CR119" s="214" t="n">
        <f aca="false">Time!CR$85</f>
        <v>239.93079470866</v>
      </c>
      <c r="CS119" s="214" t="n">
        <f aca="false">Time!CS$85</f>
        <v>256.725950338266</v>
      </c>
      <c r="CT119" s="214" t="n">
        <f aca="false">Time!CT$85</f>
        <v>274.696766861944</v>
      </c>
      <c r="CU119" s="214" t="n">
        <f aca="false">Time!CU$85</f>
        <v>293.92554054228</v>
      </c>
      <c r="CV119" s="214" t="n">
        <f aca="false">Time!CV$85</f>
        <v>314.50032838024</v>
      </c>
      <c r="CW119" s="214" t="n">
        <f aca="false">Time!CW$85</f>
        <v>336.515351366857</v>
      </c>
      <c r="CX119" s="214" t="n">
        <f aca="false">Time!CX$85</f>
        <v>360.071425962537</v>
      </c>
      <c r="CY119" s="214" t="n">
        <f aca="false">Time!CY$85</f>
        <v>385.276425779915</v>
      </c>
      <c r="CZ119" s="214" t="n">
        <f aca="false">Time!CZ$85</f>
        <v>412.245775584509</v>
      </c>
      <c r="DA119" s="214" t="n">
        <f aca="false">Time!DA$85</f>
        <v>441.102979875424</v>
      </c>
      <c r="DB119" s="214" t="n">
        <f aca="false">Time!DB$85</f>
        <v>471.980188466704</v>
      </c>
      <c r="DC119" s="214" t="n">
        <f aca="false">Time!DC$85</f>
        <v>505.018801659373</v>
      </c>
      <c r="DD119" s="214" t="n">
        <f aca="false">Time!DD$85</f>
        <v>540.370117775529</v>
      </c>
      <c r="DE119" s="214" t="n">
        <f aca="false">Time!DE$85</f>
        <v>578.196026019816</v>
      </c>
      <c r="DF119" s="214" t="n">
        <f aca="false">Time!DF$85</f>
        <v>618.669747841204</v>
      </c>
      <c r="DG119" s="214" t="n">
        <f aca="false">Time!DG$85</f>
        <v>661.976630190088</v>
      </c>
      <c r="DH119" s="214" t="n">
        <f aca="false">Time!DH$85</f>
        <v>708.314994303394</v>
      </c>
      <c r="DI119" s="214" t="n">
        <f aca="false">Time!DI$85</f>
        <v>757.897043904632</v>
      </c>
      <c r="DJ119" s="214" t="n">
        <f aca="false">Time!DJ$85</f>
        <v>810.949836977956</v>
      </c>
      <c r="DK119" s="214" t="n">
        <f aca="false">Time!DK$85</f>
        <v>867.716325566413</v>
      </c>
    </row>
    <row r="120" customFormat="false" ht="15" hidden="false" customHeight="true" outlineLevel="0" collapsed="false">
      <c r="E120" s="202" t="str">
        <f aca="false">E118 &amp; " - PV"</f>
        <v>Residual value - Yard expansion - PV</v>
      </c>
      <c r="F120" s="202"/>
      <c r="G120" s="202" t="s">
        <v>209</v>
      </c>
      <c r="H120" s="202" t="n">
        <f aca="false">SUM(J120:DK120)</f>
        <v>926566.944687746</v>
      </c>
      <c r="I120" s="202"/>
      <c r="J120" s="202" t="n">
        <f aca="false">J118 / J119</f>
        <v>0</v>
      </c>
      <c r="K120" s="202" t="n">
        <f aca="false">K118 / K119</f>
        <v>0</v>
      </c>
      <c r="L120" s="202" t="n">
        <f aca="false">L118 / L119</f>
        <v>0</v>
      </c>
      <c r="M120" s="202" t="n">
        <f aca="false">M118 / M119</f>
        <v>0</v>
      </c>
      <c r="N120" s="202" t="n">
        <f aca="false">N118 / N119</f>
        <v>0</v>
      </c>
      <c r="O120" s="202" t="n">
        <f aca="false">O118 / O119</f>
        <v>0</v>
      </c>
      <c r="P120" s="202" t="n">
        <f aca="false">P118 / P119</f>
        <v>0</v>
      </c>
      <c r="Q120" s="202" t="n">
        <f aca="false">Q118 / Q119</f>
        <v>0</v>
      </c>
      <c r="R120" s="202" t="n">
        <f aca="false">R118 / R119</f>
        <v>0</v>
      </c>
      <c r="S120" s="202" t="n">
        <f aca="false">S118 / S119</f>
        <v>0</v>
      </c>
      <c r="T120" s="202" t="n">
        <f aca="false">T118 / T119</f>
        <v>0</v>
      </c>
      <c r="U120" s="202" t="n">
        <f aca="false">U118 / U119</f>
        <v>0</v>
      </c>
      <c r="V120" s="202" t="n">
        <f aca="false">V118 / V119</f>
        <v>0</v>
      </c>
      <c r="W120" s="202" t="n">
        <f aca="false">W118 / W119</f>
        <v>0</v>
      </c>
      <c r="X120" s="202" t="n">
        <f aca="false">X118 / X119</f>
        <v>0</v>
      </c>
      <c r="Y120" s="202" t="n">
        <f aca="false">Y118 / Y119</f>
        <v>0</v>
      </c>
      <c r="Z120" s="202" t="n">
        <f aca="false">Z118 / Z119</f>
        <v>0</v>
      </c>
      <c r="AA120" s="202" t="n">
        <f aca="false">AA118 / AA119</f>
        <v>0</v>
      </c>
      <c r="AB120" s="202" t="n">
        <f aca="false">AB118 / AB119</f>
        <v>0</v>
      </c>
      <c r="AC120" s="202" t="n">
        <f aca="false">AC118 / AC119</f>
        <v>0</v>
      </c>
      <c r="AD120" s="202" t="n">
        <f aca="false">AD118 / AD119</f>
        <v>0</v>
      </c>
      <c r="AE120" s="202" t="n">
        <f aca="false">AE118 / AE119</f>
        <v>0</v>
      </c>
      <c r="AF120" s="202" t="n">
        <f aca="false">AF118 / AF119</f>
        <v>0</v>
      </c>
      <c r="AG120" s="202" t="n">
        <f aca="false">AG118 / AG119</f>
        <v>0</v>
      </c>
      <c r="AH120" s="202" t="n">
        <f aca="false">AH118 / AH119</f>
        <v>0</v>
      </c>
      <c r="AI120" s="202" t="n">
        <f aca="false">AI118 / AI119</f>
        <v>0</v>
      </c>
      <c r="AJ120" s="202" t="n">
        <f aca="false">AJ118 / AJ119</f>
        <v>0</v>
      </c>
      <c r="AK120" s="202" t="n">
        <f aca="false">AK118 / AK119</f>
        <v>0</v>
      </c>
      <c r="AL120" s="202" t="n">
        <f aca="false">AL118 / AL119</f>
        <v>0</v>
      </c>
      <c r="AM120" s="202" t="n">
        <f aca="false">AM118 / AM119</f>
        <v>926566.944687746</v>
      </c>
      <c r="AN120" s="202" t="n">
        <f aca="false">AN118 / AN119</f>
        <v>0</v>
      </c>
      <c r="AO120" s="202" t="n">
        <f aca="false">AO118 / AO119</f>
        <v>0</v>
      </c>
      <c r="AP120" s="202" t="n">
        <f aca="false">AP118 / AP119</f>
        <v>0</v>
      </c>
      <c r="AQ120" s="202" t="n">
        <f aca="false">AQ118 / AQ119</f>
        <v>0</v>
      </c>
      <c r="AR120" s="202" t="n">
        <f aca="false">AR118 / AR119</f>
        <v>0</v>
      </c>
      <c r="AS120" s="202" t="n">
        <f aca="false">AS118 / AS119</f>
        <v>0</v>
      </c>
      <c r="AT120" s="202" t="n">
        <f aca="false">AT118 / AT119</f>
        <v>0</v>
      </c>
      <c r="AU120" s="202" t="n">
        <f aca="false">AU118 / AU119</f>
        <v>0</v>
      </c>
      <c r="AV120" s="202" t="n">
        <f aca="false">AV118 / AV119</f>
        <v>0</v>
      </c>
      <c r="AW120" s="202" t="n">
        <f aca="false">AW118 / AW119</f>
        <v>0</v>
      </c>
      <c r="AX120" s="202" t="n">
        <f aca="false">AX118 / AX119</f>
        <v>0</v>
      </c>
      <c r="AY120" s="202" t="n">
        <f aca="false">AY118 / AY119</f>
        <v>0</v>
      </c>
      <c r="AZ120" s="202" t="n">
        <f aca="false">AZ118 / AZ119</f>
        <v>0</v>
      </c>
      <c r="BA120" s="202" t="n">
        <f aca="false">BA118 / BA119</f>
        <v>0</v>
      </c>
      <c r="BB120" s="202" t="n">
        <f aca="false">BB118 / BB119</f>
        <v>0</v>
      </c>
      <c r="BC120" s="202" t="n">
        <f aca="false">BC118 / BC119</f>
        <v>0</v>
      </c>
      <c r="BD120" s="202" t="n">
        <f aca="false">BD118 / BD119</f>
        <v>0</v>
      </c>
      <c r="BE120" s="202" t="n">
        <f aca="false">BE118 / BE119</f>
        <v>0</v>
      </c>
      <c r="BF120" s="202" t="n">
        <f aca="false">BF118 / BF119</f>
        <v>0</v>
      </c>
      <c r="BG120" s="202" t="n">
        <f aca="false">BG118 / BG119</f>
        <v>0</v>
      </c>
      <c r="BH120" s="202" t="n">
        <f aca="false">BH118 / BH119</f>
        <v>0</v>
      </c>
      <c r="BI120" s="202" t="n">
        <f aca="false">BI118 / BI119</f>
        <v>0</v>
      </c>
      <c r="BJ120" s="202" t="n">
        <f aca="false">BJ118 / BJ119</f>
        <v>0</v>
      </c>
      <c r="BK120" s="202" t="n">
        <f aca="false">BK118 / BK119</f>
        <v>0</v>
      </c>
      <c r="BL120" s="202" t="n">
        <f aca="false">BL118 / BL119</f>
        <v>0</v>
      </c>
      <c r="BM120" s="202" t="n">
        <f aca="false">BM118 / BM119</f>
        <v>0</v>
      </c>
      <c r="BN120" s="202" t="n">
        <f aca="false">BN118 / BN119</f>
        <v>0</v>
      </c>
      <c r="BO120" s="202" t="n">
        <f aca="false">BO118 / BO119</f>
        <v>0</v>
      </c>
      <c r="BP120" s="202" t="n">
        <f aca="false">BP118 / BP119</f>
        <v>0</v>
      </c>
      <c r="BQ120" s="202" t="n">
        <f aca="false">BQ118 / BQ119</f>
        <v>0</v>
      </c>
      <c r="BR120" s="202" t="n">
        <f aca="false">BR118 / BR119</f>
        <v>0</v>
      </c>
      <c r="BS120" s="202" t="n">
        <f aca="false">BS118 / BS119</f>
        <v>0</v>
      </c>
      <c r="BT120" s="202" t="n">
        <f aca="false">BT118 / BT119</f>
        <v>0</v>
      </c>
      <c r="BU120" s="202" t="n">
        <f aca="false">BU118 / BU119</f>
        <v>0</v>
      </c>
      <c r="BV120" s="202" t="n">
        <f aca="false">BV118 / BV119</f>
        <v>0</v>
      </c>
      <c r="BW120" s="202" t="n">
        <f aca="false">BW118 / BW119</f>
        <v>0</v>
      </c>
      <c r="BX120" s="202" t="n">
        <f aca="false">BX118 / BX119</f>
        <v>0</v>
      </c>
      <c r="BY120" s="202" t="n">
        <f aca="false">BY118 / BY119</f>
        <v>0</v>
      </c>
      <c r="BZ120" s="202" t="n">
        <f aca="false">BZ118 / BZ119</f>
        <v>0</v>
      </c>
      <c r="CA120" s="202" t="n">
        <f aca="false">CA118 / CA119</f>
        <v>0</v>
      </c>
      <c r="CB120" s="202" t="n">
        <f aca="false">CB118 / CB119</f>
        <v>0</v>
      </c>
      <c r="CC120" s="202" t="n">
        <f aca="false">CC118 / CC119</f>
        <v>0</v>
      </c>
      <c r="CD120" s="202" t="n">
        <f aca="false">CD118 / CD119</f>
        <v>0</v>
      </c>
      <c r="CE120" s="202" t="n">
        <f aca="false">CE118 / CE119</f>
        <v>0</v>
      </c>
      <c r="CF120" s="202" t="n">
        <f aca="false">CF118 / CF119</f>
        <v>0</v>
      </c>
      <c r="CG120" s="202" t="n">
        <f aca="false">CG118 / CG119</f>
        <v>0</v>
      </c>
      <c r="CH120" s="202" t="n">
        <f aca="false">CH118 / CH119</f>
        <v>0</v>
      </c>
      <c r="CI120" s="202" t="n">
        <f aca="false">CI118 / CI119</f>
        <v>0</v>
      </c>
      <c r="CJ120" s="202" t="n">
        <f aca="false">CJ118 / CJ119</f>
        <v>0</v>
      </c>
      <c r="CK120" s="202" t="n">
        <f aca="false">CK118 / CK119</f>
        <v>0</v>
      </c>
      <c r="CL120" s="202" t="n">
        <f aca="false">CL118 / CL119</f>
        <v>0</v>
      </c>
      <c r="CM120" s="202" t="n">
        <f aca="false">CM118 / CM119</f>
        <v>0</v>
      </c>
      <c r="CN120" s="202" t="n">
        <f aca="false">CN118 / CN119</f>
        <v>0</v>
      </c>
      <c r="CO120" s="202" t="n">
        <f aca="false">CO118 / CO119</f>
        <v>0</v>
      </c>
      <c r="CP120" s="202" t="n">
        <f aca="false">CP118 / CP119</f>
        <v>0</v>
      </c>
      <c r="CQ120" s="202" t="n">
        <f aca="false">CQ118 / CQ119</f>
        <v>0</v>
      </c>
      <c r="CR120" s="202" t="n">
        <f aca="false">CR118 / CR119</f>
        <v>0</v>
      </c>
      <c r="CS120" s="202" t="n">
        <f aca="false">CS118 / CS119</f>
        <v>0</v>
      </c>
      <c r="CT120" s="202" t="n">
        <f aca="false">CT118 / CT119</f>
        <v>0</v>
      </c>
      <c r="CU120" s="202" t="n">
        <f aca="false">CU118 / CU119</f>
        <v>0</v>
      </c>
      <c r="CV120" s="202" t="n">
        <f aca="false">CV118 / CV119</f>
        <v>0</v>
      </c>
      <c r="CW120" s="202" t="n">
        <f aca="false">CW118 / CW119</f>
        <v>0</v>
      </c>
      <c r="CX120" s="202" t="n">
        <f aca="false">CX118 / CX119</f>
        <v>0</v>
      </c>
      <c r="CY120" s="202" t="n">
        <f aca="false">CY118 / CY119</f>
        <v>0</v>
      </c>
      <c r="CZ120" s="202" t="n">
        <f aca="false">CZ118 / CZ119</f>
        <v>0</v>
      </c>
      <c r="DA120" s="202" t="n">
        <f aca="false">DA118 / DA119</f>
        <v>0</v>
      </c>
      <c r="DB120" s="202" t="n">
        <f aca="false">DB118 / DB119</f>
        <v>0</v>
      </c>
      <c r="DC120" s="202" t="n">
        <f aca="false">DC118 / DC119</f>
        <v>0</v>
      </c>
      <c r="DD120" s="202" t="n">
        <f aca="false">DD118 / DD119</f>
        <v>0</v>
      </c>
      <c r="DE120" s="202" t="n">
        <f aca="false">DE118 / DE119</f>
        <v>0</v>
      </c>
      <c r="DF120" s="202" t="n">
        <f aca="false">DF118 / DF119</f>
        <v>0</v>
      </c>
      <c r="DG120" s="202" t="n">
        <f aca="false">DG118 / DG119</f>
        <v>0</v>
      </c>
      <c r="DH120" s="202" t="n">
        <f aca="false">DH118 / DH119</f>
        <v>0</v>
      </c>
      <c r="DI120" s="202" t="n">
        <f aca="false">DI118 / DI119</f>
        <v>0</v>
      </c>
      <c r="DJ120" s="202" t="n">
        <f aca="false">DJ118 / DJ119</f>
        <v>0</v>
      </c>
      <c r="DK120" s="202" t="n">
        <f aca="false">DK118 / DK119</f>
        <v>0</v>
      </c>
    </row>
    <row r="122" customFormat="false" ht="15" hidden="false" customHeight="false" outlineLevel="0" collapsed="false">
      <c r="E122" s="85" t="str">
        <f aca="false">E120</f>
        <v>Residual value - Yard expansion - PV</v>
      </c>
      <c r="F122" s="85" t="n">
        <f aca="false">F120</f>
        <v>0</v>
      </c>
      <c r="G122" s="85" t="str">
        <f aca="false">G120</f>
        <v>US$</v>
      </c>
      <c r="H122" s="85" t="n">
        <f aca="false">H120</f>
        <v>926566.944687746</v>
      </c>
      <c r="I122" s="85" t="n">
        <f aca="false">I120</f>
        <v>0</v>
      </c>
      <c r="J122" s="85" t="n">
        <f aca="false">J120</f>
        <v>0</v>
      </c>
      <c r="K122" s="85" t="n">
        <f aca="false">K120</f>
        <v>0</v>
      </c>
      <c r="L122" s="85" t="n">
        <f aca="false">L120</f>
        <v>0</v>
      </c>
      <c r="M122" s="85" t="n">
        <f aca="false">M120</f>
        <v>0</v>
      </c>
      <c r="N122" s="85" t="n">
        <f aca="false">N120</f>
        <v>0</v>
      </c>
      <c r="O122" s="85" t="n">
        <f aca="false">O120</f>
        <v>0</v>
      </c>
      <c r="P122" s="85" t="n">
        <f aca="false">P120</f>
        <v>0</v>
      </c>
      <c r="Q122" s="85" t="n">
        <f aca="false">Q120</f>
        <v>0</v>
      </c>
      <c r="R122" s="85" t="n">
        <f aca="false">R120</f>
        <v>0</v>
      </c>
      <c r="S122" s="85" t="n">
        <f aca="false">S120</f>
        <v>0</v>
      </c>
      <c r="T122" s="85" t="n">
        <f aca="false">T120</f>
        <v>0</v>
      </c>
      <c r="U122" s="85" t="n">
        <f aca="false">U120</f>
        <v>0</v>
      </c>
      <c r="V122" s="85" t="n">
        <f aca="false">V120</f>
        <v>0</v>
      </c>
      <c r="W122" s="85" t="n">
        <f aca="false">W120</f>
        <v>0</v>
      </c>
      <c r="X122" s="85" t="n">
        <f aca="false">X120</f>
        <v>0</v>
      </c>
      <c r="Y122" s="85" t="n">
        <f aca="false">Y120</f>
        <v>0</v>
      </c>
      <c r="Z122" s="85" t="n">
        <f aca="false">Z120</f>
        <v>0</v>
      </c>
      <c r="AA122" s="85" t="n">
        <f aca="false">AA120</f>
        <v>0</v>
      </c>
      <c r="AB122" s="85" t="n">
        <f aca="false">AB120</f>
        <v>0</v>
      </c>
      <c r="AC122" s="85" t="n">
        <f aca="false">AC120</f>
        <v>0</v>
      </c>
      <c r="AD122" s="85" t="n">
        <f aca="false">AD120</f>
        <v>0</v>
      </c>
      <c r="AE122" s="85" t="n">
        <f aca="false">AE120</f>
        <v>0</v>
      </c>
      <c r="AF122" s="85" t="n">
        <f aca="false">AF120</f>
        <v>0</v>
      </c>
      <c r="AG122" s="85" t="n">
        <f aca="false">AG120</f>
        <v>0</v>
      </c>
      <c r="AH122" s="85" t="n">
        <f aca="false">AH120</f>
        <v>0</v>
      </c>
      <c r="AI122" s="85" t="n">
        <f aca="false">AI120</f>
        <v>0</v>
      </c>
      <c r="AJ122" s="85" t="n">
        <f aca="false">AJ120</f>
        <v>0</v>
      </c>
      <c r="AK122" s="85" t="n">
        <f aca="false">AK120</f>
        <v>0</v>
      </c>
      <c r="AL122" s="85" t="n">
        <f aca="false">AL120</f>
        <v>0</v>
      </c>
      <c r="AM122" s="85" t="n">
        <f aca="false">AM120</f>
        <v>926566.944687746</v>
      </c>
      <c r="AN122" s="85" t="n">
        <f aca="false">AN120</f>
        <v>0</v>
      </c>
      <c r="AO122" s="85" t="n">
        <f aca="false">AO120</f>
        <v>0</v>
      </c>
      <c r="AP122" s="85" t="n">
        <f aca="false">AP120</f>
        <v>0</v>
      </c>
      <c r="AQ122" s="85" t="n">
        <f aca="false">AQ120</f>
        <v>0</v>
      </c>
      <c r="AR122" s="85" t="n">
        <f aca="false">AR120</f>
        <v>0</v>
      </c>
      <c r="AS122" s="85" t="n">
        <f aca="false">AS120</f>
        <v>0</v>
      </c>
      <c r="AT122" s="85" t="n">
        <f aca="false">AT120</f>
        <v>0</v>
      </c>
      <c r="AU122" s="85" t="n">
        <f aca="false">AU120</f>
        <v>0</v>
      </c>
      <c r="AV122" s="85" t="n">
        <f aca="false">AV120</f>
        <v>0</v>
      </c>
      <c r="AW122" s="85" t="n">
        <f aca="false">AW120</f>
        <v>0</v>
      </c>
      <c r="AX122" s="85" t="n">
        <f aca="false">AX120</f>
        <v>0</v>
      </c>
      <c r="AY122" s="85" t="n">
        <f aca="false">AY120</f>
        <v>0</v>
      </c>
      <c r="AZ122" s="85" t="n">
        <f aca="false">AZ120</f>
        <v>0</v>
      </c>
      <c r="BA122" s="85" t="n">
        <f aca="false">BA120</f>
        <v>0</v>
      </c>
      <c r="BB122" s="85" t="n">
        <f aca="false">BB120</f>
        <v>0</v>
      </c>
      <c r="BC122" s="85" t="n">
        <f aca="false">BC120</f>
        <v>0</v>
      </c>
      <c r="BD122" s="85" t="n">
        <f aca="false">BD120</f>
        <v>0</v>
      </c>
      <c r="BE122" s="85" t="n">
        <f aca="false">BE120</f>
        <v>0</v>
      </c>
      <c r="BF122" s="85" t="n">
        <f aca="false">BF120</f>
        <v>0</v>
      </c>
      <c r="BG122" s="85" t="n">
        <f aca="false">BG120</f>
        <v>0</v>
      </c>
      <c r="BH122" s="85" t="n">
        <f aca="false">BH120</f>
        <v>0</v>
      </c>
      <c r="BI122" s="85" t="n">
        <f aca="false">BI120</f>
        <v>0</v>
      </c>
      <c r="BJ122" s="85" t="n">
        <f aca="false">BJ120</f>
        <v>0</v>
      </c>
      <c r="BK122" s="85" t="n">
        <f aca="false">BK120</f>
        <v>0</v>
      </c>
      <c r="BL122" s="85" t="n">
        <f aca="false">BL120</f>
        <v>0</v>
      </c>
      <c r="BM122" s="85" t="n">
        <f aca="false">BM120</f>
        <v>0</v>
      </c>
      <c r="BN122" s="85" t="n">
        <f aca="false">BN120</f>
        <v>0</v>
      </c>
      <c r="BO122" s="85" t="n">
        <f aca="false">BO120</f>
        <v>0</v>
      </c>
      <c r="BP122" s="85" t="n">
        <f aca="false">BP120</f>
        <v>0</v>
      </c>
      <c r="BQ122" s="85" t="n">
        <f aca="false">BQ120</f>
        <v>0</v>
      </c>
      <c r="BR122" s="85" t="n">
        <f aca="false">BR120</f>
        <v>0</v>
      </c>
      <c r="BS122" s="85" t="n">
        <f aca="false">BS120</f>
        <v>0</v>
      </c>
      <c r="BT122" s="85" t="n">
        <f aca="false">BT120</f>
        <v>0</v>
      </c>
      <c r="BU122" s="85" t="n">
        <f aca="false">BU120</f>
        <v>0</v>
      </c>
      <c r="BV122" s="85" t="n">
        <f aca="false">BV120</f>
        <v>0</v>
      </c>
      <c r="BW122" s="85" t="n">
        <f aca="false">BW120</f>
        <v>0</v>
      </c>
      <c r="BX122" s="85" t="n">
        <f aca="false">BX120</f>
        <v>0</v>
      </c>
      <c r="BY122" s="85" t="n">
        <f aca="false">BY120</f>
        <v>0</v>
      </c>
      <c r="BZ122" s="85" t="n">
        <f aca="false">BZ120</f>
        <v>0</v>
      </c>
      <c r="CA122" s="85" t="n">
        <f aca="false">CA120</f>
        <v>0</v>
      </c>
      <c r="CB122" s="85" t="n">
        <f aca="false">CB120</f>
        <v>0</v>
      </c>
      <c r="CC122" s="85" t="n">
        <f aca="false">CC120</f>
        <v>0</v>
      </c>
      <c r="CD122" s="85" t="n">
        <f aca="false">CD120</f>
        <v>0</v>
      </c>
      <c r="CE122" s="85" t="n">
        <f aca="false">CE120</f>
        <v>0</v>
      </c>
      <c r="CF122" s="85" t="n">
        <f aca="false">CF120</f>
        <v>0</v>
      </c>
      <c r="CG122" s="85" t="n">
        <f aca="false">CG120</f>
        <v>0</v>
      </c>
      <c r="CH122" s="85" t="n">
        <f aca="false">CH120</f>
        <v>0</v>
      </c>
      <c r="CI122" s="85" t="n">
        <f aca="false">CI120</f>
        <v>0</v>
      </c>
      <c r="CJ122" s="85" t="n">
        <f aca="false">CJ120</f>
        <v>0</v>
      </c>
      <c r="CK122" s="85" t="n">
        <f aca="false">CK120</f>
        <v>0</v>
      </c>
      <c r="CL122" s="85" t="n">
        <f aca="false">CL120</f>
        <v>0</v>
      </c>
      <c r="CM122" s="85" t="n">
        <f aca="false">CM120</f>
        <v>0</v>
      </c>
      <c r="CN122" s="85" t="n">
        <f aca="false">CN120</f>
        <v>0</v>
      </c>
      <c r="CO122" s="85" t="n">
        <f aca="false">CO120</f>
        <v>0</v>
      </c>
      <c r="CP122" s="85" t="n">
        <f aca="false">CP120</f>
        <v>0</v>
      </c>
      <c r="CQ122" s="85" t="n">
        <f aca="false">CQ120</f>
        <v>0</v>
      </c>
      <c r="CR122" s="85" t="n">
        <f aca="false">CR120</f>
        <v>0</v>
      </c>
      <c r="CS122" s="85" t="n">
        <f aca="false">CS120</f>
        <v>0</v>
      </c>
      <c r="CT122" s="85" t="n">
        <f aca="false">CT120</f>
        <v>0</v>
      </c>
      <c r="CU122" s="85" t="n">
        <f aca="false">CU120</f>
        <v>0</v>
      </c>
      <c r="CV122" s="85" t="n">
        <f aca="false">CV120</f>
        <v>0</v>
      </c>
      <c r="CW122" s="85" t="n">
        <f aca="false">CW120</f>
        <v>0</v>
      </c>
      <c r="CX122" s="85" t="n">
        <f aca="false">CX120</f>
        <v>0</v>
      </c>
      <c r="CY122" s="85" t="n">
        <f aca="false">CY120</f>
        <v>0</v>
      </c>
      <c r="CZ122" s="85" t="n">
        <f aca="false">CZ120</f>
        <v>0</v>
      </c>
      <c r="DA122" s="85" t="n">
        <f aca="false">DA120</f>
        <v>0</v>
      </c>
      <c r="DB122" s="85" t="n">
        <f aca="false">DB120</f>
        <v>0</v>
      </c>
      <c r="DC122" s="85" t="n">
        <f aca="false">DC120</f>
        <v>0</v>
      </c>
      <c r="DD122" s="85" t="n">
        <f aca="false">DD120</f>
        <v>0</v>
      </c>
      <c r="DE122" s="85" t="n">
        <f aca="false">DE120</f>
        <v>0</v>
      </c>
      <c r="DF122" s="85" t="n">
        <f aca="false">DF120</f>
        <v>0</v>
      </c>
      <c r="DG122" s="85" t="n">
        <f aca="false">DG120</f>
        <v>0</v>
      </c>
      <c r="DH122" s="85" t="n">
        <f aca="false">DH120</f>
        <v>0</v>
      </c>
      <c r="DI122" s="85" t="n">
        <f aca="false">DI120</f>
        <v>0</v>
      </c>
      <c r="DJ122" s="85" t="n">
        <f aca="false">DJ120</f>
        <v>0</v>
      </c>
      <c r="DK122" s="85" t="n">
        <f aca="false">DK120</f>
        <v>0</v>
      </c>
    </row>
    <row r="123" customFormat="false" ht="15" hidden="false" customHeight="false" outlineLevel="0" collapsed="false">
      <c r="E123" s="85" t="str">
        <f aca="false">E$105</f>
        <v>Post analysis period maintenance and operating costs - Yard expansion - PV</v>
      </c>
      <c r="F123" s="85" t="n">
        <f aca="false">F$105</f>
        <v>0</v>
      </c>
      <c r="G123" s="85" t="str">
        <f aca="false">G$105</f>
        <v>US$</v>
      </c>
      <c r="H123" s="85" t="n">
        <f aca="false">H$105</f>
        <v>95815.0614658786</v>
      </c>
      <c r="I123" s="85" t="n">
        <f aca="false">I$105</f>
        <v>0</v>
      </c>
      <c r="J123" s="85" t="n">
        <f aca="false">J$105</f>
        <v>0</v>
      </c>
      <c r="K123" s="85" t="n">
        <f aca="false">K$105</f>
        <v>0</v>
      </c>
      <c r="L123" s="85" t="n">
        <f aca="false">L$105</f>
        <v>0</v>
      </c>
      <c r="M123" s="85" t="n">
        <f aca="false">M$105</f>
        <v>0</v>
      </c>
      <c r="N123" s="85" t="n">
        <f aca="false">N$105</f>
        <v>0</v>
      </c>
      <c r="O123" s="85" t="n">
        <f aca="false">O$105</f>
        <v>0</v>
      </c>
      <c r="P123" s="85" t="n">
        <f aca="false">P$105</f>
        <v>0</v>
      </c>
      <c r="Q123" s="85" t="n">
        <f aca="false">Q$105</f>
        <v>0</v>
      </c>
      <c r="R123" s="85" t="n">
        <f aca="false">R$105</f>
        <v>0</v>
      </c>
      <c r="S123" s="85" t="n">
        <f aca="false">S$105</f>
        <v>0</v>
      </c>
      <c r="T123" s="85" t="n">
        <f aca="false">T$105</f>
        <v>0</v>
      </c>
      <c r="U123" s="85" t="n">
        <f aca="false">U$105</f>
        <v>0</v>
      </c>
      <c r="V123" s="85" t="n">
        <f aca="false">V$105</f>
        <v>0</v>
      </c>
      <c r="W123" s="85" t="n">
        <f aca="false">W$105</f>
        <v>0</v>
      </c>
      <c r="X123" s="85" t="n">
        <f aca="false">X$105</f>
        <v>0</v>
      </c>
      <c r="Y123" s="85" t="n">
        <f aca="false">Y$105</f>
        <v>0</v>
      </c>
      <c r="Z123" s="85" t="n">
        <f aca="false">Z$105</f>
        <v>0</v>
      </c>
      <c r="AA123" s="85" t="n">
        <f aca="false">AA$105</f>
        <v>0</v>
      </c>
      <c r="AB123" s="85" t="n">
        <f aca="false">AB$105</f>
        <v>0</v>
      </c>
      <c r="AC123" s="85" t="n">
        <f aca="false">AC$105</f>
        <v>0</v>
      </c>
      <c r="AD123" s="85" t="n">
        <f aca="false">AD$105</f>
        <v>0</v>
      </c>
      <c r="AE123" s="85" t="n">
        <f aca="false">AE$105</f>
        <v>0</v>
      </c>
      <c r="AF123" s="85" t="n">
        <f aca="false">AF$105</f>
        <v>0</v>
      </c>
      <c r="AG123" s="85" t="n">
        <f aca="false">AG$105</f>
        <v>0</v>
      </c>
      <c r="AH123" s="85" t="n">
        <f aca="false">AH$105</f>
        <v>0</v>
      </c>
      <c r="AI123" s="85" t="n">
        <f aca="false">AI$105</f>
        <v>0</v>
      </c>
      <c r="AJ123" s="85" t="n">
        <f aca="false">AJ$105</f>
        <v>0</v>
      </c>
      <c r="AK123" s="85" t="n">
        <f aca="false">AK$105</f>
        <v>0</v>
      </c>
      <c r="AL123" s="85" t="n">
        <f aca="false">AL$105</f>
        <v>0</v>
      </c>
      <c r="AM123" s="85" t="n">
        <f aca="false">AM$105</f>
        <v>0</v>
      </c>
      <c r="AN123" s="85" t="n">
        <f aca="false">AN$105</f>
        <v>7216.2534633002</v>
      </c>
      <c r="AO123" s="85" t="n">
        <f aca="false">AO$105</f>
        <v>6744.16211523383</v>
      </c>
      <c r="AP123" s="85" t="n">
        <f aca="false">AP$105</f>
        <v>6302.95524788208</v>
      </c>
      <c r="AQ123" s="85" t="n">
        <f aca="false">AQ$105</f>
        <v>5890.61238119821</v>
      </c>
      <c r="AR123" s="85" t="n">
        <f aca="false">AR$105</f>
        <v>5505.24521607309</v>
      </c>
      <c r="AS123" s="85" t="n">
        <f aca="false">AS$105</f>
        <v>5145.0889869842</v>
      </c>
      <c r="AT123" s="85" t="n">
        <f aca="false">AT$105</f>
        <v>4808.49438035906</v>
      </c>
      <c r="AU123" s="85" t="n">
        <f aca="false">AU$105</f>
        <v>4493.91998164399</v>
      </c>
      <c r="AV123" s="85" t="n">
        <f aca="false">AV$105</f>
        <v>4199.92521648971</v>
      </c>
      <c r="AW123" s="85" t="n">
        <f aca="false">AW$105</f>
        <v>3925.1637537287</v>
      </c>
      <c r="AX123" s="85" t="n">
        <f aca="false">AX$105</f>
        <v>3668.37733993336</v>
      </c>
      <c r="AY123" s="85" t="n">
        <f aca="false">AY$105</f>
        <v>3428.3900373209</v>
      </c>
      <c r="AZ123" s="85" t="n">
        <f aca="false">AZ$105</f>
        <v>3204.10283861766</v>
      </c>
      <c r="BA123" s="85" t="n">
        <f aca="false">BA$105</f>
        <v>2994.48863422211</v>
      </c>
      <c r="BB123" s="85" t="n">
        <f aca="false">BB$105</f>
        <v>2798.5875086188</v>
      </c>
      <c r="BC123" s="85" t="n">
        <f aca="false">BC$105</f>
        <v>2615.50234450355</v>
      </c>
      <c r="BD123" s="85" t="n">
        <f aca="false">BD$105</f>
        <v>2444.3947144893</v>
      </c>
      <c r="BE123" s="85" t="n">
        <f aca="false">BE$105</f>
        <v>2284.48104157878</v>
      </c>
      <c r="BF123" s="85" t="n">
        <f aca="false">BF$105</f>
        <v>2135.02901082129</v>
      </c>
      <c r="BG123" s="85" t="n">
        <f aca="false">BG$105</f>
        <v>1995.35421572084</v>
      </c>
      <c r="BH123" s="85" t="n">
        <f aca="false">BH$105</f>
        <v>1864.81702403816</v>
      </c>
      <c r="BI123" s="85" t="n">
        <f aca="false">BI$105</f>
        <v>1742.8196486338</v>
      </c>
      <c r="BJ123" s="85" t="n">
        <f aca="false">BJ$105</f>
        <v>1628.80340993813</v>
      </c>
      <c r="BK123" s="85" t="n">
        <f aca="false">BK$105</f>
        <v>1522.24617751227</v>
      </c>
      <c r="BL123" s="85" t="n">
        <f aca="false">BL$105</f>
        <v>1422.65997898343</v>
      </c>
      <c r="BM123" s="85" t="n">
        <f aca="false">BM$105</f>
        <v>1329.58876540507</v>
      </c>
      <c r="BN123" s="85" t="n">
        <f aca="false">BN$105</f>
        <v>1242.60632280848</v>
      </c>
      <c r="BO123" s="85" t="n">
        <f aca="false">BO$105</f>
        <v>1161.31432038176</v>
      </c>
      <c r="BP123" s="85" t="n">
        <f aca="false">BP$105</f>
        <v>1085.34048633809</v>
      </c>
      <c r="BQ123" s="85" t="n">
        <f aca="false">BQ$105</f>
        <v>1014.33690311971</v>
      </c>
      <c r="BR123" s="85" t="n">
        <f aca="false">BR$105</f>
        <v>0</v>
      </c>
      <c r="BS123" s="85" t="n">
        <f aca="false">BS$105</f>
        <v>0</v>
      </c>
      <c r="BT123" s="85" t="n">
        <f aca="false">BT$105</f>
        <v>0</v>
      </c>
      <c r="BU123" s="85" t="n">
        <f aca="false">BU$105</f>
        <v>0</v>
      </c>
      <c r="BV123" s="85" t="n">
        <f aca="false">BV$105</f>
        <v>0</v>
      </c>
      <c r="BW123" s="85" t="n">
        <f aca="false">BW$105</f>
        <v>0</v>
      </c>
      <c r="BX123" s="85" t="n">
        <f aca="false">BX$105</f>
        <v>0</v>
      </c>
      <c r="BY123" s="85" t="n">
        <f aca="false">BY$105</f>
        <v>0</v>
      </c>
      <c r="BZ123" s="85" t="n">
        <f aca="false">BZ$105</f>
        <v>0</v>
      </c>
      <c r="CA123" s="85" t="n">
        <f aca="false">CA$105</f>
        <v>0</v>
      </c>
      <c r="CB123" s="85" t="n">
        <f aca="false">CB$105</f>
        <v>0</v>
      </c>
      <c r="CC123" s="85" t="n">
        <f aca="false">CC$105</f>
        <v>0</v>
      </c>
      <c r="CD123" s="85" t="n">
        <f aca="false">CD$105</f>
        <v>0</v>
      </c>
      <c r="CE123" s="85" t="n">
        <f aca="false">CE$105</f>
        <v>0</v>
      </c>
      <c r="CF123" s="85" t="n">
        <f aca="false">CF$105</f>
        <v>0</v>
      </c>
      <c r="CG123" s="85" t="n">
        <f aca="false">CG$105</f>
        <v>0</v>
      </c>
      <c r="CH123" s="85" t="n">
        <f aca="false">CH$105</f>
        <v>0</v>
      </c>
      <c r="CI123" s="85" t="n">
        <f aca="false">CI$105</f>
        <v>0</v>
      </c>
      <c r="CJ123" s="85" t="n">
        <f aca="false">CJ$105</f>
        <v>0</v>
      </c>
      <c r="CK123" s="85" t="n">
        <f aca="false">CK$105</f>
        <v>0</v>
      </c>
      <c r="CL123" s="85" t="n">
        <f aca="false">CL$105</f>
        <v>0</v>
      </c>
      <c r="CM123" s="85" t="n">
        <f aca="false">CM$105</f>
        <v>0</v>
      </c>
      <c r="CN123" s="85" t="n">
        <f aca="false">CN$105</f>
        <v>0</v>
      </c>
      <c r="CO123" s="85" t="n">
        <f aca="false">CO$105</f>
        <v>0</v>
      </c>
      <c r="CP123" s="85" t="n">
        <f aca="false">CP$105</f>
        <v>0</v>
      </c>
      <c r="CQ123" s="85" t="n">
        <f aca="false">CQ$105</f>
        <v>0</v>
      </c>
      <c r="CR123" s="85" t="n">
        <f aca="false">CR$105</f>
        <v>0</v>
      </c>
      <c r="CS123" s="85" t="n">
        <f aca="false">CS$105</f>
        <v>0</v>
      </c>
      <c r="CT123" s="85" t="n">
        <f aca="false">CT$105</f>
        <v>0</v>
      </c>
      <c r="CU123" s="85" t="n">
        <f aca="false">CU$105</f>
        <v>0</v>
      </c>
      <c r="CV123" s="85" t="n">
        <f aca="false">CV$105</f>
        <v>0</v>
      </c>
      <c r="CW123" s="85" t="n">
        <f aca="false">CW$105</f>
        <v>0</v>
      </c>
      <c r="CX123" s="85" t="n">
        <f aca="false">CX$105</f>
        <v>0</v>
      </c>
      <c r="CY123" s="85" t="n">
        <f aca="false">CY$105</f>
        <v>0</v>
      </c>
      <c r="CZ123" s="85" t="n">
        <f aca="false">CZ$105</f>
        <v>0</v>
      </c>
      <c r="DA123" s="85" t="n">
        <f aca="false">DA$105</f>
        <v>0</v>
      </c>
      <c r="DB123" s="85" t="n">
        <f aca="false">DB$105</f>
        <v>0</v>
      </c>
      <c r="DC123" s="85" t="n">
        <f aca="false">DC$105</f>
        <v>0</v>
      </c>
      <c r="DD123" s="85" t="n">
        <f aca="false">DD$105</f>
        <v>0</v>
      </c>
      <c r="DE123" s="85" t="n">
        <f aca="false">DE$105</f>
        <v>0</v>
      </c>
      <c r="DF123" s="85" t="n">
        <f aca="false">DF$105</f>
        <v>0</v>
      </c>
      <c r="DG123" s="85" t="n">
        <f aca="false">DG$105</f>
        <v>0</v>
      </c>
      <c r="DH123" s="85" t="n">
        <f aca="false">DH$105</f>
        <v>0</v>
      </c>
      <c r="DI123" s="85" t="n">
        <f aca="false">DI$105</f>
        <v>0</v>
      </c>
      <c r="DJ123" s="85" t="n">
        <f aca="false">DJ$105</f>
        <v>0</v>
      </c>
      <c r="DK123" s="85" t="n">
        <f aca="false">DK$105</f>
        <v>0</v>
      </c>
    </row>
    <row r="124" s="159" customFormat="true" ht="15" hidden="false" customHeight="false" outlineLevel="0" collapsed="false">
      <c r="A124" s="182"/>
      <c r="B124" s="182"/>
      <c r="C124" s="183"/>
      <c r="E124" s="208" t="s">
        <v>320</v>
      </c>
      <c r="F124" s="208"/>
      <c r="G124" s="208" t="s">
        <v>209</v>
      </c>
      <c r="H124" s="208" t="n">
        <f aca="false">SUM(J124:DK124)</f>
        <v>830751.883221867</v>
      </c>
      <c r="I124" s="208"/>
      <c r="J124" s="208" t="n">
        <f aca="false">J122 - J123</f>
        <v>0</v>
      </c>
      <c r="K124" s="208" t="n">
        <f aca="false">K122 - K123</f>
        <v>0</v>
      </c>
      <c r="L124" s="208" t="n">
        <f aca="false">L122 - L123</f>
        <v>0</v>
      </c>
      <c r="M124" s="208" t="n">
        <f aca="false">M122 - M123</f>
        <v>0</v>
      </c>
      <c r="N124" s="208" t="n">
        <f aca="false">N122 - N123</f>
        <v>0</v>
      </c>
      <c r="O124" s="208" t="n">
        <f aca="false">O122 - O123</f>
        <v>0</v>
      </c>
      <c r="P124" s="208" t="n">
        <f aca="false">P122 - P123</f>
        <v>0</v>
      </c>
      <c r="Q124" s="208" t="n">
        <f aca="false">Q122 - Q123</f>
        <v>0</v>
      </c>
      <c r="R124" s="208" t="n">
        <f aca="false">R122 - R123</f>
        <v>0</v>
      </c>
      <c r="S124" s="208" t="n">
        <f aca="false">S122 - S123</f>
        <v>0</v>
      </c>
      <c r="T124" s="208" t="n">
        <f aca="false">T122 - T123</f>
        <v>0</v>
      </c>
      <c r="U124" s="208" t="n">
        <f aca="false">U122 - U123</f>
        <v>0</v>
      </c>
      <c r="V124" s="208" t="n">
        <f aca="false">V122 - V123</f>
        <v>0</v>
      </c>
      <c r="W124" s="208" t="n">
        <f aca="false">W122 - W123</f>
        <v>0</v>
      </c>
      <c r="X124" s="208" t="n">
        <f aca="false">X122 - X123</f>
        <v>0</v>
      </c>
      <c r="Y124" s="208" t="n">
        <f aca="false">Y122 - Y123</f>
        <v>0</v>
      </c>
      <c r="Z124" s="208" t="n">
        <f aca="false">Z122 - Z123</f>
        <v>0</v>
      </c>
      <c r="AA124" s="208" t="n">
        <f aca="false">AA122 - AA123</f>
        <v>0</v>
      </c>
      <c r="AB124" s="208" t="n">
        <f aca="false">AB122 - AB123</f>
        <v>0</v>
      </c>
      <c r="AC124" s="208" t="n">
        <f aca="false">AC122 - AC123</f>
        <v>0</v>
      </c>
      <c r="AD124" s="208" t="n">
        <f aca="false">AD122 - AD123</f>
        <v>0</v>
      </c>
      <c r="AE124" s="208" t="n">
        <f aca="false">AE122 - AE123</f>
        <v>0</v>
      </c>
      <c r="AF124" s="208" t="n">
        <f aca="false">AF122 - AF123</f>
        <v>0</v>
      </c>
      <c r="AG124" s="208" t="n">
        <f aca="false">AG122 - AG123</f>
        <v>0</v>
      </c>
      <c r="AH124" s="208" t="n">
        <f aca="false">AH122 - AH123</f>
        <v>0</v>
      </c>
      <c r="AI124" s="208" t="n">
        <f aca="false">AI122 - AI123</f>
        <v>0</v>
      </c>
      <c r="AJ124" s="208" t="n">
        <f aca="false">AJ122 - AJ123</f>
        <v>0</v>
      </c>
      <c r="AK124" s="208" t="n">
        <f aca="false">AK122 - AK123</f>
        <v>0</v>
      </c>
      <c r="AL124" s="208" t="n">
        <f aca="false">AL122 - AL123</f>
        <v>0</v>
      </c>
      <c r="AM124" s="208" t="n">
        <f aca="false">AM122 - AM123</f>
        <v>926566.944687746</v>
      </c>
      <c r="AN124" s="208" t="n">
        <f aca="false">AN122 - AN123</f>
        <v>-7216.2534633002</v>
      </c>
      <c r="AO124" s="208" t="n">
        <f aca="false">AO122 - AO123</f>
        <v>-6744.16211523383</v>
      </c>
      <c r="AP124" s="208" t="n">
        <f aca="false">AP122 - AP123</f>
        <v>-6302.95524788208</v>
      </c>
      <c r="AQ124" s="208" t="n">
        <f aca="false">AQ122 - AQ123</f>
        <v>-5890.61238119821</v>
      </c>
      <c r="AR124" s="208" t="n">
        <f aca="false">AR122 - AR123</f>
        <v>-5505.24521607309</v>
      </c>
      <c r="AS124" s="208" t="n">
        <f aca="false">AS122 - AS123</f>
        <v>-5145.0889869842</v>
      </c>
      <c r="AT124" s="208" t="n">
        <f aca="false">AT122 - AT123</f>
        <v>-4808.49438035906</v>
      </c>
      <c r="AU124" s="208" t="n">
        <f aca="false">AU122 - AU123</f>
        <v>-4493.91998164399</v>
      </c>
      <c r="AV124" s="208" t="n">
        <f aca="false">AV122 - AV123</f>
        <v>-4199.92521648971</v>
      </c>
      <c r="AW124" s="208" t="n">
        <f aca="false">AW122 - AW123</f>
        <v>-3925.1637537287</v>
      </c>
      <c r="AX124" s="208" t="n">
        <f aca="false">AX122 - AX123</f>
        <v>-3668.37733993336</v>
      </c>
      <c r="AY124" s="208" t="n">
        <f aca="false">AY122 - AY123</f>
        <v>-3428.3900373209</v>
      </c>
      <c r="AZ124" s="208" t="n">
        <f aca="false">AZ122 - AZ123</f>
        <v>-3204.10283861766</v>
      </c>
      <c r="BA124" s="208" t="n">
        <f aca="false">BA122 - BA123</f>
        <v>-2994.48863422211</v>
      </c>
      <c r="BB124" s="208" t="n">
        <f aca="false">BB122 - BB123</f>
        <v>-2798.5875086188</v>
      </c>
      <c r="BC124" s="208" t="n">
        <f aca="false">BC122 - BC123</f>
        <v>-2615.50234450355</v>
      </c>
      <c r="BD124" s="208" t="n">
        <f aca="false">BD122 - BD123</f>
        <v>-2444.3947144893</v>
      </c>
      <c r="BE124" s="208" t="n">
        <f aca="false">BE122 - BE123</f>
        <v>-2284.48104157878</v>
      </c>
      <c r="BF124" s="208" t="n">
        <f aca="false">BF122 - BF123</f>
        <v>-2135.02901082129</v>
      </c>
      <c r="BG124" s="208" t="n">
        <f aca="false">BG122 - BG123</f>
        <v>-1995.35421572084</v>
      </c>
      <c r="BH124" s="208" t="n">
        <f aca="false">BH122 - BH123</f>
        <v>-1864.81702403816</v>
      </c>
      <c r="BI124" s="208" t="n">
        <f aca="false">BI122 - BI123</f>
        <v>-1742.8196486338</v>
      </c>
      <c r="BJ124" s="208" t="n">
        <f aca="false">BJ122 - BJ123</f>
        <v>-1628.80340993813</v>
      </c>
      <c r="BK124" s="208" t="n">
        <f aca="false">BK122 - BK123</f>
        <v>-1522.24617751227</v>
      </c>
      <c r="BL124" s="208" t="n">
        <f aca="false">BL122 - BL123</f>
        <v>-1422.65997898343</v>
      </c>
      <c r="BM124" s="208" t="n">
        <f aca="false">BM122 - BM123</f>
        <v>-1329.58876540507</v>
      </c>
      <c r="BN124" s="208" t="n">
        <f aca="false">BN122 - BN123</f>
        <v>-1242.60632280848</v>
      </c>
      <c r="BO124" s="208" t="n">
        <f aca="false">BO122 - BO123</f>
        <v>-1161.31432038176</v>
      </c>
      <c r="BP124" s="208" t="n">
        <f aca="false">BP122 - BP123</f>
        <v>-1085.34048633809</v>
      </c>
      <c r="BQ124" s="208" t="n">
        <f aca="false">BQ122 - BQ123</f>
        <v>-1014.33690311971</v>
      </c>
      <c r="BR124" s="208" t="n">
        <f aca="false">BR122 - BR123</f>
        <v>0</v>
      </c>
      <c r="BS124" s="208" t="n">
        <f aca="false">BS122 - BS123</f>
        <v>0</v>
      </c>
      <c r="BT124" s="208" t="n">
        <f aca="false">BT122 - BT123</f>
        <v>0</v>
      </c>
      <c r="BU124" s="208" t="n">
        <f aca="false">BU122 - BU123</f>
        <v>0</v>
      </c>
      <c r="BV124" s="208" t="n">
        <f aca="false">BV122 - BV123</f>
        <v>0</v>
      </c>
      <c r="BW124" s="208" t="n">
        <f aca="false">BW122 - BW123</f>
        <v>0</v>
      </c>
      <c r="BX124" s="208" t="n">
        <f aca="false">BX122 - BX123</f>
        <v>0</v>
      </c>
      <c r="BY124" s="208" t="n">
        <f aca="false">BY122 - BY123</f>
        <v>0</v>
      </c>
      <c r="BZ124" s="208" t="n">
        <f aca="false">BZ122 - BZ123</f>
        <v>0</v>
      </c>
      <c r="CA124" s="208" t="n">
        <f aca="false">CA122 - CA123</f>
        <v>0</v>
      </c>
      <c r="CB124" s="208" t="n">
        <f aca="false">CB122 - CB123</f>
        <v>0</v>
      </c>
      <c r="CC124" s="208" t="n">
        <f aca="false">CC122 - CC123</f>
        <v>0</v>
      </c>
      <c r="CD124" s="208" t="n">
        <f aca="false">CD122 - CD123</f>
        <v>0</v>
      </c>
      <c r="CE124" s="208" t="n">
        <f aca="false">CE122 - CE123</f>
        <v>0</v>
      </c>
      <c r="CF124" s="208" t="n">
        <f aca="false">CF122 - CF123</f>
        <v>0</v>
      </c>
      <c r="CG124" s="208" t="n">
        <f aca="false">CG122 - CG123</f>
        <v>0</v>
      </c>
      <c r="CH124" s="208" t="n">
        <f aca="false">CH122 - CH123</f>
        <v>0</v>
      </c>
      <c r="CI124" s="208" t="n">
        <f aca="false">CI122 - CI123</f>
        <v>0</v>
      </c>
      <c r="CJ124" s="208" t="n">
        <f aca="false">CJ122 - CJ123</f>
        <v>0</v>
      </c>
      <c r="CK124" s="208" t="n">
        <f aca="false">CK122 - CK123</f>
        <v>0</v>
      </c>
      <c r="CL124" s="208" t="n">
        <f aca="false">CL122 - CL123</f>
        <v>0</v>
      </c>
      <c r="CM124" s="208" t="n">
        <f aca="false">CM122 - CM123</f>
        <v>0</v>
      </c>
      <c r="CN124" s="208" t="n">
        <f aca="false">CN122 - CN123</f>
        <v>0</v>
      </c>
      <c r="CO124" s="208" t="n">
        <f aca="false">CO122 - CO123</f>
        <v>0</v>
      </c>
      <c r="CP124" s="208" t="n">
        <f aca="false">CP122 - CP123</f>
        <v>0</v>
      </c>
      <c r="CQ124" s="208" t="n">
        <f aca="false">CQ122 - CQ123</f>
        <v>0</v>
      </c>
      <c r="CR124" s="208" t="n">
        <f aca="false">CR122 - CR123</f>
        <v>0</v>
      </c>
      <c r="CS124" s="208" t="n">
        <f aca="false">CS122 - CS123</f>
        <v>0</v>
      </c>
      <c r="CT124" s="208" t="n">
        <f aca="false">CT122 - CT123</f>
        <v>0</v>
      </c>
      <c r="CU124" s="208" t="n">
        <f aca="false">CU122 - CU123</f>
        <v>0</v>
      </c>
      <c r="CV124" s="208" t="n">
        <f aca="false">CV122 - CV123</f>
        <v>0</v>
      </c>
      <c r="CW124" s="208" t="n">
        <f aca="false">CW122 - CW123</f>
        <v>0</v>
      </c>
      <c r="CX124" s="208" t="n">
        <f aca="false">CX122 - CX123</f>
        <v>0</v>
      </c>
      <c r="CY124" s="208" t="n">
        <f aca="false">CY122 - CY123</f>
        <v>0</v>
      </c>
      <c r="CZ124" s="208" t="n">
        <f aca="false">CZ122 - CZ123</f>
        <v>0</v>
      </c>
      <c r="DA124" s="208" t="n">
        <f aca="false">DA122 - DA123</f>
        <v>0</v>
      </c>
      <c r="DB124" s="208" t="n">
        <f aca="false">DB122 - DB123</f>
        <v>0</v>
      </c>
      <c r="DC124" s="208" t="n">
        <f aca="false">DC122 - DC123</f>
        <v>0</v>
      </c>
      <c r="DD124" s="208" t="n">
        <f aca="false">DD122 - DD123</f>
        <v>0</v>
      </c>
      <c r="DE124" s="208" t="n">
        <f aca="false">DE122 - DE123</f>
        <v>0</v>
      </c>
      <c r="DF124" s="208" t="n">
        <f aca="false">DF122 - DF123</f>
        <v>0</v>
      </c>
      <c r="DG124" s="208" t="n">
        <f aca="false">DG122 - DG123</f>
        <v>0</v>
      </c>
      <c r="DH124" s="208" t="n">
        <f aca="false">DH122 - DH123</f>
        <v>0</v>
      </c>
      <c r="DI124" s="208" t="n">
        <f aca="false">DI122 - DI123</f>
        <v>0</v>
      </c>
      <c r="DJ124" s="208" t="n">
        <f aca="false">DJ122 - DJ123</f>
        <v>0</v>
      </c>
      <c r="DK124" s="208" t="n">
        <f aca="false">DK122 - DK123</f>
        <v>0</v>
      </c>
    </row>
    <row r="126" customFormat="false" ht="15" hidden="false" customHeight="false" outlineLevel="0" collapsed="false">
      <c r="B126" s="53" t="s">
        <v>1</v>
      </c>
    </row>
    <row r="127" customFormat="false" ht="15" hidden="false" customHeight="false" outlineLevel="0" collapsed="false">
      <c r="E127" s="85" t="str">
        <f aca="false">E$94</f>
        <v>Residual value including future maintenance &amp; operating costs - Truck gate complex - PV</v>
      </c>
      <c r="F127" s="85" t="n">
        <f aca="false">F$94</f>
        <v>0</v>
      </c>
      <c r="G127" s="85" t="str">
        <f aca="false">G$94</f>
        <v>US$</v>
      </c>
      <c r="H127" s="85" t="n">
        <f aca="false">H$94</f>
        <v>611456.795291187</v>
      </c>
      <c r="I127" s="85" t="n">
        <f aca="false">I$94</f>
        <v>0</v>
      </c>
      <c r="J127" s="85" t="n">
        <f aca="false">J$94</f>
        <v>0</v>
      </c>
      <c r="K127" s="85" t="n">
        <f aca="false">K$94</f>
        <v>0</v>
      </c>
      <c r="L127" s="85" t="n">
        <f aca="false">L$94</f>
        <v>0</v>
      </c>
      <c r="M127" s="85" t="n">
        <f aca="false">M$94</f>
        <v>0</v>
      </c>
      <c r="N127" s="85" t="n">
        <f aca="false">N$94</f>
        <v>0</v>
      </c>
      <c r="O127" s="85" t="n">
        <f aca="false">O$94</f>
        <v>0</v>
      </c>
      <c r="P127" s="85" t="n">
        <f aca="false">P$94</f>
        <v>0</v>
      </c>
      <c r="Q127" s="85" t="n">
        <f aca="false">Q$94</f>
        <v>0</v>
      </c>
      <c r="R127" s="85" t="n">
        <f aca="false">R$94</f>
        <v>0</v>
      </c>
      <c r="S127" s="85" t="n">
        <f aca="false">S$94</f>
        <v>0</v>
      </c>
      <c r="T127" s="85" t="n">
        <f aca="false">T$94</f>
        <v>0</v>
      </c>
      <c r="U127" s="85" t="n">
        <f aca="false">U$94</f>
        <v>0</v>
      </c>
      <c r="V127" s="85" t="n">
        <f aca="false">V$94</f>
        <v>0</v>
      </c>
      <c r="W127" s="85" t="n">
        <f aca="false">W$94</f>
        <v>0</v>
      </c>
      <c r="X127" s="85" t="n">
        <f aca="false">X$94</f>
        <v>0</v>
      </c>
      <c r="Y127" s="85" t="n">
        <f aca="false">Y$94</f>
        <v>0</v>
      </c>
      <c r="Z127" s="85" t="n">
        <f aca="false">Z$94</f>
        <v>0</v>
      </c>
      <c r="AA127" s="85" t="n">
        <f aca="false">AA$94</f>
        <v>0</v>
      </c>
      <c r="AB127" s="85" t="n">
        <f aca="false">AB$94</f>
        <v>0</v>
      </c>
      <c r="AC127" s="85" t="n">
        <f aca="false">AC$94</f>
        <v>0</v>
      </c>
      <c r="AD127" s="85" t="n">
        <f aca="false">AD$94</f>
        <v>0</v>
      </c>
      <c r="AE127" s="85" t="n">
        <f aca="false">AE$94</f>
        <v>0</v>
      </c>
      <c r="AF127" s="85" t="n">
        <f aca="false">AF$94</f>
        <v>0</v>
      </c>
      <c r="AG127" s="85" t="n">
        <f aca="false">AG$94</f>
        <v>0</v>
      </c>
      <c r="AH127" s="85" t="n">
        <f aca="false">AH$94</f>
        <v>0</v>
      </c>
      <c r="AI127" s="85" t="n">
        <f aca="false">AI$94</f>
        <v>0</v>
      </c>
      <c r="AJ127" s="85" t="n">
        <f aca="false">AJ$94</f>
        <v>0</v>
      </c>
      <c r="AK127" s="85" t="n">
        <f aca="false">AK$94</f>
        <v>0</v>
      </c>
      <c r="AL127" s="85" t="n">
        <f aca="false">AL$94</f>
        <v>0</v>
      </c>
      <c r="AM127" s="85" t="n">
        <f aca="false">AM$94</f>
        <v>774689.679218485</v>
      </c>
      <c r="AN127" s="85" t="n">
        <f aca="false">AN$94</f>
        <v>-21720.2713799575</v>
      </c>
      <c r="AO127" s="85" t="n">
        <f aca="false">AO$94</f>
        <v>-20299.3190466893</v>
      </c>
      <c r="AP127" s="85" t="n">
        <f aca="false">AP$94</f>
        <v>-18971.3262118591</v>
      </c>
      <c r="AQ127" s="85" t="n">
        <f aca="false">AQ$94</f>
        <v>-17730.2114129525</v>
      </c>
      <c r="AR127" s="85" t="n">
        <f aca="false">AR$94</f>
        <v>-16570.2910401425</v>
      </c>
      <c r="AS127" s="85" t="n">
        <f aca="false">AS$94</f>
        <v>-15486.2533085444</v>
      </c>
      <c r="AT127" s="85" t="n">
        <f aca="false">AT$94</f>
        <v>-14473.133933219</v>
      </c>
      <c r="AU127" s="85" t="n">
        <f aca="false">AU$94</f>
        <v>-13526.2933955318</v>
      </c>
      <c r="AV127" s="85" t="n">
        <f aca="false">AV$94</f>
        <v>-12641.3956967587</v>
      </c>
      <c r="AW127" s="85" t="n">
        <f aca="false">AW$94</f>
        <v>-11814.3885016437</v>
      </c>
      <c r="AX127" s="85" t="n">
        <f aca="false">AX$94</f>
        <v>0</v>
      </c>
      <c r="AY127" s="85" t="n">
        <f aca="false">AY$94</f>
        <v>0</v>
      </c>
      <c r="AZ127" s="85" t="n">
        <f aca="false">AZ$94</f>
        <v>0</v>
      </c>
      <c r="BA127" s="85" t="n">
        <f aca="false">BA$94</f>
        <v>0</v>
      </c>
      <c r="BB127" s="85" t="n">
        <f aca="false">BB$94</f>
        <v>0</v>
      </c>
      <c r="BC127" s="85" t="n">
        <f aca="false">BC$94</f>
        <v>0</v>
      </c>
      <c r="BD127" s="85" t="n">
        <f aca="false">BD$94</f>
        <v>0</v>
      </c>
      <c r="BE127" s="85" t="n">
        <f aca="false">BE$94</f>
        <v>0</v>
      </c>
      <c r="BF127" s="85" t="n">
        <f aca="false">BF$94</f>
        <v>0</v>
      </c>
      <c r="BG127" s="85" t="n">
        <f aca="false">BG$94</f>
        <v>0</v>
      </c>
      <c r="BH127" s="85" t="n">
        <f aca="false">BH$94</f>
        <v>0</v>
      </c>
      <c r="BI127" s="85" t="n">
        <f aca="false">BI$94</f>
        <v>0</v>
      </c>
      <c r="BJ127" s="85" t="n">
        <f aca="false">BJ$94</f>
        <v>0</v>
      </c>
      <c r="BK127" s="85" t="n">
        <f aca="false">BK$94</f>
        <v>0</v>
      </c>
      <c r="BL127" s="85" t="n">
        <f aca="false">BL$94</f>
        <v>0</v>
      </c>
      <c r="BM127" s="85" t="n">
        <f aca="false">BM$94</f>
        <v>0</v>
      </c>
      <c r="BN127" s="85" t="n">
        <f aca="false">BN$94</f>
        <v>0</v>
      </c>
      <c r="BO127" s="85" t="n">
        <f aca="false">BO$94</f>
        <v>0</v>
      </c>
      <c r="BP127" s="85" t="n">
        <f aca="false">BP$94</f>
        <v>0</v>
      </c>
      <c r="BQ127" s="85" t="n">
        <f aca="false">BQ$94</f>
        <v>0</v>
      </c>
      <c r="BR127" s="85" t="n">
        <f aca="false">BR$94</f>
        <v>0</v>
      </c>
      <c r="BS127" s="85" t="n">
        <f aca="false">BS$94</f>
        <v>0</v>
      </c>
      <c r="BT127" s="85" t="n">
        <f aca="false">BT$94</f>
        <v>0</v>
      </c>
      <c r="BU127" s="85" t="n">
        <f aca="false">BU$94</f>
        <v>0</v>
      </c>
      <c r="BV127" s="85" t="n">
        <f aca="false">BV$94</f>
        <v>0</v>
      </c>
      <c r="BW127" s="85" t="n">
        <f aca="false">BW$94</f>
        <v>0</v>
      </c>
      <c r="BX127" s="85" t="n">
        <f aca="false">BX$94</f>
        <v>0</v>
      </c>
      <c r="BY127" s="85" t="n">
        <f aca="false">BY$94</f>
        <v>0</v>
      </c>
      <c r="BZ127" s="85" t="n">
        <f aca="false">BZ$94</f>
        <v>0</v>
      </c>
      <c r="CA127" s="85" t="n">
        <f aca="false">CA$94</f>
        <v>0</v>
      </c>
      <c r="CB127" s="85" t="n">
        <f aca="false">CB$94</f>
        <v>0</v>
      </c>
      <c r="CC127" s="85" t="n">
        <f aca="false">CC$94</f>
        <v>0</v>
      </c>
      <c r="CD127" s="85" t="n">
        <f aca="false">CD$94</f>
        <v>0</v>
      </c>
      <c r="CE127" s="85" t="n">
        <f aca="false">CE$94</f>
        <v>0</v>
      </c>
      <c r="CF127" s="85" t="n">
        <f aca="false">CF$94</f>
        <v>0</v>
      </c>
      <c r="CG127" s="85" t="n">
        <f aca="false">CG$94</f>
        <v>0</v>
      </c>
      <c r="CH127" s="85" t="n">
        <f aca="false">CH$94</f>
        <v>0</v>
      </c>
      <c r="CI127" s="85" t="n">
        <f aca="false">CI$94</f>
        <v>0</v>
      </c>
      <c r="CJ127" s="85" t="n">
        <f aca="false">CJ$94</f>
        <v>0</v>
      </c>
      <c r="CK127" s="85" t="n">
        <f aca="false">CK$94</f>
        <v>0</v>
      </c>
      <c r="CL127" s="85" t="n">
        <f aca="false">CL$94</f>
        <v>0</v>
      </c>
      <c r="CM127" s="85" t="n">
        <f aca="false">CM$94</f>
        <v>0</v>
      </c>
      <c r="CN127" s="85" t="n">
        <f aca="false">CN$94</f>
        <v>0</v>
      </c>
      <c r="CO127" s="85" t="n">
        <f aca="false">CO$94</f>
        <v>0</v>
      </c>
      <c r="CP127" s="85" t="n">
        <f aca="false">CP$94</f>
        <v>0</v>
      </c>
      <c r="CQ127" s="85" t="n">
        <f aca="false">CQ$94</f>
        <v>0</v>
      </c>
      <c r="CR127" s="85" t="n">
        <f aca="false">CR$94</f>
        <v>0</v>
      </c>
      <c r="CS127" s="85" t="n">
        <f aca="false">CS$94</f>
        <v>0</v>
      </c>
      <c r="CT127" s="85" t="n">
        <f aca="false">CT$94</f>
        <v>0</v>
      </c>
      <c r="CU127" s="85" t="n">
        <f aca="false">CU$94</f>
        <v>0</v>
      </c>
      <c r="CV127" s="85" t="n">
        <f aca="false">CV$94</f>
        <v>0</v>
      </c>
      <c r="CW127" s="85" t="n">
        <f aca="false">CW$94</f>
        <v>0</v>
      </c>
      <c r="CX127" s="85" t="n">
        <f aca="false">CX$94</f>
        <v>0</v>
      </c>
      <c r="CY127" s="85" t="n">
        <f aca="false">CY$94</f>
        <v>0</v>
      </c>
      <c r="CZ127" s="85" t="n">
        <f aca="false">CZ$94</f>
        <v>0</v>
      </c>
      <c r="DA127" s="85" t="n">
        <f aca="false">DA$94</f>
        <v>0</v>
      </c>
      <c r="DB127" s="85" t="n">
        <f aca="false">DB$94</f>
        <v>0</v>
      </c>
      <c r="DC127" s="85" t="n">
        <f aca="false">DC$94</f>
        <v>0</v>
      </c>
      <c r="DD127" s="85" t="n">
        <f aca="false">DD$94</f>
        <v>0</v>
      </c>
      <c r="DE127" s="85" t="n">
        <f aca="false">DE$94</f>
        <v>0</v>
      </c>
      <c r="DF127" s="85" t="n">
        <f aca="false">DF$94</f>
        <v>0</v>
      </c>
      <c r="DG127" s="85" t="n">
        <f aca="false">DG$94</f>
        <v>0</v>
      </c>
      <c r="DH127" s="85" t="n">
        <f aca="false">DH$94</f>
        <v>0</v>
      </c>
      <c r="DI127" s="85" t="n">
        <f aca="false">DI$94</f>
        <v>0</v>
      </c>
      <c r="DJ127" s="85" t="n">
        <f aca="false">DJ$94</f>
        <v>0</v>
      </c>
      <c r="DK127" s="85" t="n">
        <f aca="false">DK$94</f>
        <v>0</v>
      </c>
    </row>
    <row r="128" customFormat="false" ht="15" hidden="false" customHeight="false" outlineLevel="0" collapsed="false">
      <c r="E128" s="85" t="str">
        <f aca="false">E$124</f>
        <v>Residual value including future maintenance &amp; operating costs - Yard expansion - PV</v>
      </c>
      <c r="F128" s="85" t="n">
        <f aca="false">F$124</f>
        <v>0</v>
      </c>
      <c r="G128" s="85" t="str">
        <f aca="false">G$124</f>
        <v>US$</v>
      </c>
      <c r="H128" s="85" t="n">
        <f aca="false">H$124</f>
        <v>830751.883221867</v>
      </c>
      <c r="I128" s="85" t="n">
        <f aca="false">I$124</f>
        <v>0</v>
      </c>
      <c r="J128" s="85" t="n">
        <f aca="false">J$124</f>
        <v>0</v>
      </c>
      <c r="K128" s="85" t="n">
        <f aca="false">K$124</f>
        <v>0</v>
      </c>
      <c r="L128" s="85" t="n">
        <f aca="false">L$124</f>
        <v>0</v>
      </c>
      <c r="M128" s="85" t="n">
        <f aca="false">M$124</f>
        <v>0</v>
      </c>
      <c r="N128" s="85" t="n">
        <f aca="false">N$124</f>
        <v>0</v>
      </c>
      <c r="O128" s="85" t="n">
        <f aca="false">O$124</f>
        <v>0</v>
      </c>
      <c r="P128" s="85" t="n">
        <f aca="false">P$124</f>
        <v>0</v>
      </c>
      <c r="Q128" s="85" t="n">
        <f aca="false">Q$124</f>
        <v>0</v>
      </c>
      <c r="R128" s="85" t="n">
        <f aca="false">R$124</f>
        <v>0</v>
      </c>
      <c r="S128" s="85" t="n">
        <f aca="false">S$124</f>
        <v>0</v>
      </c>
      <c r="T128" s="85" t="n">
        <f aca="false">T$124</f>
        <v>0</v>
      </c>
      <c r="U128" s="85" t="n">
        <f aca="false">U$124</f>
        <v>0</v>
      </c>
      <c r="V128" s="85" t="n">
        <f aca="false">V$124</f>
        <v>0</v>
      </c>
      <c r="W128" s="85" t="n">
        <f aca="false">W$124</f>
        <v>0</v>
      </c>
      <c r="X128" s="85" t="n">
        <f aca="false">X$124</f>
        <v>0</v>
      </c>
      <c r="Y128" s="85" t="n">
        <f aca="false">Y$124</f>
        <v>0</v>
      </c>
      <c r="Z128" s="85" t="n">
        <f aca="false">Z$124</f>
        <v>0</v>
      </c>
      <c r="AA128" s="85" t="n">
        <f aca="false">AA$124</f>
        <v>0</v>
      </c>
      <c r="AB128" s="85" t="n">
        <f aca="false">AB$124</f>
        <v>0</v>
      </c>
      <c r="AC128" s="85" t="n">
        <f aca="false">AC$124</f>
        <v>0</v>
      </c>
      <c r="AD128" s="85" t="n">
        <f aca="false">AD$124</f>
        <v>0</v>
      </c>
      <c r="AE128" s="85" t="n">
        <f aca="false">AE$124</f>
        <v>0</v>
      </c>
      <c r="AF128" s="85" t="n">
        <f aca="false">AF$124</f>
        <v>0</v>
      </c>
      <c r="AG128" s="85" t="n">
        <f aca="false">AG$124</f>
        <v>0</v>
      </c>
      <c r="AH128" s="85" t="n">
        <f aca="false">AH$124</f>
        <v>0</v>
      </c>
      <c r="AI128" s="85" t="n">
        <f aca="false">AI$124</f>
        <v>0</v>
      </c>
      <c r="AJ128" s="85" t="n">
        <f aca="false">AJ$124</f>
        <v>0</v>
      </c>
      <c r="AK128" s="85" t="n">
        <f aca="false">AK$124</f>
        <v>0</v>
      </c>
      <c r="AL128" s="85" t="n">
        <f aca="false">AL$124</f>
        <v>0</v>
      </c>
      <c r="AM128" s="85" t="n">
        <f aca="false">AM$124</f>
        <v>926566.944687746</v>
      </c>
      <c r="AN128" s="85" t="n">
        <f aca="false">AN$124</f>
        <v>-7216.2534633002</v>
      </c>
      <c r="AO128" s="85" t="n">
        <f aca="false">AO$124</f>
        <v>-6744.16211523383</v>
      </c>
      <c r="AP128" s="85" t="n">
        <f aca="false">AP$124</f>
        <v>-6302.95524788208</v>
      </c>
      <c r="AQ128" s="85" t="n">
        <f aca="false">AQ$124</f>
        <v>-5890.61238119821</v>
      </c>
      <c r="AR128" s="85" t="n">
        <f aca="false">AR$124</f>
        <v>-5505.24521607309</v>
      </c>
      <c r="AS128" s="85" t="n">
        <f aca="false">AS$124</f>
        <v>-5145.0889869842</v>
      </c>
      <c r="AT128" s="85" t="n">
        <f aca="false">AT$124</f>
        <v>-4808.49438035906</v>
      </c>
      <c r="AU128" s="85" t="n">
        <f aca="false">AU$124</f>
        <v>-4493.91998164399</v>
      </c>
      <c r="AV128" s="85" t="n">
        <f aca="false">AV$124</f>
        <v>-4199.92521648971</v>
      </c>
      <c r="AW128" s="85" t="n">
        <f aca="false">AW$124</f>
        <v>-3925.1637537287</v>
      </c>
      <c r="AX128" s="85" t="n">
        <f aca="false">AX$124</f>
        <v>-3668.37733993336</v>
      </c>
      <c r="AY128" s="85" t="n">
        <f aca="false">AY$124</f>
        <v>-3428.3900373209</v>
      </c>
      <c r="AZ128" s="85" t="n">
        <f aca="false">AZ$124</f>
        <v>-3204.10283861766</v>
      </c>
      <c r="BA128" s="85" t="n">
        <f aca="false">BA$124</f>
        <v>-2994.48863422211</v>
      </c>
      <c r="BB128" s="85" t="n">
        <f aca="false">BB$124</f>
        <v>-2798.5875086188</v>
      </c>
      <c r="BC128" s="85" t="n">
        <f aca="false">BC$124</f>
        <v>-2615.50234450355</v>
      </c>
      <c r="BD128" s="85" t="n">
        <f aca="false">BD$124</f>
        <v>-2444.3947144893</v>
      </c>
      <c r="BE128" s="85" t="n">
        <f aca="false">BE$124</f>
        <v>-2284.48104157878</v>
      </c>
      <c r="BF128" s="85" t="n">
        <f aca="false">BF$124</f>
        <v>-2135.02901082129</v>
      </c>
      <c r="BG128" s="85" t="n">
        <f aca="false">BG$124</f>
        <v>-1995.35421572084</v>
      </c>
      <c r="BH128" s="85" t="n">
        <f aca="false">BH$124</f>
        <v>-1864.81702403816</v>
      </c>
      <c r="BI128" s="85" t="n">
        <f aca="false">BI$124</f>
        <v>-1742.8196486338</v>
      </c>
      <c r="BJ128" s="85" t="n">
        <f aca="false">BJ$124</f>
        <v>-1628.80340993813</v>
      </c>
      <c r="BK128" s="85" t="n">
        <f aca="false">BK$124</f>
        <v>-1522.24617751227</v>
      </c>
      <c r="BL128" s="85" t="n">
        <f aca="false">BL$124</f>
        <v>-1422.65997898343</v>
      </c>
      <c r="BM128" s="85" t="n">
        <f aca="false">BM$124</f>
        <v>-1329.58876540507</v>
      </c>
      <c r="BN128" s="85" t="n">
        <f aca="false">BN$124</f>
        <v>-1242.60632280848</v>
      </c>
      <c r="BO128" s="85" t="n">
        <f aca="false">BO$124</f>
        <v>-1161.31432038176</v>
      </c>
      <c r="BP128" s="85" t="n">
        <f aca="false">BP$124</f>
        <v>-1085.34048633809</v>
      </c>
      <c r="BQ128" s="85" t="n">
        <f aca="false">BQ$124</f>
        <v>-1014.33690311971</v>
      </c>
      <c r="BR128" s="85" t="n">
        <f aca="false">BR$124</f>
        <v>0</v>
      </c>
      <c r="BS128" s="85" t="n">
        <f aca="false">BS$124</f>
        <v>0</v>
      </c>
      <c r="BT128" s="85" t="n">
        <f aca="false">BT$124</f>
        <v>0</v>
      </c>
      <c r="BU128" s="85" t="n">
        <f aca="false">BU$124</f>
        <v>0</v>
      </c>
      <c r="BV128" s="85" t="n">
        <f aca="false">BV$124</f>
        <v>0</v>
      </c>
      <c r="BW128" s="85" t="n">
        <f aca="false">BW$124</f>
        <v>0</v>
      </c>
      <c r="BX128" s="85" t="n">
        <f aca="false">BX$124</f>
        <v>0</v>
      </c>
      <c r="BY128" s="85" t="n">
        <f aca="false">BY$124</f>
        <v>0</v>
      </c>
      <c r="BZ128" s="85" t="n">
        <f aca="false">BZ$124</f>
        <v>0</v>
      </c>
      <c r="CA128" s="85" t="n">
        <f aca="false">CA$124</f>
        <v>0</v>
      </c>
      <c r="CB128" s="85" t="n">
        <f aca="false">CB$124</f>
        <v>0</v>
      </c>
      <c r="CC128" s="85" t="n">
        <f aca="false">CC$124</f>
        <v>0</v>
      </c>
      <c r="CD128" s="85" t="n">
        <f aca="false">CD$124</f>
        <v>0</v>
      </c>
      <c r="CE128" s="85" t="n">
        <f aca="false">CE$124</f>
        <v>0</v>
      </c>
      <c r="CF128" s="85" t="n">
        <f aca="false">CF$124</f>
        <v>0</v>
      </c>
      <c r="CG128" s="85" t="n">
        <f aca="false">CG$124</f>
        <v>0</v>
      </c>
      <c r="CH128" s="85" t="n">
        <f aca="false">CH$124</f>
        <v>0</v>
      </c>
      <c r="CI128" s="85" t="n">
        <f aca="false">CI$124</f>
        <v>0</v>
      </c>
      <c r="CJ128" s="85" t="n">
        <f aca="false">CJ$124</f>
        <v>0</v>
      </c>
      <c r="CK128" s="85" t="n">
        <f aca="false">CK$124</f>
        <v>0</v>
      </c>
      <c r="CL128" s="85" t="n">
        <f aca="false">CL$124</f>
        <v>0</v>
      </c>
      <c r="CM128" s="85" t="n">
        <f aca="false">CM$124</f>
        <v>0</v>
      </c>
      <c r="CN128" s="85" t="n">
        <f aca="false">CN$124</f>
        <v>0</v>
      </c>
      <c r="CO128" s="85" t="n">
        <f aca="false">CO$124</f>
        <v>0</v>
      </c>
      <c r="CP128" s="85" t="n">
        <f aca="false">CP$124</f>
        <v>0</v>
      </c>
      <c r="CQ128" s="85" t="n">
        <f aca="false">CQ$124</f>
        <v>0</v>
      </c>
      <c r="CR128" s="85" t="n">
        <f aca="false">CR$124</f>
        <v>0</v>
      </c>
      <c r="CS128" s="85" t="n">
        <f aca="false">CS$124</f>
        <v>0</v>
      </c>
      <c r="CT128" s="85" t="n">
        <f aca="false">CT$124</f>
        <v>0</v>
      </c>
      <c r="CU128" s="85" t="n">
        <f aca="false">CU$124</f>
        <v>0</v>
      </c>
      <c r="CV128" s="85" t="n">
        <f aca="false">CV$124</f>
        <v>0</v>
      </c>
      <c r="CW128" s="85" t="n">
        <f aca="false">CW$124</f>
        <v>0</v>
      </c>
      <c r="CX128" s="85" t="n">
        <f aca="false">CX$124</f>
        <v>0</v>
      </c>
      <c r="CY128" s="85" t="n">
        <f aca="false">CY$124</f>
        <v>0</v>
      </c>
      <c r="CZ128" s="85" t="n">
        <f aca="false">CZ$124</f>
        <v>0</v>
      </c>
      <c r="DA128" s="85" t="n">
        <f aca="false">DA$124</f>
        <v>0</v>
      </c>
      <c r="DB128" s="85" t="n">
        <f aca="false">DB$124</f>
        <v>0</v>
      </c>
      <c r="DC128" s="85" t="n">
        <f aca="false">DC$124</f>
        <v>0</v>
      </c>
      <c r="DD128" s="85" t="n">
        <f aca="false">DD$124</f>
        <v>0</v>
      </c>
      <c r="DE128" s="85" t="n">
        <f aca="false">DE$124</f>
        <v>0</v>
      </c>
      <c r="DF128" s="85" t="n">
        <f aca="false">DF$124</f>
        <v>0</v>
      </c>
      <c r="DG128" s="85" t="n">
        <f aca="false">DG$124</f>
        <v>0</v>
      </c>
      <c r="DH128" s="85" t="n">
        <f aca="false">DH$124</f>
        <v>0</v>
      </c>
      <c r="DI128" s="85" t="n">
        <f aca="false">DI$124</f>
        <v>0</v>
      </c>
      <c r="DJ128" s="85" t="n">
        <f aca="false">DJ$124</f>
        <v>0</v>
      </c>
      <c r="DK128" s="85" t="n">
        <f aca="false">DK$124</f>
        <v>0</v>
      </c>
    </row>
    <row r="129" customFormat="false" ht="15" hidden="false" customHeight="false" outlineLevel="0" collapsed="false">
      <c r="E129" s="208" t="s">
        <v>321</v>
      </c>
      <c r="F129" s="208"/>
      <c r="G129" s="208" t="s">
        <v>209</v>
      </c>
      <c r="H129" s="208" t="n">
        <f aca="false">SUM(J129:DK129)</f>
        <v>1442208.67851305</v>
      </c>
      <c r="I129" s="208"/>
      <c r="J129" s="208" t="n">
        <f aca="false">SUM(J127:J128)</f>
        <v>0</v>
      </c>
      <c r="K129" s="208" t="n">
        <f aca="false">SUM(K127:K128)</f>
        <v>0</v>
      </c>
      <c r="L129" s="208" t="n">
        <f aca="false">SUM(L127:L128)</f>
        <v>0</v>
      </c>
      <c r="M129" s="208" t="n">
        <f aca="false">SUM(M127:M128)</f>
        <v>0</v>
      </c>
      <c r="N129" s="208" t="n">
        <f aca="false">SUM(N127:N128)</f>
        <v>0</v>
      </c>
      <c r="O129" s="208" t="n">
        <f aca="false">SUM(O127:O128)</f>
        <v>0</v>
      </c>
      <c r="P129" s="208" t="n">
        <f aca="false">SUM(P127:P128)</f>
        <v>0</v>
      </c>
      <c r="Q129" s="208" t="n">
        <f aca="false">SUM(Q127:Q128)</f>
        <v>0</v>
      </c>
      <c r="R129" s="208" t="n">
        <f aca="false">SUM(R127:R128)</f>
        <v>0</v>
      </c>
      <c r="S129" s="208" t="n">
        <f aca="false">SUM(S127:S128)</f>
        <v>0</v>
      </c>
      <c r="T129" s="208" t="n">
        <f aca="false">SUM(T127:T128)</f>
        <v>0</v>
      </c>
      <c r="U129" s="208" t="n">
        <f aca="false">SUM(U127:U128)</f>
        <v>0</v>
      </c>
      <c r="V129" s="208" t="n">
        <f aca="false">SUM(V127:V128)</f>
        <v>0</v>
      </c>
      <c r="W129" s="208" t="n">
        <f aca="false">SUM(W127:W128)</f>
        <v>0</v>
      </c>
      <c r="X129" s="208" t="n">
        <f aca="false">SUM(X127:X128)</f>
        <v>0</v>
      </c>
      <c r="Y129" s="208" t="n">
        <f aca="false">SUM(Y127:Y128)</f>
        <v>0</v>
      </c>
      <c r="Z129" s="208" t="n">
        <f aca="false">SUM(Z127:Z128)</f>
        <v>0</v>
      </c>
      <c r="AA129" s="208" t="n">
        <f aca="false">SUM(AA127:AA128)</f>
        <v>0</v>
      </c>
      <c r="AB129" s="208" t="n">
        <f aca="false">SUM(AB127:AB128)</f>
        <v>0</v>
      </c>
      <c r="AC129" s="208" t="n">
        <f aca="false">SUM(AC127:AC128)</f>
        <v>0</v>
      </c>
      <c r="AD129" s="208" t="n">
        <f aca="false">SUM(AD127:AD128)</f>
        <v>0</v>
      </c>
      <c r="AE129" s="208" t="n">
        <f aca="false">SUM(AE127:AE128)</f>
        <v>0</v>
      </c>
      <c r="AF129" s="208" t="n">
        <f aca="false">SUM(AF127:AF128)</f>
        <v>0</v>
      </c>
      <c r="AG129" s="208" t="n">
        <f aca="false">SUM(AG127:AG128)</f>
        <v>0</v>
      </c>
      <c r="AH129" s="208" t="n">
        <f aca="false">SUM(AH127:AH128)</f>
        <v>0</v>
      </c>
      <c r="AI129" s="208" t="n">
        <f aca="false">SUM(AI127:AI128)</f>
        <v>0</v>
      </c>
      <c r="AJ129" s="208" t="n">
        <f aca="false">SUM(AJ127:AJ128)</f>
        <v>0</v>
      </c>
      <c r="AK129" s="208" t="n">
        <f aca="false">SUM(AK127:AK128)</f>
        <v>0</v>
      </c>
      <c r="AL129" s="208" t="n">
        <f aca="false">SUM(AL127:AL128)</f>
        <v>0</v>
      </c>
      <c r="AM129" s="208" t="n">
        <f aca="false">SUM(AM127:AM128)</f>
        <v>1701256.62390623</v>
      </c>
      <c r="AN129" s="208" t="n">
        <f aca="false">SUM(AN127:AN128)</f>
        <v>-28936.5248432577</v>
      </c>
      <c r="AO129" s="208" t="n">
        <f aca="false">SUM(AO127:AO128)</f>
        <v>-27043.4811619231</v>
      </c>
      <c r="AP129" s="208" t="n">
        <f aca="false">SUM(AP127:AP128)</f>
        <v>-25274.2814597412</v>
      </c>
      <c r="AQ129" s="208" t="n">
        <f aca="false">SUM(AQ127:AQ128)</f>
        <v>-23620.8237941507</v>
      </c>
      <c r="AR129" s="208" t="n">
        <f aca="false">SUM(AR127:AR128)</f>
        <v>-22075.5362562156</v>
      </c>
      <c r="AS129" s="208" t="n">
        <f aca="false">SUM(AS127:AS128)</f>
        <v>-20631.3422955286</v>
      </c>
      <c r="AT129" s="208" t="n">
        <f aca="false">SUM(AT127:AT128)</f>
        <v>-19281.6283135781</v>
      </c>
      <c r="AU129" s="208" t="n">
        <f aca="false">SUM(AU127:AU128)</f>
        <v>-18020.2133771758</v>
      </c>
      <c r="AV129" s="208" t="n">
        <f aca="false">SUM(AV127:AV128)</f>
        <v>-16841.3209132484</v>
      </c>
      <c r="AW129" s="208" t="n">
        <f aca="false">SUM(AW127:AW128)</f>
        <v>-15739.5522553724</v>
      </c>
      <c r="AX129" s="208" t="n">
        <f aca="false">SUM(AX127:AX128)</f>
        <v>-3668.37733993336</v>
      </c>
      <c r="AY129" s="208" t="n">
        <f aca="false">SUM(AY127:AY128)</f>
        <v>-3428.3900373209</v>
      </c>
      <c r="AZ129" s="208" t="n">
        <f aca="false">SUM(AZ127:AZ128)</f>
        <v>-3204.10283861766</v>
      </c>
      <c r="BA129" s="208" t="n">
        <f aca="false">SUM(BA127:BA128)</f>
        <v>-2994.48863422211</v>
      </c>
      <c r="BB129" s="208" t="n">
        <f aca="false">SUM(BB127:BB128)</f>
        <v>-2798.5875086188</v>
      </c>
      <c r="BC129" s="208" t="n">
        <f aca="false">SUM(BC127:BC128)</f>
        <v>-2615.50234450355</v>
      </c>
      <c r="BD129" s="208" t="n">
        <f aca="false">SUM(BD127:BD128)</f>
        <v>-2444.3947144893</v>
      </c>
      <c r="BE129" s="208" t="n">
        <f aca="false">SUM(BE127:BE128)</f>
        <v>-2284.48104157878</v>
      </c>
      <c r="BF129" s="208" t="n">
        <f aca="false">SUM(BF127:BF128)</f>
        <v>-2135.02901082129</v>
      </c>
      <c r="BG129" s="208" t="n">
        <f aca="false">SUM(BG127:BG128)</f>
        <v>-1995.35421572084</v>
      </c>
      <c r="BH129" s="208" t="n">
        <f aca="false">SUM(BH127:BH128)</f>
        <v>-1864.81702403816</v>
      </c>
      <c r="BI129" s="208" t="n">
        <f aca="false">SUM(BI127:BI128)</f>
        <v>-1742.8196486338</v>
      </c>
      <c r="BJ129" s="208" t="n">
        <f aca="false">SUM(BJ127:BJ128)</f>
        <v>-1628.80340993813</v>
      </c>
      <c r="BK129" s="208" t="n">
        <f aca="false">SUM(BK127:BK128)</f>
        <v>-1522.24617751227</v>
      </c>
      <c r="BL129" s="208" t="n">
        <f aca="false">SUM(BL127:BL128)</f>
        <v>-1422.65997898343</v>
      </c>
      <c r="BM129" s="208" t="n">
        <f aca="false">SUM(BM127:BM128)</f>
        <v>-1329.58876540507</v>
      </c>
      <c r="BN129" s="208" t="n">
        <f aca="false">SUM(BN127:BN128)</f>
        <v>-1242.60632280848</v>
      </c>
      <c r="BO129" s="208" t="n">
        <f aca="false">SUM(BO127:BO128)</f>
        <v>-1161.31432038176</v>
      </c>
      <c r="BP129" s="208" t="n">
        <f aca="false">SUM(BP127:BP128)</f>
        <v>-1085.34048633809</v>
      </c>
      <c r="BQ129" s="208" t="n">
        <f aca="false">SUM(BQ127:BQ128)</f>
        <v>-1014.33690311971</v>
      </c>
      <c r="BR129" s="208" t="n">
        <f aca="false">SUM(BR127:BR128)</f>
        <v>0</v>
      </c>
      <c r="BS129" s="208" t="n">
        <f aca="false">SUM(BS127:BS128)</f>
        <v>0</v>
      </c>
      <c r="BT129" s="208" t="n">
        <f aca="false">SUM(BT127:BT128)</f>
        <v>0</v>
      </c>
      <c r="BU129" s="208" t="n">
        <f aca="false">SUM(BU127:BU128)</f>
        <v>0</v>
      </c>
      <c r="BV129" s="208" t="n">
        <f aca="false">SUM(BV127:BV128)</f>
        <v>0</v>
      </c>
      <c r="BW129" s="208" t="n">
        <f aca="false">SUM(BW127:BW128)</f>
        <v>0</v>
      </c>
      <c r="BX129" s="208" t="n">
        <f aca="false">SUM(BX127:BX128)</f>
        <v>0</v>
      </c>
      <c r="BY129" s="208" t="n">
        <f aca="false">SUM(BY127:BY128)</f>
        <v>0</v>
      </c>
      <c r="BZ129" s="208" t="n">
        <f aca="false">SUM(BZ127:BZ128)</f>
        <v>0</v>
      </c>
      <c r="CA129" s="208" t="n">
        <f aca="false">SUM(CA127:CA128)</f>
        <v>0</v>
      </c>
      <c r="CB129" s="208" t="n">
        <f aca="false">SUM(CB127:CB128)</f>
        <v>0</v>
      </c>
      <c r="CC129" s="208" t="n">
        <f aca="false">SUM(CC127:CC128)</f>
        <v>0</v>
      </c>
      <c r="CD129" s="208" t="n">
        <f aca="false">SUM(CD127:CD128)</f>
        <v>0</v>
      </c>
      <c r="CE129" s="208" t="n">
        <f aca="false">SUM(CE127:CE128)</f>
        <v>0</v>
      </c>
      <c r="CF129" s="208" t="n">
        <f aca="false">SUM(CF127:CF128)</f>
        <v>0</v>
      </c>
      <c r="CG129" s="208" t="n">
        <f aca="false">SUM(CG127:CG128)</f>
        <v>0</v>
      </c>
      <c r="CH129" s="208" t="n">
        <f aca="false">SUM(CH127:CH128)</f>
        <v>0</v>
      </c>
      <c r="CI129" s="208" t="n">
        <f aca="false">SUM(CI127:CI128)</f>
        <v>0</v>
      </c>
      <c r="CJ129" s="208" t="n">
        <f aca="false">SUM(CJ127:CJ128)</f>
        <v>0</v>
      </c>
      <c r="CK129" s="208" t="n">
        <f aca="false">SUM(CK127:CK128)</f>
        <v>0</v>
      </c>
      <c r="CL129" s="208" t="n">
        <f aca="false">SUM(CL127:CL128)</f>
        <v>0</v>
      </c>
      <c r="CM129" s="208" t="n">
        <f aca="false">SUM(CM127:CM128)</f>
        <v>0</v>
      </c>
      <c r="CN129" s="208" t="n">
        <f aca="false">SUM(CN127:CN128)</f>
        <v>0</v>
      </c>
      <c r="CO129" s="208" t="n">
        <f aca="false">SUM(CO127:CO128)</f>
        <v>0</v>
      </c>
      <c r="CP129" s="208" t="n">
        <f aca="false">SUM(CP127:CP128)</f>
        <v>0</v>
      </c>
      <c r="CQ129" s="208" t="n">
        <f aca="false">SUM(CQ127:CQ128)</f>
        <v>0</v>
      </c>
      <c r="CR129" s="208" t="n">
        <f aca="false">SUM(CR127:CR128)</f>
        <v>0</v>
      </c>
      <c r="CS129" s="208" t="n">
        <f aca="false">SUM(CS127:CS128)</f>
        <v>0</v>
      </c>
      <c r="CT129" s="208" t="n">
        <f aca="false">SUM(CT127:CT128)</f>
        <v>0</v>
      </c>
      <c r="CU129" s="208" t="n">
        <f aca="false">SUM(CU127:CU128)</f>
        <v>0</v>
      </c>
      <c r="CV129" s="208" t="n">
        <f aca="false">SUM(CV127:CV128)</f>
        <v>0</v>
      </c>
      <c r="CW129" s="208" t="n">
        <f aca="false">SUM(CW127:CW128)</f>
        <v>0</v>
      </c>
      <c r="CX129" s="208" t="n">
        <f aca="false">SUM(CX127:CX128)</f>
        <v>0</v>
      </c>
      <c r="CY129" s="208" t="n">
        <f aca="false">SUM(CY127:CY128)</f>
        <v>0</v>
      </c>
      <c r="CZ129" s="208" t="n">
        <f aca="false">SUM(CZ127:CZ128)</f>
        <v>0</v>
      </c>
      <c r="DA129" s="208" t="n">
        <f aca="false">SUM(DA127:DA128)</f>
        <v>0</v>
      </c>
      <c r="DB129" s="208" t="n">
        <f aca="false">SUM(DB127:DB128)</f>
        <v>0</v>
      </c>
      <c r="DC129" s="208" t="n">
        <f aca="false">SUM(DC127:DC128)</f>
        <v>0</v>
      </c>
      <c r="DD129" s="208" t="n">
        <f aca="false">SUM(DD127:DD128)</f>
        <v>0</v>
      </c>
      <c r="DE129" s="208" t="n">
        <f aca="false">SUM(DE127:DE128)</f>
        <v>0</v>
      </c>
      <c r="DF129" s="208" t="n">
        <f aca="false">SUM(DF127:DF128)</f>
        <v>0</v>
      </c>
      <c r="DG129" s="208" t="n">
        <f aca="false">SUM(DG127:DG128)</f>
        <v>0</v>
      </c>
      <c r="DH129" s="208" t="n">
        <f aca="false">SUM(DH127:DH128)</f>
        <v>0</v>
      </c>
      <c r="DI129" s="208" t="n">
        <f aca="false">SUM(DI127:DI128)</f>
        <v>0</v>
      </c>
      <c r="DJ129" s="208" t="n">
        <f aca="false">SUM(DJ127:DJ128)</f>
        <v>0</v>
      </c>
      <c r="DK129" s="208" t="n">
        <f aca="false">SUM(DK127:DK128)</f>
        <v>0</v>
      </c>
    </row>
  </sheetData>
  <conditionalFormatting sqref="K3:DK3">
    <cfRule type="cellIs" priority="2" operator="equal" aboveAverage="0" equalAverage="0" bottom="0" percent="0" rank="0" text="" dxfId="45">
      <formula>"Post-forecast"</formula>
    </cfRule>
  </conditionalFormatting>
  <conditionalFormatting sqref="K3:DK3">
    <cfRule type="cellIs" priority="3" operator="equal" aboveAverage="0" equalAverage="0" bottom="0" percent="0" rank="0" text="" dxfId="46">
      <formula>"Forecast"</formula>
    </cfRule>
  </conditionalFormatting>
  <conditionalFormatting sqref="K3:DK3">
    <cfRule type="cellIs" priority="4" operator="equal" aboveAverage="0" equalAverage="0" bottom="0" percent="0" rank="0" text="" dxfId="47">
      <formula>"Pre-forecast"</formula>
    </cfRule>
  </conditionalFormatting>
  <conditionalFormatting sqref="J3:DK3">
    <cfRule type="cellIs" priority="5" operator="equal" aboveAverage="0" equalAverage="0" bottom="0" percent="0" rank="0" text="" dxfId="48">
      <formula>"Post-forecast"</formula>
    </cfRule>
  </conditionalFormatting>
  <conditionalFormatting sqref="J3:DK3">
    <cfRule type="cellIs" priority="6" operator="equal" aboveAverage="0" equalAverage="0" bottom="0" percent="0" rank="0" text="" dxfId="49">
      <formula>"Forecast"</formula>
    </cfRule>
  </conditionalFormatting>
  <conditionalFormatting sqref="J3:DK3">
    <cfRule type="cellIs" priority="7" operator="equal" aboveAverage="0" equalAverage="0" bottom="0" percent="0" rank="0" text="" dxfId="50">
      <formula>"Pre-forecast"</formula>
    </cfRule>
  </conditionalFormatting>
  <conditionalFormatting sqref="F2">
    <cfRule type="cellIs" priority="8" operator="notEqual" aboveAverage="0" equalAverage="0" bottom="0" percent="0" rank="0" text="" dxfId="51">
      <formula>0</formula>
    </cfRule>
    <cfRule type="cellIs" priority="9" operator="equal" aboveAverage="0" equalAverage="0" bottom="0" percent="0" rank="0" text="" dxfId="52">
      <formula>""</formula>
    </cfRule>
  </conditionalFormatting>
  <conditionalFormatting sqref="F3">
    <cfRule type="cellIs" priority="10" operator="notEqual" aboveAverage="0" equalAverage="0" bottom="0" percent="0" rank="0" text="" dxfId="53">
      <formula>0</formula>
    </cfRule>
    <cfRule type="cellIs" priority="11" operator="equal" aboveAverage="0" equalAverage="0" bottom="0" percent="0" rank="0" text="" dxfId="54">
      <formula>""</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2DB11B6248F2448B44F44DD9EA67068" ma:contentTypeVersion="878" ma:contentTypeDescription="Create a new document." ma:contentTypeScope="" ma:versionID="e1e35ed1220458490531a353e5391c96">
  <xsd:schema xmlns:xsd="http://www.w3.org/2001/XMLSchema" xmlns:xs="http://www.w3.org/2001/XMLSchema" xmlns:p="http://schemas.microsoft.com/office/2006/metadata/properties" xmlns:ns2="e049b21c-387e-4e09-b827-c4e7e943dae2" xmlns:ns3="851c27b8-09a7-4790-986d-8f311e11ec42" xmlns:ns4="e17641b3-35b3-41bd-8ce2-c5310929e5da" targetNamespace="http://schemas.microsoft.com/office/2006/metadata/properties" ma:root="true" ma:fieldsID="12aabb31d325c77dc887786755df2600" ns2:_="" ns3:_="" ns4:_="">
    <xsd:import namespace="e049b21c-387e-4e09-b827-c4e7e943dae2"/>
    <xsd:import namespace="851c27b8-09a7-4790-986d-8f311e11ec42"/>
    <xsd:import namespace="e17641b3-35b3-41bd-8ce2-c5310929e5da"/>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AutoKeyPoints" minOccurs="0"/>
                <xsd:element ref="ns3:MediaServiceKeyPoints" minOccurs="0"/>
                <xsd:element ref="ns4:SharedWithUsers" minOccurs="0"/>
                <xsd:element ref="ns4:SharedWithDetails" minOccurs="0"/>
                <xsd:element ref="ns3:MediaServiceAutoTags" minOccurs="0"/>
                <xsd:element ref="ns3:MediaServiceOCR" minOccurs="0"/>
                <xsd:element ref="ns3:MediaServiceGenerationTime" minOccurs="0"/>
                <xsd:element ref="ns3:MediaServiceEventHashCode" minOccurs="0"/>
                <xsd:element ref="ns3:count" minOccurs="0"/>
                <xsd:element ref="ns3:MediaServiceDateTaken"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49b21c-387e-4e09-b827-c4e7e943dae2"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51c27b8-09a7-4790-986d-8f311e11ec42"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7" nillable="true" ma:displayName="Tags" ma:internalName="MediaServiceAutoTag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count" ma:index="21" nillable="true" ma:displayName="count" ma:format="Dropdown" ma:internalName="count" ma:percentage="FALSE">
      <xsd:simpleType>
        <xsd:restriction base="dms:Number"/>
      </xsd:simpleType>
    </xsd:element>
    <xsd:element name="MediaServiceDateTaken" ma:index="22" nillable="true" ma:displayName="MediaServiceDateTaken" ma:hidden="true" ma:internalName="MediaServiceDateTaken" ma:readOnly="true">
      <xsd:simpleType>
        <xsd:restriction base="dms:Text"/>
      </xsd:simpleType>
    </xsd:element>
    <xsd:element name="MediaServiceLocation" ma:index="23"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17641b3-35b3-41bd-8ce2-c5310929e5da"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count xmlns="851c27b8-09a7-4790-986d-8f311e11ec42" xsi:nil="true"/>
    <_dlc_DocId xmlns="e049b21c-387e-4e09-b827-c4e7e943dae2">FCCU2H3R7MWZ-127191484-10358</_dlc_DocId>
    <_dlc_DocIdUrl xmlns="e049b21c-387e-4e09-b827-c4e7e943dae2">
      <Url>https://portoftacoma.sharepoint.com/sites/NAUTILUS/nwsa/tc/grants/_layouts/15/DocIdRedir.aspx?ID=FCCU2H3R7MWZ-127191484-10358</Url>
      <Description>FCCU2H3R7MWZ-127191484-10358</Description>
    </_dlc_DocIdUrl>
  </documentManagement>
</p:properties>
</file>

<file path=customXml/itemProps1.xml><?xml version="1.0" encoding="utf-8"?>
<ds:datastoreItem xmlns:ds="http://schemas.openxmlformats.org/officeDocument/2006/customXml" ds:itemID="{5E5EFEDE-0F2B-4353-82C6-BE7386E58D02}"/>
</file>

<file path=customXml/itemProps2.xml><?xml version="1.0" encoding="utf-8"?>
<ds:datastoreItem xmlns:ds="http://schemas.openxmlformats.org/officeDocument/2006/customXml" ds:itemID="{3B1419AB-26DD-444B-AEE2-8CFE64C480BC}"/>
</file>

<file path=customXml/itemProps3.xml><?xml version="1.0" encoding="utf-8"?>
<ds:datastoreItem xmlns:ds="http://schemas.openxmlformats.org/officeDocument/2006/customXml" ds:itemID="{FF021FF1-442F-456B-8311-3E6CB2C028C2}"/>
</file>

<file path=customXml/itemProps4.xml><?xml version="1.0" encoding="utf-8"?>
<ds:datastoreItem xmlns:ds="http://schemas.openxmlformats.org/officeDocument/2006/customXml" ds:itemID="{7251BD5E-3EFB-4CDC-8F86-4757172D188C}"/>
</file>

<file path=docProps/app.xml><?xml version="1.0" encoding="utf-8"?>
<Properties xmlns="http://schemas.openxmlformats.org/officeDocument/2006/extended-properties" xmlns:vt="http://schemas.openxmlformats.org/officeDocument/2006/docPropsVTypes">
  <Template/>
  <TotalTime>0</TotalTime>
  <Application>LibreOffice/7.3.2.2$Linux_X86_64 LibreOffice_project/30$Build-2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Arellano, Johnny R</dc:creator>
  <dc:description/>
  <cp:lastModifiedBy>Arellano, Johnny R</cp:lastModifiedBy>
  <cp:revision>0</cp:revision>
  <cp:lastPrinted>2018-10-10T12:21:15Z</cp:lastPrinted>
  <dcterms:created xsi:type="dcterms:W3CDTF">2018-10-03T18:13:32Z</dcterms:created>
  <dcterms:modified xsi:type="dcterms:W3CDTF">2022-05-13T21:57:23Z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0x01010002DB11B6248F2448B44F44DD9EA67068</vt:lpwstr>
  </property>
  <property fmtid="{D5CDD505-2E9C-101B-9397-08002B2CF9AE}" pid="3" name="h24ca1316ac449f88238fc4a434ac69e">
    <vt:lpwstr>Draft|432f54ed-e01b-483b-be0c-7549c4a722e9</vt:lpwstr>
  </property>
  <property fmtid="{D5CDD505-2E9C-101B-9397-08002B2CF9AE}" pid="4" name="TaxCatchAll">
    <vt:lpwstr>2482;#Draft|432f54ed-e01b-483b-be0c-7549c4a722e9</vt:lpwstr>
  </property>
  <property fmtid="{D5CDD505-2E9C-101B-9397-08002B2CF9AE}" pid="5" name="_dlc_DocIdItemGuid">
    <vt:lpwstr>96b46b2f-5ff4-4236-84c8-bf256fb2c2d0</vt:lpwstr>
  </property>
  <property fmtid="{D5CDD505-2E9C-101B-9397-08002B2CF9AE}" pid="6" name="TaxKeyword">
    <vt:lpwstr/>
  </property>
  <property fmtid="{D5CDD505-2E9C-101B-9397-08002B2CF9AE}" pid="7" name="o9164691913945bbb568011e3c91a2c7">
    <vt:lpwstr/>
  </property>
  <property fmtid="{D5CDD505-2E9C-101B-9397-08002B2CF9AE}" pid="8" name="DocumentStatus">
    <vt:lpwstr>2482;#Draft|432f54ed-e01b-483b-be0c-7549c4a722e9</vt:lpwstr>
  </property>
  <property fmtid="{D5CDD505-2E9C-101B-9397-08002B2CF9AE}" pid="9" name="f7024179f07a4a148cc66062622eda64">
    <vt:lpwstr/>
  </property>
  <property fmtid="{D5CDD505-2E9C-101B-9397-08002B2CF9AE}" pid="10" name="TaxKeywordTaxHTField">
    <vt:lpwstr/>
  </property>
  <property fmtid="{D5CDD505-2E9C-101B-9397-08002B2CF9AE}" pid="11" name="Dept">
    <vt:lpwstr/>
  </property>
  <property fmtid="{D5CDD505-2E9C-101B-9397-08002B2CF9AE}" pid="12" name="PortDepartment">
    <vt:lpwstr/>
  </property>
</Properties>
</file>